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0" windowHeight="13170" tabRatio="641" activeTab="2"/>
  </bookViews>
  <sheets>
    <sheet name="แยกชั้นปี รวม" sheetId="1" r:id="rId1"/>
    <sheet name="จบปีการศึกษา56" sheetId="2" r:id="rId2"/>
    <sheet name="สรุปแยกคณะ" sheetId="3" r:id="rId3"/>
    <sheet name="สรุป" sheetId="4" r:id="rId4"/>
    <sheet name="เข้าใหม่คงอยู่จบ" sheetId="5" r:id="rId5"/>
    <sheet name="เผยแพร่ 4" sheetId="6" r:id="rId6"/>
    <sheet name="เผยแพร่ 5" sheetId="7" r:id="rId7"/>
  </sheets>
  <externalReferences>
    <externalReference r:id="rId10"/>
  </externalReferences>
  <definedNames>
    <definedName name="_xlnm.Print_Titles" localSheetId="4">'เข้าใหม่คงอยู่จบ'!$A:$D,'เข้าใหม่คงอยู่จบ'!$2:$4</definedName>
    <definedName name="_xlnm.Print_Titles" localSheetId="1">'จบปีการศึกษา56'!$A:$D,'จบปีการศึกษา56'!$2:$4</definedName>
    <definedName name="_xlnm.Print_Titles" localSheetId="5">'เผยแพร่ 4'!$1:$8</definedName>
    <definedName name="_xlnm.Print_Titles" localSheetId="0">'แยกชั้นปี รวม'!$A:$E,'แยกชั้นปี รวม'!$2:$4</definedName>
  </definedNames>
  <calcPr fullCalcOnLoad="1"/>
</workbook>
</file>

<file path=xl/sharedStrings.xml><?xml version="1.0" encoding="utf-8"?>
<sst xmlns="http://schemas.openxmlformats.org/spreadsheetml/2006/main" count="880" uniqueCount="162">
  <si>
    <t>สาขาวิชา</t>
  </si>
  <si>
    <t>ปริญญาตรี</t>
  </si>
  <si>
    <t>บัณฑิตศึกษา</t>
  </si>
  <si>
    <t>ภาคปกติ</t>
  </si>
  <si>
    <t>ภาคกศ.บป.</t>
  </si>
  <si>
    <t>ครุศาสตร์</t>
  </si>
  <si>
    <t>นิติศาสตร์</t>
  </si>
  <si>
    <t>นิเทศศาสตร์</t>
  </si>
  <si>
    <t>บริหารธุรกิจ</t>
  </si>
  <si>
    <t>การบัญชี</t>
  </si>
  <si>
    <t>รัฐประศาสนศาสตร์</t>
  </si>
  <si>
    <t>ศิลปศาสตร์</t>
  </si>
  <si>
    <t>วิทยาศาสตร์</t>
  </si>
  <si>
    <t>เทคโนโลยี</t>
  </si>
  <si>
    <t>รวม</t>
  </si>
  <si>
    <t>ภาค กศ.บป.</t>
  </si>
  <si>
    <t>หลักสูตร</t>
  </si>
  <si>
    <t>ที่</t>
  </si>
  <si>
    <t>ชาย</t>
  </si>
  <si>
    <t>หญิง</t>
  </si>
  <si>
    <t>ครุศาสตรบัณฑิต</t>
  </si>
  <si>
    <t>คณิตศาสตร์</t>
  </si>
  <si>
    <t>วิทยาศาสตรบัณฑิต</t>
  </si>
  <si>
    <t>สถิติประยุกต์</t>
  </si>
  <si>
    <t>ออกแบบผลิตภัณฑ์อุตสาหกรรม</t>
  </si>
  <si>
    <t>ศิลปศาสตรบัณฑิต</t>
  </si>
  <si>
    <t>ภาษาอังกฤษธุรกิจ</t>
  </si>
  <si>
    <t>บริหารธุรกิจบัณฑิต</t>
  </si>
  <si>
    <t>การจัดการทั่วไป</t>
  </si>
  <si>
    <t>การศึกษาปฐมวัย</t>
  </si>
  <si>
    <t>วิทยาการคอมพิวเตอร์</t>
  </si>
  <si>
    <t>การพัฒนาชุมชน</t>
  </si>
  <si>
    <t>ภาษาจีน</t>
  </si>
  <si>
    <t>ภาษาญี่ปุ่น</t>
  </si>
  <si>
    <t>นิติศาสตรบัณฑิต</t>
  </si>
  <si>
    <t>ภาษาอังกฤษ</t>
  </si>
  <si>
    <t>คอมพิวเตอร์ศึกษา</t>
  </si>
  <si>
    <t>รวมทั้งสิ้น</t>
  </si>
  <si>
    <t>ระดับการศึกษา</t>
  </si>
  <si>
    <t>ประกาศนียบัตรบัณฑิต</t>
  </si>
  <si>
    <t>ปริญญาโท</t>
  </si>
  <si>
    <t>การบริหารการศึกษา</t>
  </si>
  <si>
    <t>ประกาศนียบัตรวิชาชีพครู</t>
  </si>
  <si>
    <t>หลักสูตรและการสอน</t>
  </si>
  <si>
    <t>นิเทศศาสตร์ แขนงวิชาการประชาสัมพันธ์</t>
  </si>
  <si>
    <t>การบริหารธุรกิจ แขนงวิชาการจัดการการท่องเที่ยวและการโรงแรม</t>
  </si>
  <si>
    <t>การบริหารธุรกิจ แขนงวิชาการจัดการธุรกิจ</t>
  </si>
  <si>
    <t>การบริหารธุรกิจ แขนงวิชาการตลาด</t>
  </si>
  <si>
    <t>การบริหารธุรกิจ แขนงวิชาการบริหารทรัพยากรมนุษย์</t>
  </si>
  <si>
    <t>การบริหารธุรกิจ แขนงวิชาคอมพิวเตอร์ธุรกิจ</t>
  </si>
  <si>
    <t>การบริหารธุรกิจ</t>
  </si>
  <si>
    <t>การปกครองท้องถิ่น</t>
  </si>
  <si>
    <t>การจัดการการคลัง</t>
  </si>
  <si>
    <t>สหวิทยาการเพื่อการพัฒนาท้องถิ่น</t>
  </si>
  <si>
    <t>สังคมศาสตร์เพื่อการพัฒนา</t>
  </si>
  <si>
    <t>หลักสูตรภาษาไทย</t>
  </si>
  <si>
    <t>ครุศาสตรมหาบัณฑิต</t>
  </si>
  <si>
    <t>นิเทศศาสตรบัณฑิต</t>
  </si>
  <si>
    <t>บริหารธุรกิจมหาบัณฑิต</t>
  </si>
  <si>
    <t>บัญชีบัณฑิต</t>
  </si>
  <si>
    <t>รัฐประศาสนศาสตรบัณฑิต</t>
  </si>
  <si>
    <t>รัฐประศาสนศาสตรมหาบัณฑิต</t>
  </si>
  <si>
    <t>ศิลปศาสตรมหาบัณฑิต</t>
  </si>
  <si>
    <t>เทคโนโลยีบัณฑิต</t>
  </si>
  <si>
    <t>จำนวนนักศึกษาที่สำเร็จการศึกษา</t>
  </si>
  <si>
    <t>ปริญญา</t>
  </si>
  <si>
    <t>ภาษาไทย</t>
  </si>
  <si>
    <t>เทคโนโลยีสารสนเทศ</t>
  </si>
  <si>
    <t>สัมคม</t>
  </si>
  <si>
    <t>ประถมศึกษา</t>
  </si>
  <si>
    <t>ก่อสร้าง</t>
  </si>
  <si>
    <t>การจัดการอุตสาหกรรม</t>
  </si>
  <si>
    <t>การประชาสัมพันธ์</t>
  </si>
  <si>
    <t>วิทยุกระจายเสียงและวิทยุโทรทัศน์</t>
  </si>
  <si>
    <t>สาธารณสุขชุมชน</t>
  </si>
  <si>
    <t>ภาค</t>
  </si>
  <si>
    <t>กศ.บป.</t>
  </si>
  <si>
    <t>บัณฑิต</t>
  </si>
  <si>
    <t>ศึกษา</t>
  </si>
  <si>
    <t>ปกติ</t>
  </si>
  <si>
    <t>จำนวนหลักสูตร</t>
  </si>
  <si>
    <t>รวมทุกภาค</t>
  </si>
  <si>
    <t>หลัก</t>
  </si>
  <si>
    <t>สูตร</t>
  </si>
  <si>
    <t>ผู้สำเร็จการศึกษา</t>
  </si>
  <si>
    <t>รัฐศาสตร์</t>
  </si>
  <si>
    <t>การจัดการการท่องเที่ยวและการโรงแรม</t>
  </si>
  <si>
    <t>พลศึกษา</t>
  </si>
  <si>
    <t>ดนตรีศึกษา</t>
  </si>
  <si>
    <t>ครุศาสตรดุษฎีบัณฑิต</t>
  </si>
  <si>
    <t>ปริญญาเอก</t>
  </si>
  <si>
    <t>บัญชีมหาบัณฑิต</t>
  </si>
  <si>
    <t>วิศวกรรมซอฟแวร์</t>
  </si>
  <si>
    <t>รัฐศาสตรบัณฑิต</t>
  </si>
  <si>
    <t>ปี 1 (2556)</t>
  </si>
  <si>
    <t>ปี 2 (2555)</t>
  </si>
  <si>
    <t>ปี 3 (2554)</t>
  </si>
  <si>
    <t>ปี 4 (2553)</t>
  </si>
  <si>
    <t>ปี 5 (2552)</t>
  </si>
  <si>
    <t>จำนวนนักศึกษาคงอยู่ รวมภาคปกติ และ กศ.บป. (เสาร์-อาทิตย์) ปีการศึกษา 2556</t>
  </si>
  <si>
    <t>จำนวนนักศึกษาคงอยู่ ภาค กศ.บป. (เสาร์ - อาทิตย์) ปีการศึกษา 2556</t>
  </si>
  <si>
    <t>จำนวนนักศึกษาคงอยู่ ภาค ปกติ ปีการศึกษา 2556</t>
  </si>
  <si>
    <t>จำนวนนักศึกษาใหม่ (30 มิ.ย. 56)</t>
  </si>
  <si>
    <t>จำนวนนักศึกษาคงอยู่ (30 มิ.ย. 56)</t>
  </si>
  <si>
    <t>นักศึกษาคงอยู่ (30 มิ.ย. 56)</t>
  </si>
  <si>
    <t>นักศึกษาใหม่ (30 มิ.ย. 56)</t>
  </si>
  <si>
    <t>โปร</t>
  </si>
  <si>
    <t>แกรม</t>
  </si>
  <si>
    <t>วิชา</t>
  </si>
  <si>
    <t>ปิด</t>
  </si>
  <si>
    <t>รายงานเผยแพร่ 4</t>
  </si>
  <si>
    <t>คณะ/หน่วยงานเทียบเท่า</t>
  </si>
  <si>
    <t>รวมทั้งหมด</t>
  </si>
  <si>
    <t>คณะศิลปศาสตร์และวิทยาศาสตร์</t>
  </si>
  <si>
    <t>สังคมศึกษา</t>
  </si>
  <si>
    <t>การประถมศึกษา</t>
  </si>
  <si>
    <t>รวมสาขาครุศาสตร์</t>
  </si>
  <si>
    <t>รวมสาขานิติศาสตร์</t>
  </si>
  <si>
    <t>นิเทศศาสตร์ แขนงวิชาวิทยุโทรทัศน์และวิทยุกระจายเสียง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</si>
  <si>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</si>
  <si>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</si>
  <si>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</si>
  <si>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รวมสาขารัฐประศาสนศาสตร์</t>
  </si>
  <si>
    <t>รวมสาขาศิลปศาสตร์</t>
  </si>
  <si>
    <t>รวมสาขาวิทยาศาสตร์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</si>
  <si>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</si>
  <si>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</si>
  <si>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</si>
  <si>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รวมสาขาเทคโนโลยี</t>
  </si>
  <si>
    <t>รวมคณะศิลปศาสตร์และวิทยาศาสตร์</t>
  </si>
  <si>
    <r>
      <t>หมายเหตุ</t>
    </r>
    <r>
      <rPr>
        <sz val="16"/>
        <rFont val="Browallia New"/>
        <family val="2"/>
      </rPr>
      <t xml:space="preserve"> : ข้อมูล ณ วันที่ 30 กรกฎาคม 2556 มหาวิทยาลัยราชภัฏศรีสะเกษ</t>
    </r>
  </si>
  <si>
    <t>รายงานเผยแพร่ 5</t>
  </si>
  <si>
    <t>จำนวนนักศึกษา</t>
  </si>
  <si>
    <t>การบริหารธุรกิจ แขนงวิชาการจัดการ</t>
  </si>
  <si>
    <t>รวมสาขารัฐศาสตร์</t>
  </si>
  <si>
    <t>ดนตรี</t>
  </si>
  <si>
    <t>วิจัยและประเมินผลการศึกษา</t>
  </si>
  <si>
    <t>ประกาศนียบัตร</t>
  </si>
  <si>
    <t>-</t>
  </si>
  <si>
    <t>ศิลปศาสตร์และวิทยาศาสตร์</t>
  </si>
  <si>
    <t>คณะ/วิทยาลัย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</si>
  <si>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</si>
  <si>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</si>
  <si>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</si>
  <si>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>จำนวนสาขาวิชา</t>
  </si>
  <si>
    <t>สถิติข้อมูลผู้สำเร็จการศึกษา ประจำปีการศึกษา 2556 (มิ.ย. 56 - พ.ค. 57)</t>
  </si>
  <si>
    <t>ปีการศึกษา 2556</t>
  </si>
  <si>
    <t>การจัดการ</t>
  </si>
  <si>
    <t>การตลาด</t>
  </si>
  <si>
    <t>คอมพิวเตอร์ธุรกิจ</t>
  </si>
  <si>
    <t>การจัดการธุรกิจ</t>
  </si>
  <si>
    <t>เทคโนโลยีก่อสร้าง</t>
  </si>
  <si>
    <t>จำนวนนักศึกษาจบ (ปีการศึกษา 2556)</t>
  </si>
  <si>
    <t>นักศึกษาจบ (ปีการศึกษา 56)</t>
  </si>
  <si>
    <t>สติถิข้อมูลนักศึกษา ประจำปีการศึกษา 2556</t>
  </si>
  <si>
    <t>สถิติข้อมูลนักศึกษา ประจำปีการศึกษา 2556 แยกตามหลักสูตร สาขาวิชา</t>
  </si>
  <si>
    <t>รายงานจำนวนนิสิต/นักศึกษาทั้งหมด ภาคการศึกษา 1/2556 จำแนกตามคณะ สาขาวิชา ระดับการศึกษา และเพศ</t>
  </si>
  <si>
    <t>รายงานข้อมูลหลักสูตร ภาคการศึกษา 1/2556 จำแนกตามคณะ หลักสูตร สาขาวิชา และระดับการศึกษา</t>
  </si>
  <si>
    <t>นักศึกษาจบ (ปีงบประมาณ 56)</t>
  </si>
  <si>
    <t>สังคม</t>
  </si>
  <si>
    <t>วิทย์</t>
  </si>
  <si>
    <t>สติถิข้อมูลนักศึกษา ประจำปีการศึกษา 2556 (1 มิ.ย. 56 - 31 พ.ค. 57) และปีงบประมาณ 2556 (1 ต.ค. 55 - 30 ก.ย. 56)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</si>
</sst>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32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2"/>
      <name val="TH SarabunPSK"/>
      <family val="2"/>
    </font>
    <font>
      <b/>
      <sz val="10"/>
      <name val="Arial"/>
      <family val="0"/>
    </font>
    <font>
      <sz val="16"/>
      <name val="Browallia New"/>
      <family val="2"/>
    </font>
    <font>
      <b/>
      <sz val="18"/>
      <name val="Browallia New"/>
      <family val="2"/>
    </font>
    <font>
      <b/>
      <sz val="16"/>
      <name val="Browallia New"/>
      <family val="2"/>
    </font>
    <font>
      <sz val="14"/>
      <name val="Browallia New"/>
      <family val="2"/>
    </font>
    <font>
      <b/>
      <sz val="18"/>
      <name val="TH SarabunPSK"/>
      <family val="2"/>
    </font>
    <font>
      <b/>
      <sz val="2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dashed"/>
    </border>
    <border>
      <left style="medium"/>
      <right style="thin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3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22" fillId="0" borderId="1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47" applyFont="1" applyFill="1">
      <alignment/>
      <protection/>
    </xf>
    <xf numFmtId="0" fontId="26" fillId="0" borderId="0" xfId="47" applyFont="1" applyFill="1" applyAlignment="1">
      <alignment shrinkToFit="1"/>
      <protection/>
    </xf>
    <xf numFmtId="0" fontId="26" fillId="0" borderId="0" xfId="47" applyFont="1" applyFill="1" applyAlignment="1">
      <alignment horizontal="right"/>
      <protection/>
    </xf>
    <xf numFmtId="0" fontId="26" fillId="0" borderId="0" xfId="47" applyFont="1" applyFill="1" applyAlignment="1">
      <alignment horizontal="right" shrinkToFit="1"/>
      <protection/>
    </xf>
    <xf numFmtId="0" fontId="28" fillId="0" borderId="0" xfId="47" applyFont="1" applyFill="1" applyAlignment="1">
      <alignment horizontal="center"/>
      <protection/>
    </xf>
    <xf numFmtId="0" fontId="28" fillId="0" borderId="0" xfId="47" applyFont="1" applyFill="1" applyAlignment="1">
      <alignment horizontal="center" shrinkToFit="1"/>
      <protection/>
    </xf>
    <xf numFmtId="0" fontId="28" fillId="0" borderId="17" xfId="47" applyFont="1" applyFill="1" applyBorder="1" applyAlignment="1">
      <alignment horizontal="center" vertical="center" shrinkToFit="1"/>
      <protection/>
    </xf>
    <xf numFmtId="0" fontId="28" fillId="0" borderId="18" xfId="47" applyFont="1" applyFill="1" applyBorder="1" applyAlignment="1">
      <alignment horizontal="center" vertical="center" shrinkToFit="1"/>
      <protection/>
    </xf>
    <xf numFmtId="0" fontId="28" fillId="0" borderId="19" xfId="47" applyFont="1" applyFill="1" applyBorder="1" applyAlignment="1">
      <alignment horizontal="center" vertical="center" shrinkToFit="1"/>
      <protection/>
    </xf>
    <xf numFmtId="0" fontId="28" fillId="0" borderId="20" xfId="47" applyFont="1" applyFill="1" applyBorder="1" applyAlignment="1">
      <alignment horizontal="center" vertical="center" shrinkToFit="1"/>
      <protection/>
    </xf>
    <xf numFmtId="187" fontId="26" fillId="18" borderId="21" xfId="33" applyNumberFormat="1" applyFont="1" applyFill="1" applyBorder="1" applyAlignment="1">
      <alignment horizontal="center" vertical="center" shrinkToFit="1"/>
    </xf>
    <xf numFmtId="187" fontId="26" fillId="18" borderId="22" xfId="33" applyNumberFormat="1" applyFont="1" applyFill="1" applyBorder="1" applyAlignment="1">
      <alignment horizontal="center" vertical="center" shrinkToFit="1"/>
    </xf>
    <xf numFmtId="187" fontId="26" fillId="18" borderId="23" xfId="33" applyNumberFormat="1" applyFont="1" applyFill="1" applyBorder="1" applyAlignment="1">
      <alignment horizontal="center" vertical="center" shrinkToFit="1"/>
    </xf>
    <xf numFmtId="187" fontId="26" fillId="18" borderId="24" xfId="33" applyNumberFormat="1" applyFont="1" applyFill="1" applyBorder="1" applyAlignment="1">
      <alignment horizontal="center" vertical="center" shrinkToFit="1"/>
    </xf>
    <xf numFmtId="49" fontId="26" fillId="0" borderId="25" xfId="0" applyNumberFormat="1" applyFont="1" applyFill="1" applyBorder="1" applyAlignment="1">
      <alignment horizontal="left" shrinkToFit="1"/>
    </xf>
    <xf numFmtId="187" fontId="26" fillId="0" borderId="26" xfId="33" applyNumberFormat="1" applyFont="1" applyFill="1" applyBorder="1" applyAlignment="1">
      <alignment horizontal="right" vertical="center" shrinkToFit="1"/>
    </xf>
    <xf numFmtId="187" fontId="26" fillId="0" borderId="27" xfId="33" applyNumberFormat="1" applyFont="1" applyFill="1" applyBorder="1" applyAlignment="1">
      <alignment horizontal="right" vertical="center" shrinkToFit="1"/>
    </xf>
    <xf numFmtId="187" fontId="26" fillId="0" borderId="23" xfId="33" applyNumberFormat="1" applyFont="1" applyFill="1" applyBorder="1" applyAlignment="1">
      <alignment horizontal="right" vertical="center" shrinkToFit="1"/>
    </xf>
    <xf numFmtId="187" fontId="26" fillId="0" borderId="21" xfId="33" applyNumberFormat="1" applyFont="1" applyFill="1" applyBorder="1" applyAlignment="1">
      <alignment horizontal="right" vertical="center" shrinkToFit="1"/>
    </xf>
    <xf numFmtId="49" fontId="26" fillId="0" borderId="28" xfId="0" applyNumberFormat="1" applyFont="1" applyFill="1" applyBorder="1" applyAlignment="1">
      <alignment horizontal="left" shrinkToFit="1"/>
    </xf>
    <xf numFmtId="187" fontId="26" fillId="0" borderId="28" xfId="33" applyNumberFormat="1" applyFont="1" applyFill="1" applyBorder="1" applyAlignment="1">
      <alignment horizontal="right" vertical="center" shrinkToFit="1"/>
    </xf>
    <xf numFmtId="49" fontId="26" fillId="0" borderId="28" xfId="0" applyNumberFormat="1" applyFont="1" applyFill="1" applyBorder="1" applyAlignment="1">
      <alignment shrinkToFit="1"/>
    </xf>
    <xf numFmtId="49" fontId="26" fillId="0" borderId="29" xfId="0" applyNumberFormat="1" applyFont="1" applyFill="1" applyBorder="1" applyAlignment="1">
      <alignment horizontal="left" shrinkToFit="1"/>
    </xf>
    <xf numFmtId="187" fontId="26" fillId="0" borderId="16" xfId="33" applyNumberFormat="1" applyFont="1" applyFill="1" applyBorder="1" applyAlignment="1">
      <alignment horizontal="right" vertical="center" shrinkToFit="1"/>
    </xf>
    <xf numFmtId="49" fontId="26" fillId="0" borderId="30" xfId="0" applyNumberFormat="1" applyFont="1" applyFill="1" applyBorder="1" applyAlignment="1">
      <alignment horizontal="left" shrinkToFit="1"/>
    </xf>
    <xf numFmtId="49" fontId="26" fillId="0" borderId="31" xfId="0" applyNumberFormat="1" applyFont="1" applyFill="1" applyBorder="1" applyAlignment="1">
      <alignment horizontal="left" shrinkToFit="1"/>
    </xf>
    <xf numFmtId="49" fontId="26" fillId="0" borderId="32" xfId="0" applyNumberFormat="1" applyFont="1" applyFill="1" applyBorder="1" applyAlignment="1">
      <alignment horizontal="left" shrinkToFit="1"/>
    </xf>
    <xf numFmtId="187" fontId="28" fillId="18" borderId="33" xfId="47" applyNumberFormat="1" applyFont="1" applyFill="1" applyBorder="1" applyAlignment="1">
      <alignment horizontal="right" shrinkToFit="1"/>
      <protection/>
    </xf>
    <xf numFmtId="0" fontId="28" fillId="0" borderId="0" xfId="0" applyFont="1" applyAlignment="1">
      <alignment horizontal="left" vertical="center"/>
    </xf>
    <xf numFmtId="0" fontId="26" fillId="0" borderId="0" xfId="47" applyFont="1" applyFill="1" applyAlignment="1">
      <alignment horizontal="center"/>
      <protection/>
    </xf>
    <xf numFmtId="187" fontId="26" fillId="0" borderId="0" xfId="33" applyNumberFormat="1" applyFont="1" applyFill="1" applyAlignment="1">
      <alignment horizontal="right"/>
    </xf>
    <xf numFmtId="0" fontId="28" fillId="0" borderId="0" xfId="47" applyFont="1" applyFill="1" applyBorder="1" applyAlignment="1">
      <alignment horizontal="center"/>
      <protection/>
    </xf>
    <xf numFmtId="0" fontId="28" fillId="0" borderId="10" xfId="47" applyFont="1" applyFill="1" applyBorder="1" applyAlignment="1">
      <alignment horizontal="center" vertical="center"/>
      <protection/>
    </xf>
    <xf numFmtId="187" fontId="28" fillId="0" borderId="10" xfId="33" applyNumberFormat="1" applyFont="1" applyFill="1" applyBorder="1" applyAlignment="1">
      <alignment horizontal="center" vertical="center" wrapText="1"/>
    </xf>
    <xf numFmtId="0" fontId="28" fillId="18" borderId="12" xfId="47" applyFont="1" applyFill="1" applyBorder="1">
      <alignment/>
      <protection/>
    </xf>
    <xf numFmtId="0" fontId="26" fillId="18" borderId="10" xfId="47" applyFont="1" applyFill="1" applyBorder="1">
      <alignment/>
      <protection/>
    </xf>
    <xf numFmtId="3" fontId="26" fillId="18" borderId="10" xfId="47" applyNumberFormat="1" applyFont="1" applyFill="1" applyBorder="1" applyAlignment="1">
      <alignment horizontal="left"/>
      <protection/>
    </xf>
    <xf numFmtId="187" fontId="26" fillId="18" borderId="10" xfId="33" applyNumberFormat="1" applyFont="1" applyFill="1" applyBorder="1" applyAlignment="1">
      <alignment horizontal="center"/>
    </xf>
    <xf numFmtId="0" fontId="26" fillId="0" borderId="12" xfId="47" applyFont="1" applyFill="1" applyBorder="1">
      <alignment/>
      <protection/>
    </xf>
    <xf numFmtId="0" fontId="28" fillId="0" borderId="10" xfId="47" applyFont="1" applyFill="1" applyBorder="1">
      <alignment/>
      <protection/>
    </xf>
    <xf numFmtId="0" fontId="26" fillId="0" borderId="10" xfId="47" applyFont="1" applyFill="1" applyBorder="1">
      <alignment/>
      <protection/>
    </xf>
    <xf numFmtId="3" fontId="26" fillId="0" borderId="10" xfId="47" applyNumberFormat="1" applyFont="1" applyFill="1" applyBorder="1" applyAlignment="1">
      <alignment horizontal="left"/>
      <protection/>
    </xf>
    <xf numFmtId="187" fontId="26" fillId="0" borderId="10" xfId="33" applyNumberFormat="1" applyFont="1" applyFill="1" applyBorder="1" applyAlignment="1">
      <alignment horizontal="center"/>
    </xf>
    <xf numFmtId="0" fontId="29" fillId="0" borderId="34" xfId="47" applyFont="1" applyFill="1" applyBorder="1">
      <alignment/>
      <protection/>
    </xf>
    <xf numFmtId="0" fontId="29" fillId="0" borderId="35" xfId="47" applyFont="1" applyFill="1" applyBorder="1">
      <alignment/>
      <protection/>
    </xf>
    <xf numFmtId="0" fontId="29" fillId="0" borderId="36" xfId="47" applyFont="1" applyFill="1" applyBorder="1">
      <alignment/>
      <protection/>
    </xf>
    <xf numFmtId="1" fontId="29" fillId="0" borderId="35" xfId="33" applyNumberFormat="1" applyFont="1" applyFill="1" applyBorder="1" applyAlignment="1">
      <alignment horizontal="center"/>
    </xf>
    <xf numFmtId="0" fontId="29" fillId="0" borderId="26" xfId="47" applyFont="1" applyFill="1" applyBorder="1">
      <alignment/>
      <protection/>
    </xf>
    <xf numFmtId="0" fontId="29" fillId="0" borderId="37" xfId="47" applyFont="1" applyFill="1" applyBorder="1">
      <alignment/>
      <protection/>
    </xf>
    <xf numFmtId="1" fontId="29" fillId="0" borderId="26" xfId="33" applyNumberFormat="1" applyFont="1" applyFill="1" applyBorder="1" applyAlignment="1">
      <alignment horizontal="center"/>
    </xf>
    <xf numFmtId="0" fontId="29" fillId="0" borderId="16" xfId="47" applyFont="1" applyFill="1" applyBorder="1">
      <alignment/>
      <protection/>
    </xf>
    <xf numFmtId="0" fontId="29" fillId="0" borderId="0" xfId="47" applyFont="1" applyFill="1">
      <alignment/>
      <protection/>
    </xf>
    <xf numFmtId="0" fontId="29" fillId="0" borderId="0" xfId="47" applyFont="1" applyFill="1" applyAlignment="1">
      <alignment horizontal="center"/>
      <protection/>
    </xf>
    <xf numFmtId="187" fontId="29" fillId="0" borderId="0" xfId="33" applyNumberFormat="1" applyFont="1" applyFill="1" applyAlignment="1">
      <alignment horizontal="center"/>
    </xf>
    <xf numFmtId="49" fontId="26" fillId="0" borderId="38" xfId="0" applyNumberFormat="1" applyFont="1" applyFill="1" applyBorder="1" applyAlignment="1">
      <alignment horizontal="left" shrinkToFit="1"/>
    </xf>
    <xf numFmtId="187" fontId="26" fillId="0" borderId="39" xfId="33" applyNumberFormat="1" applyFont="1" applyFill="1" applyBorder="1" applyAlignment="1">
      <alignment horizontal="right" vertical="center" shrinkToFit="1"/>
    </xf>
    <xf numFmtId="187" fontId="26" fillId="18" borderId="40" xfId="33" applyNumberFormat="1" applyFont="1" applyFill="1" applyBorder="1" applyAlignment="1">
      <alignment horizontal="center" vertical="center" shrinkToFit="1"/>
    </xf>
    <xf numFmtId="187" fontId="26" fillId="18" borderId="41" xfId="33" applyNumberFormat="1" applyFont="1" applyFill="1" applyBorder="1" applyAlignment="1">
      <alignment horizontal="center" vertical="center" shrinkToFit="1"/>
    </xf>
    <xf numFmtId="187" fontId="26" fillId="18" borderId="42" xfId="33" applyNumberFormat="1" applyFont="1" applyFill="1" applyBorder="1" applyAlignment="1">
      <alignment horizontal="center" vertical="center" shrinkToFit="1"/>
    </xf>
    <xf numFmtId="187" fontId="26" fillId="0" borderId="25" xfId="33" applyNumberFormat="1" applyFont="1" applyFill="1" applyBorder="1" applyAlignment="1">
      <alignment horizontal="right" vertical="center" shrinkToFit="1"/>
    </xf>
    <xf numFmtId="187" fontId="26" fillId="0" borderId="43" xfId="33" applyNumberFormat="1" applyFont="1" applyFill="1" applyBorder="1" applyAlignment="1">
      <alignment horizontal="right" vertical="center" shrinkToFit="1"/>
    </xf>
    <xf numFmtId="187" fontId="26" fillId="0" borderId="44" xfId="33" applyNumberFormat="1" applyFont="1" applyFill="1" applyBorder="1" applyAlignment="1">
      <alignment horizontal="right" vertical="center" shrinkToFit="1"/>
    </xf>
    <xf numFmtId="187" fontId="26" fillId="0" borderId="38" xfId="33" applyNumberFormat="1" applyFont="1" applyFill="1" applyBorder="1" applyAlignment="1">
      <alignment horizontal="right" vertical="center" shrinkToFit="1"/>
    </xf>
    <xf numFmtId="187" fontId="26" fillId="0" borderId="45" xfId="33" applyNumberFormat="1" applyFont="1" applyFill="1" applyBorder="1" applyAlignment="1">
      <alignment horizontal="right" vertical="center" shrinkToFit="1"/>
    </xf>
    <xf numFmtId="0" fontId="26" fillId="19" borderId="46" xfId="47" applyFont="1" applyFill="1" applyBorder="1" applyAlignment="1">
      <alignment horizontal="center" shrinkToFit="1"/>
      <protection/>
    </xf>
    <xf numFmtId="187" fontId="26" fillId="19" borderId="41" xfId="33" applyNumberFormat="1" applyFont="1" applyFill="1" applyBorder="1" applyAlignment="1">
      <alignment horizontal="right" vertical="center" shrinkToFit="1"/>
    </xf>
    <xf numFmtId="187" fontId="26" fillId="19" borderId="46" xfId="33" applyNumberFormat="1" applyFont="1" applyFill="1" applyBorder="1" applyAlignment="1">
      <alignment horizontal="right" vertical="center" shrinkToFit="1"/>
    </xf>
    <xf numFmtId="187" fontId="26" fillId="19" borderId="42" xfId="33" applyNumberFormat="1" applyFont="1" applyFill="1" applyBorder="1" applyAlignment="1">
      <alignment horizontal="right" vertical="center" shrinkToFit="1"/>
    </xf>
    <xf numFmtId="49" fontId="26" fillId="0" borderId="23" xfId="0" applyNumberFormat="1" applyFont="1" applyFill="1" applyBorder="1" applyAlignment="1">
      <alignment horizontal="left" shrinkToFit="1"/>
    </xf>
    <xf numFmtId="49" fontId="26" fillId="19" borderId="46" xfId="0" applyNumberFormat="1" applyFont="1" applyFill="1" applyBorder="1" applyAlignment="1">
      <alignment horizontal="center" shrinkToFit="1"/>
    </xf>
    <xf numFmtId="187" fontId="26" fillId="0" borderId="24" xfId="33" applyNumberFormat="1" applyFont="1" applyFill="1" applyBorder="1" applyAlignment="1">
      <alignment horizontal="right" vertical="center" shrinkToFit="1"/>
    </xf>
    <xf numFmtId="0" fontId="26" fillId="0" borderId="47" xfId="47" applyFont="1" applyFill="1" applyBorder="1" applyAlignment="1">
      <alignment horizontal="center" vertical="center" shrinkToFit="1"/>
      <protection/>
    </xf>
    <xf numFmtId="49" fontId="26" fillId="0" borderId="48" xfId="0" applyNumberFormat="1" applyFont="1" applyFill="1" applyBorder="1" applyAlignment="1">
      <alignment horizontal="left" shrinkToFit="1"/>
    </xf>
    <xf numFmtId="187" fontId="28" fillId="18" borderId="49" xfId="47" applyNumberFormat="1" applyFont="1" applyFill="1" applyBorder="1" applyAlignment="1">
      <alignment horizontal="right" shrinkToFit="1"/>
      <protection/>
    </xf>
    <xf numFmtId="187" fontId="28" fillId="18" borderId="50" xfId="47" applyNumberFormat="1" applyFont="1" applyFill="1" applyBorder="1" applyAlignment="1">
      <alignment horizontal="right" shrinkToFit="1"/>
      <protection/>
    </xf>
    <xf numFmtId="187" fontId="26" fillId="0" borderId="51" xfId="33" applyNumberFormat="1" applyFont="1" applyFill="1" applyBorder="1" applyAlignment="1">
      <alignment horizontal="right" vertical="center" shrinkToFit="1"/>
    </xf>
    <xf numFmtId="0" fontId="29" fillId="0" borderId="11" xfId="47" applyFont="1" applyFill="1" applyBorder="1">
      <alignment/>
      <protection/>
    </xf>
    <xf numFmtId="0" fontId="29" fillId="18" borderId="26" xfId="47" applyFont="1" applyFill="1" applyBorder="1">
      <alignment/>
      <protection/>
    </xf>
    <xf numFmtId="0" fontId="29" fillId="18" borderId="37" xfId="47" applyFont="1" applyFill="1" applyBorder="1">
      <alignment/>
      <protection/>
    </xf>
    <xf numFmtId="3" fontId="29" fillId="18" borderId="26" xfId="47" applyNumberFormat="1" applyFont="1" applyFill="1" applyBorder="1" applyAlignment="1">
      <alignment horizontal="left"/>
      <protection/>
    </xf>
    <xf numFmtId="1" fontId="29" fillId="18" borderId="26" xfId="33" applyNumberFormat="1" applyFont="1" applyFill="1" applyBorder="1" applyAlignment="1">
      <alignment horizontal="center"/>
    </xf>
    <xf numFmtId="0" fontId="29" fillId="18" borderId="26" xfId="47" applyFont="1" applyFill="1" applyBorder="1" applyAlignment="1">
      <alignment horizontal="left"/>
      <protection/>
    </xf>
    <xf numFmtId="0" fontId="29" fillId="0" borderId="26" xfId="47" applyFont="1" applyFill="1" applyBorder="1" applyAlignment="1">
      <alignment horizontal="left"/>
      <protection/>
    </xf>
    <xf numFmtId="0" fontId="29" fillId="18" borderId="26" xfId="47" applyFont="1" applyFill="1" applyBorder="1" applyAlignment="1">
      <alignment horizontal="center"/>
      <protection/>
    </xf>
    <xf numFmtId="187" fontId="29" fillId="18" borderId="26" xfId="33" applyNumberFormat="1" applyFont="1" applyFill="1" applyBorder="1" applyAlignment="1">
      <alignment horizontal="center"/>
    </xf>
    <xf numFmtId="0" fontId="29" fillId="18" borderId="52" xfId="47" applyFont="1" applyFill="1" applyBorder="1">
      <alignment/>
      <protection/>
    </xf>
    <xf numFmtId="0" fontId="29" fillId="18" borderId="53" xfId="47" applyFont="1" applyFill="1" applyBorder="1">
      <alignment/>
      <protection/>
    </xf>
    <xf numFmtId="0" fontId="29" fillId="18" borderId="52" xfId="47" applyFont="1" applyFill="1" applyBorder="1" applyAlignment="1">
      <alignment horizontal="center"/>
      <protection/>
    </xf>
    <xf numFmtId="187" fontId="29" fillId="18" borderId="52" xfId="33" applyNumberFormat="1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54" xfId="0" applyFont="1" applyFill="1" applyBorder="1" applyAlignment="1">
      <alignment horizontal="left" vertical="center"/>
    </xf>
    <xf numFmtId="0" fontId="23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23" fillId="0" borderId="55" xfId="0" applyFont="1" applyFill="1" applyBorder="1" applyAlignment="1">
      <alignment/>
    </xf>
    <xf numFmtId="0" fontId="22" fillId="0" borderId="55" xfId="0" applyFont="1" applyBorder="1" applyAlignment="1">
      <alignment horizontal="left" vertical="center"/>
    </xf>
    <xf numFmtId="0" fontId="22" fillId="0" borderId="55" xfId="0" applyFont="1" applyBorder="1" applyAlignment="1" quotePrefix="1">
      <alignment horizontal="center" vertical="center"/>
    </xf>
    <xf numFmtId="0" fontId="1" fillId="0" borderId="55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/>
    </xf>
    <xf numFmtId="0" fontId="22" fillId="7" borderId="10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2" fillId="18" borderId="12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/>
    </xf>
    <xf numFmtId="0" fontId="22" fillId="18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22" fillId="18" borderId="15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 vertical="center"/>
    </xf>
    <xf numFmtId="0" fontId="27" fillId="0" borderId="0" xfId="47" applyFont="1" applyFill="1" applyAlignment="1">
      <alignment horizontal="center"/>
      <protection/>
    </xf>
    <xf numFmtId="0" fontId="28" fillId="0" borderId="63" xfId="47" applyFont="1" applyFill="1" applyBorder="1" applyAlignment="1">
      <alignment horizontal="center" vertical="center"/>
      <protection/>
    </xf>
    <xf numFmtId="0" fontId="28" fillId="0" borderId="40" xfId="47" applyFont="1" applyFill="1" applyBorder="1" applyAlignment="1">
      <alignment horizontal="center" vertical="center"/>
      <protection/>
    </xf>
    <xf numFmtId="0" fontId="28" fillId="0" borderId="47" xfId="47" applyFont="1" applyFill="1" applyBorder="1" applyAlignment="1">
      <alignment horizontal="center" vertical="center"/>
      <protection/>
    </xf>
    <xf numFmtId="0" fontId="28" fillId="0" borderId="64" xfId="47" applyFont="1" applyFill="1" applyBorder="1" applyAlignment="1">
      <alignment horizontal="center" vertical="center"/>
      <protection/>
    </xf>
    <xf numFmtId="0" fontId="28" fillId="0" borderId="65" xfId="47" applyFont="1" applyFill="1" applyBorder="1" applyAlignment="1">
      <alignment horizontal="center" vertical="center"/>
      <protection/>
    </xf>
    <xf numFmtId="0" fontId="28" fillId="0" borderId="66" xfId="47" applyFont="1" applyFill="1" applyBorder="1" applyAlignment="1">
      <alignment horizontal="center" vertical="center"/>
      <protection/>
    </xf>
    <xf numFmtId="0" fontId="28" fillId="0" borderId="67" xfId="47" applyFont="1" applyFill="1" applyBorder="1" applyAlignment="1">
      <alignment horizontal="center" vertical="center" shrinkToFit="1"/>
      <protection/>
    </xf>
    <xf numFmtId="0" fontId="28" fillId="0" borderId="68" xfId="47" applyFont="1" applyFill="1" applyBorder="1" applyAlignment="1">
      <alignment horizontal="center" vertical="center" shrinkToFit="1"/>
      <protection/>
    </xf>
    <xf numFmtId="0" fontId="28" fillId="0" borderId="63" xfId="47" applyFont="1" applyFill="1" applyBorder="1" applyAlignment="1">
      <alignment horizontal="center" vertical="center" shrinkToFit="1"/>
      <protection/>
    </xf>
    <xf numFmtId="0" fontId="28" fillId="0" borderId="69" xfId="47" applyFont="1" applyFill="1" applyBorder="1" applyAlignment="1">
      <alignment horizontal="center" vertical="center" shrinkToFit="1"/>
      <protection/>
    </xf>
    <xf numFmtId="0" fontId="28" fillId="0" borderId="70" xfId="47" applyFont="1" applyFill="1" applyBorder="1" applyAlignment="1">
      <alignment horizontal="center" vertical="center" shrinkToFit="1"/>
      <protection/>
    </xf>
    <xf numFmtId="0" fontId="28" fillId="0" borderId="71" xfId="47" applyFont="1" applyFill="1" applyBorder="1" applyAlignment="1">
      <alignment horizontal="center" vertical="center" shrinkToFit="1"/>
      <protection/>
    </xf>
    <xf numFmtId="0" fontId="28" fillId="0" borderId="57" xfId="47" applyFont="1" applyFill="1" applyBorder="1" applyAlignment="1">
      <alignment horizontal="center" vertical="center" shrinkToFit="1"/>
      <protection/>
    </xf>
    <xf numFmtId="0" fontId="28" fillId="0" borderId="72" xfId="47" applyFont="1" applyFill="1" applyBorder="1" applyAlignment="1">
      <alignment horizontal="center" vertical="center" shrinkToFit="1"/>
      <protection/>
    </xf>
    <xf numFmtId="0" fontId="28" fillId="0" borderId="15" xfId="47" applyFont="1" applyFill="1" applyBorder="1" applyAlignment="1">
      <alignment horizontal="center" vertical="center" shrinkToFit="1"/>
      <protection/>
    </xf>
    <xf numFmtId="0" fontId="28" fillId="0" borderId="13" xfId="47" applyFont="1" applyFill="1" applyBorder="1" applyAlignment="1">
      <alignment horizontal="center" vertical="center" shrinkToFit="1"/>
      <protection/>
    </xf>
    <xf numFmtId="0" fontId="28" fillId="0" borderId="14" xfId="47" applyFont="1" applyFill="1" applyBorder="1" applyAlignment="1">
      <alignment horizontal="center" vertical="center" shrinkToFit="1"/>
      <protection/>
    </xf>
    <xf numFmtId="0" fontId="28" fillId="18" borderId="73" xfId="47" applyFont="1" applyFill="1" applyBorder="1" applyAlignment="1">
      <alignment horizontal="center" vertical="center"/>
      <protection/>
    </xf>
    <xf numFmtId="0" fontId="28" fillId="18" borderId="74" xfId="47" applyFont="1" applyFill="1" applyBorder="1" applyAlignment="1">
      <alignment horizontal="center" vertical="center"/>
      <protection/>
    </xf>
    <xf numFmtId="0" fontId="26" fillId="0" borderId="75" xfId="47" applyFont="1" applyFill="1" applyBorder="1" applyAlignment="1">
      <alignment horizontal="center" vertical="center" shrinkToFit="1"/>
      <protection/>
    </xf>
    <xf numFmtId="0" fontId="26" fillId="0" borderId="76" xfId="47" applyFont="1" applyFill="1" applyBorder="1" applyAlignment="1">
      <alignment horizontal="center" vertical="center" shrinkToFit="1"/>
      <protection/>
    </xf>
    <xf numFmtId="0" fontId="28" fillId="18" borderId="50" xfId="47" applyFont="1" applyFill="1" applyBorder="1" applyAlignment="1">
      <alignment horizontal="center" vertical="center"/>
      <protection/>
    </xf>
    <xf numFmtId="0" fontId="28" fillId="18" borderId="49" xfId="47" applyFont="1" applyFill="1" applyBorder="1" applyAlignment="1">
      <alignment horizontal="center" vertical="center"/>
      <protection/>
    </xf>
    <xf numFmtId="0" fontId="28" fillId="0" borderId="77" xfId="47" applyFont="1" applyFill="1" applyBorder="1" applyAlignment="1">
      <alignment horizontal="center" vertical="center" shrinkToFit="1"/>
      <protection/>
    </xf>
    <xf numFmtId="0" fontId="27" fillId="0" borderId="0" xfId="47" applyFont="1" applyFill="1" applyBorder="1" applyAlignment="1">
      <alignment horizontal="center"/>
      <protection/>
    </xf>
    <xf numFmtId="0" fontId="28" fillId="0" borderId="15" xfId="47" applyFont="1" applyFill="1" applyBorder="1" applyAlignment="1">
      <alignment horizontal="center" vertical="center"/>
      <protection/>
    </xf>
    <xf numFmtId="0" fontId="28" fillId="0" borderId="13" xfId="47" applyFont="1" applyFill="1" applyBorder="1" applyAlignment="1">
      <alignment horizontal="center" vertical="center"/>
      <protection/>
    </xf>
    <xf numFmtId="0" fontId="28" fillId="0" borderId="14" xfId="47" applyFont="1" applyFill="1" applyBorder="1" applyAlignment="1">
      <alignment horizontal="center" vertical="center"/>
      <protection/>
    </xf>
    <xf numFmtId="0" fontId="30" fillId="20" borderId="10" xfId="0" applyFont="1" applyFill="1" applyBorder="1" applyAlignment="1">
      <alignment/>
    </xf>
    <xf numFmtId="0" fontId="30" fillId="20" borderId="10" xfId="0" applyFont="1" applyFill="1" applyBorder="1" applyAlignment="1">
      <alignment horizontal="center"/>
    </xf>
    <xf numFmtId="0" fontId="30" fillId="18" borderId="10" xfId="0" applyFont="1" applyFill="1" applyBorder="1" applyAlignment="1">
      <alignment/>
    </xf>
    <xf numFmtId="0" fontId="30" fillId="18" borderId="10" xfId="0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ตารางสถาบันรัฐ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62.sskru.ac.th/regis2009/text/5607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ยกชั้นปี รวม"/>
      <sheetName val="จบปีการศึกษา56"/>
      <sheetName val="สรุปแยกคณะ"/>
      <sheetName val="สรุป"/>
      <sheetName val="เข้าใหม่คงอยู่จบ"/>
      <sheetName val="เผยแพร่ 4"/>
      <sheetName val="เผยแพร่ 5"/>
    </sheetNames>
    <sheetDataSet>
      <sheetData sheetId="3">
        <row r="5">
          <cell r="N5">
            <v>320</v>
          </cell>
          <cell r="P5">
            <v>196</v>
          </cell>
          <cell r="Q5">
            <v>516</v>
          </cell>
        </row>
        <row r="6">
          <cell r="N6">
            <v>22</v>
          </cell>
          <cell r="O6">
            <v>19</v>
          </cell>
          <cell r="Q6">
            <v>41</v>
          </cell>
        </row>
        <row r="7">
          <cell r="N7">
            <v>3</v>
          </cell>
          <cell r="Q7">
            <v>3</v>
          </cell>
        </row>
        <row r="8">
          <cell r="N8">
            <v>84</v>
          </cell>
          <cell r="O8">
            <v>55</v>
          </cell>
          <cell r="P8">
            <v>8</v>
          </cell>
          <cell r="Q8">
            <v>147</v>
          </cell>
        </row>
        <row r="9">
          <cell r="N9">
            <v>99</v>
          </cell>
          <cell r="O9">
            <v>56</v>
          </cell>
          <cell r="Q9">
            <v>155</v>
          </cell>
        </row>
        <row r="10">
          <cell r="N10">
            <v>97</v>
          </cell>
          <cell r="O10">
            <v>47</v>
          </cell>
          <cell r="P10">
            <v>16</v>
          </cell>
          <cell r="Q10">
            <v>160</v>
          </cell>
        </row>
        <row r="11">
          <cell r="N11">
            <v>50</v>
          </cell>
          <cell r="O11">
            <v>59</v>
          </cell>
          <cell r="Q11">
            <v>109</v>
          </cell>
        </row>
        <row r="12">
          <cell r="N12">
            <v>53</v>
          </cell>
          <cell r="O12">
            <v>5</v>
          </cell>
          <cell r="Q12">
            <v>58</v>
          </cell>
        </row>
        <row r="13">
          <cell r="N13">
            <v>23</v>
          </cell>
          <cell r="O13">
            <v>23</v>
          </cell>
          <cell r="Q13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67"/>
  <sheetViews>
    <sheetView zoomScale="70" zoomScaleNormal="70" workbookViewId="0" topLeftCell="A31">
      <selection activeCell="A2" sqref="A2"/>
    </sheetView>
  </sheetViews>
  <sheetFormatPr defaultColWidth="9.140625" defaultRowHeight="12.75"/>
  <cols>
    <col min="1" max="1" width="5.7109375" style="7" customWidth="1"/>
    <col min="2" max="2" width="6.57421875" style="5" customWidth="1"/>
    <col min="3" max="3" width="25.57421875" style="7" customWidth="1"/>
    <col min="4" max="4" width="46.7109375" style="7" bestFit="1" customWidth="1"/>
    <col min="5" max="5" width="21.7109375" style="7" customWidth="1"/>
    <col min="6" max="7" width="5.57421875" style="5" customWidth="1"/>
    <col min="8" max="8" width="6.140625" style="5" customWidth="1"/>
    <col min="9" max="9" width="6.8515625" style="5" customWidth="1"/>
    <col min="10" max="10" width="5.57421875" style="5" customWidth="1"/>
    <col min="11" max="12" width="6.8515625" style="5" customWidth="1"/>
    <col min="13" max="13" width="5.57421875" style="5" customWidth="1"/>
    <col min="14" max="15" width="6.8515625" style="5" customWidth="1"/>
    <col min="16" max="16" width="5.57421875" style="5" customWidth="1"/>
    <col min="17" max="18" width="6.8515625" style="5" customWidth="1"/>
    <col min="19" max="19" width="5.57421875" style="5" customWidth="1"/>
    <col min="20" max="20" width="6.140625" style="5" customWidth="1"/>
    <col min="21" max="21" width="5.57421875" style="5" customWidth="1"/>
    <col min="22" max="22" width="5.28125" style="5" customWidth="1"/>
    <col min="23" max="23" width="6.140625" style="5" customWidth="1"/>
    <col min="24" max="26" width="6.8515625" style="5" customWidth="1"/>
    <col min="27" max="29" width="6.7109375" style="5" customWidth="1"/>
    <col min="30" max="44" width="6.140625" style="5" customWidth="1"/>
    <col min="45" max="47" width="6.140625" style="21" customWidth="1"/>
    <col min="48" max="65" width="7.28125" style="5" customWidth="1"/>
    <col min="66" max="16384" width="9.140625" style="25" customWidth="1"/>
  </cols>
  <sheetData>
    <row r="1" spans="1:65" ht="24">
      <c r="A1" s="159" t="s">
        <v>155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</row>
    <row r="2" spans="1:65" ht="24" customHeight="1">
      <c r="A2" s="27" t="s">
        <v>82</v>
      </c>
      <c r="B2" s="27" t="s">
        <v>106</v>
      </c>
      <c r="C2" s="160" t="s">
        <v>65</v>
      </c>
      <c r="D2" s="160" t="s">
        <v>0</v>
      </c>
      <c r="E2" s="160" t="s">
        <v>16</v>
      </c>
      <c r="F2" s="164" t="s">
        <v>84</v>
      </c>
      <c r="G2" s="165"/>
      <c r="H2" s="166"/>
      <c r="I2" s="167" t="s">
        <v>101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9"/>
      <c r="AA2" s="164" t="s">
        <v>84</v>
      </c>
      <c r="AB2" s="165"/>
      <c r="AC2" s="166"/>
      <c r="AD2" s="160" t="s">
        <v>100</v>
      </c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 t="s">
        <v>99</v>
      </c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</row>
    <row r="3" spans="1:65" ht="21.75" customHeight="1">
      <c r="A3" s="31" t="s">
        <v>83</v>
      </c>
      <c r="B3" s="31" t="s">
        <v>107</v>
      </c>
      <c r="C3" s="160"/>
      <c r="D3" s="160"/>
      <c r="E3" s="160"/>
      <c r="F3" s="161" t="s">
        <v>146</v>
      </c>
      <c r="G3" s="162"/>
      <c r="H3" s="163"/>
      <c r="I3" s="167" t="s">
        <v>94</v>
      </c>
      <c r="J3" s="168"/>
      <c r="K3" s="169"/>
      <c r="L3" s="167" t="s">
        <v>95</v>
      </c>
      <c r="M3" s="168"/>
      <c r="N3" s="169"/>
      <c r="O3" s="167" t="s">
        <v>96</v>
      </c>
      <c r="P3" s="168"/>
      <c r="Q3" s="169"/>
      <c r="R3" s="167" t="s">
        <v>97</v>
      </c>
      <c r="S3" s="168"/>
      <c r="T3" s="169"/>
      <c r="U3" s="167" t="s">
        <v>98</v>
      </c>
      <c r="V3" s="168"/>
      <c r="W3" s="169"/>
      <c r="X3" s="167" t="s">
        <v>14</v>
      </c>
      <c r="Y3" s="168"/>
      <c r="Z3" s="169"/>
      <c r="AA3" s="161" t="s">
        <v>146</v>
      </c>
      <c r="AB3" s="162"/>
      <c r="AC3" s="163"/>
      <c r="AD3" s="160" t="s">
        <v>94</v>
      </c>
      <c r="AE3" s="160"/>
      <c r="AF3" s="160"/>
      <c r="AG3" s="160" t="s">
        <v>95</v>
      </c>
      <c r="AH3" s="160"/>
      <c r="AI3" s="160"/>
      <c r="AJ3" s="160" t="s">
        <v>96</v>
      </c>
      <c r="AK3" s="160"/>
      <c r="AL3" s="160"/>
      <c r="AM3" s="160" t="s">
        <v>97</v>
      </c>
      <c r="AN3" s="160"/>
      <c r="AO3" s="160"/>
      <c r="AP3" s="160" t="s">
        <v>98</v>
      </c>
      <c r="AQ3" s="160"/>
      <c r="AR3" s="160"/>
      <c r="AS3" s="177" t="s">
        <v>14</v>
      </c>
      <c r="AT3" s="177"/>
      <c r="AU3" s="177"/>
      <c r="AV3" s="160" t="s">
        <v>94</v>
      </c>
      <c r="AW3" s="160"/>
      <c r="AX3" s="160"/>
      <c r="AY3" s="160" t="s">
        <v>95</v>
      </c>
      <c r="AZ3" s="160"/>
      <c r="BA3" s="160"/>
      <c r="BB3" s="160" t="s">
        <v>96</v>
      </c>
      <c r="BC3" s="160"/>
      <c r="BD3" s="160"/>
      <c r="BE3" s="160" t="s">
        <v>97</v>
      </c>
      <c r="BF3" s="160"/>
      <c r="BG3" s="160"/>
      <c r="BH3" s="160" t="s">
        <v>98</v>
      </c>
      <c r="BI3" s="160"/>
      <c r="BJ3" s="160"/>
      <c r="BK3" s="160" t="s">
        <v>14</v>
      </c>
      <c r="BL3" s="160"/>
      <c r="BM3" s="160"/>
    </row>
    <row r="4" spans="1:65" ht="21" customHeight="1">
      <c r="A4" s="28"/>
      <c r="B4" s="28" t="s">
        <v>108</v>
      </c>
      <c r="C4" s="160"/>
      <c r="D4" s="160"/>
      <c r="E4" s="160"/>
      <c r="F4" s="15" t="s">
        <v>14</v>
      </c>
      <c r="G4" s="15" t="s">
        <v>18</v>
      </c>
      <c r="H4" s="15" t="s">
        <v>19</v>
      </c>
      <c r="I4" s="15" t="s">
        <v>14</v>
      </c>
      <c r="J4" s="15" t="s">
        <v>18</v>
      </c>
      <c r="K4" s="15" t="s">
        <v>19</v>
      </c>
      <c r="L4" s="15" t="s">
        <v>14</v>
      </c>
      <c r="M4" s="15" t="s">
        <v>18</v>
      </c>
      <c r="N4" s="15" t="s">
        <v>19</v>
      </c>
      <c r="O4" s="15" t="s">
        <v>14</v>
      </c>
      <c r="P4" s="15" t="s">
        <v>18</v>
      </c>
      <c r="Q4" s="15" t="s">
        <v>19</v>
      </c>
      <c r="R4" s="15" t="s">
        <v>14</v>
      </c>
      <c r="S4" s="15" t="s">
        <v>18</v>
      </c>
      <c r="T4" s="15" t="s">
        <v>19</v>
      </c>
      <c r="U4" s="15" t="s">
        <v>14</v>
      </c>
      <c r="V4" s="15" t="s">
        <v>18</v>
      </c>
      <c r="W4" s="15" t="s">
        <v>19</v>
      </c>
      <c r="X4" s="15" t="s">
        <v>14</v>
      </c>
      <c r="Y4" s="15" t="s">
        <v>18</v>
      </c>
      <c r="Z4" s="15" t="s">
        <v>19</v>
      </c>
      <c r="AA4" s="15" t="s">
        <v>14</v>
      </c>
      <c r="AB4" s="15" t="s">
        <v>18</v>
      </c>
      <c r="AC4" s="15" t="s">
        <v>19</v>
      </c>
      <c r="AD4" s="15" t="s">
        <v>14</v>
      </c>
      <c r="AE4" s="15" t="s">
        <v>18</v>
      </c>
      <c r="AF4" s="15" t="s">
        <v>19</v>
      </c>
      <c r="AG4" s="15" t="s">
        <v>14</v>
      </c>
      <c r="AH4" s="15" t="s">
        <v>18</v>
      </c>
      <c r="AI4" s="15" t="s">
        <v>19</v>
      </c>
      <c r="AJ4" s="15" t="s">
        <v>14</v>
      </c>
      <c r="AK4" s="15" t="s">
        <v>18</v>
      </c>
      <c r="AL4" s="15" t="s">
        <v>19</v>
      </c>
      <c r="AM4" s="15" t="s">
        <v>14</v>
      </c>
      <c r="AN4" s="15" t="s">
        <v>18</v>
      </c>
      <c r="AO4" s="15" t="s">
        <v>19</v>
      </c>
      <c r="AP4" s="15" t="s">
        <v>14</v>
      </c>
      <c r="AQ4" s="15" t="s">
        <v>18</v>
      </c>
      <c r="AR4" s="15" t="s">
        <v>19</v>
      </c>
      <c r="AS4" s="32" t="s">
        <v>14</v>
      </c>
      <c r="AT4" s="32" t="s">
        <v>18</v>
      </c>
      <c r="AU4" s="32" t="s">
        <v>19</v>
      </c>
      <c r="AV4" s="15" t="s">
        <v>14</v>
      </c>
      <c r="AW4" s="15" t="s">
        <v>18</v>
      </c>
      <c r="AX4" s="15" t="s">
        <v>19</v>
      </c>
      <c r="AY4" s="15" t="s">
        <v>14</v>
      </c>
      <c r="AZ4" s="15" t="s">
        <v>18</v>
      </c>
      <c r="BA4" s="15" t="s">
        <v>19</v>
      </c>
      <c r="BB4" s="15" t="s">
        <v>14</v>
      </c>
      <c r="BC4" s="15" t="s">
        <v>18</v>
      </c>
      <c r="BD4" s="15" t="s">
        <v>19</v>
      </c>
      <c r="BE4" s="15" t="s">
        <v>14</v>
      </c>
      <c r="BF4" s="15" t="s">
        <v>18</v>
      </c>
      <c r="BG4" s="15" t="s">
        <v>19</v>
      </c>
      <c r="BH4" s="15" t="s">
        <v>14</v>
      </c>
      <c r="BI4" s="15" t="s">
        <v>18</v>
      </c>
      <c r="BJ4" s="15" t="s">
        <v>19</v>
      </c>
      <c r="BK4" s="15" t="s">
        <v>14</v>
      </c>
      <c r="BL4" s="15" t="s">
        <v>18</v>
      </c>
      <c r="BM4" s="15" t="s">
        <v>19</v>
      </c>
    </row>
    <row r="5" spans="1:65" ht="21.75" customHeight="1">
      <c r="A5" s="3">
        <v>1</v>
      </c>
      <c r="B5" s="16">
        <v>1</v>
      </c>
      <c r="C5" s="4" t="s">
        <v>20</v>
      </c>
      <c r="D5" s="4" t="s">
        <v>29</v>
      </c>
      <c r="E5" s="4" t="s">
        <v>1</v>
      </c>
      <c r="F5" s="14">
        <f>SUM(G5:H5)</f>
        <v>101</v>
      </c>
      <c r="G5" s="3">
        <f>จบปีการศึกษา56!E5</f>
        <v>1</v>
      </c>
      <c r="H5" s="3">
        <f>จบปีการศึกษา56!F5</f>
        <v>100</v>
      </c>
      <c r="I5" s="14">
        <f>J5+K5</f>
        <v>130</v>
      </c>
      <c r="J5" s="3"/>
      <c r="K5" s="3">
        <v>130</v>
      </c>
      <c r="L5" s="14">
        <f aca="true" t="shared" si="0" ref="L5:L12">M5+N5</f>
        <v>106</v>
      </c>
      <c r="M5" s="3">
        <v>1</v>
      </c>
      <c r="N5" s="3">
        <v>105</v>
      </c>
      <c r="O5" s="14">
        <f aca="true" t="shared" si="1" ref="O5:O12">P5+Q5</f>
        <v>100</v>
      </c>
      <c r="P5" s="3">
        <v>1</v>
      </c>
      <c r="Q5" s="3">
        <v>99</v>
      </c>
      <c r="R5" s="14">
        <f aca="true" t="shared" si="2" ref="R5:R11">S5+T5</f>
        <v>93</v>
      </c>
      <c r="S5" s="3"/>
      <c r="T5" s="3">
        <v>93</v>
      </c>
      <c r="U5" s="14">
        <f>V5+W5</f>
        <v>94</v>
      </c>
      <c r="V5" s="3">
        <v>2</v>
      </c>
      <c r="W5" s="3">
        <v>92</v>
      </c>
      <c r="X5" s="14">
        <f>Y5+Z5</f>
        <v>523</v>
      </c>
      <c r="Y5" s="3">
        <f>J5+M5+P5+S5+V5</f>
        <v>4</v>
      </c>
      <c r="Z5" s="3">
        <f>K5+N5+Q5+T5+W5</f>
        <v>519</v>
      </c>
      <c r="AA5" s="14"/>
      <c r="AB5" s="3"/>
      <c r="AC5" s="3"/>
      <c r="AD5" s="14"/>
      <c r="AE5" s="3"/>
      <c r="AF5" s="3"/>
      <c r="AG5" s="14"/>
      <c r="AH5" s="3"/>
      <c r="AI5" s="3"/>
      <c r="AJ5" s="14">
        <f>AK5+AL5</f>
        <v>19</v>
      </c>
      <c r="AK5" s="3">
        <v>2</v>
      </c>
      <c r="AL5" s="3">
        <v>17</v>
      </c>
      <c r="AM5" s="14">
        <f aca="true" t="shared" si="3" ref="AM5:AM10">AN5+AO5</f>
        <v>74</v>
      </c>
      <c r="AN5" s="3">
        <v>4</v>
      </c>
      <c r="AO5" s="3">
        <v>70</v>
      </c>
      <c r="AP5" s="14">
        <f>AQ5+AR5</f>
        <v>71</v>
      </c>
      <c r="AQ5" s="3"/>
      <c r="AR5" s="3">
        <v>71</v>
      </c>
      <c r="AS5" s="26">
        <f>AD5+AG5+AJ5+AM5+AP5</f>
        <v>164</v>
      </c>
      <c r="AT5" s="20">
        <f>AE5+AH5+AK5+AN5+AQ5</f>
        <v>6</v>
      </c>
      <c r="AU5" s="20">
        <f>AF5+AI5+AO5+AR5+AL5</f>
        <v>158</v>
      </c>
      <c r="AV5" s="14">
        <f>AW5+AX5</f>
        <v>130</v>
      </c>
      <c r="AW5" s="3"/>
      <c r="AX5" s="3">
        <f>K5+AF5</f>
        <v>130</v>
      </c>
      <c r="AY5" s="14">
        <f>AZ5+BA5</f>
        <v>106</v>
      </c>
      <c r="AZ5" s="3">
        <f>M5+AH5</f>
        <v>1</v>
      </c>
      <c r="BA5" s="3">
        <f>N5+AI5</f>
        <v>105</v>
      </c>
      <c r="BB5" s="14">
        <f>BC5+BD5</f>
        <v>119</v>
      </c>
      <c r="BC5" s="3">
        <f>P5+AK5</f>
        <v>3</v>
      </c>
      <c r="BD5" s="3">
        <f>Q5+AL5</f>
        <v>116</v>
      </c>
      <c r="BE5" s="14">
        <f>BF5+BG5</f>
        <v>167</v>
      </c>
      <c r="BF5" s="3">
        <f>S5+AN5</f>
        <v>4</v>
      </c>
      <c r="BG5" s="3">
        <f>T5+AO5</f>
        <v>163</v>
      </c>
      <c r="BH5" s="14">
        <f>BI5+BJ5</f>
        <v>165</v>
      </c>
      <c r="BI5" s="3">
        <f aca="true" t="shared" si="4" ref="BI5:BJ8">V5+AQ5</f>
        <v>2</v>
      </c>
      <c r="BJ5" s="3">
        <f t="shared" si="4"/>
        <v>163</v>
      </c>
      <c r="BK5" s="26">
        <f>BL5+BM5</f>
        <v>687</v>
      </c>
      <c r="BL5" s="20">
        <f>Y5+AT5</f>
        <v>10</v>
      </c>
      <c r="BM5" s="20">
        <f>Z5+AU5</f>
        <v>677</v>
      </c>
    </row>
    <row r="6" spans="1:65" ht="21.75" customHeight="1">
      <c r="A6" s="3">
        <v>2</v>
      </c>
      <c r="B6" s="16">
        <v>2</v>
      </c>
      <c r="C6" s="4" t="s">
        <v>20</v>
      </c>
      <c r="D6" s="4" t="s">
        <v>21</v>
      </c>
      <c r="E6" s="4" t="s">
        <v>1</v>
      </c>
      <c r="F6" s="14">
        <f>SUM(G6:H6)</f>
        <v>70</v>
      </c>
      <c r="G6" s="3">
        <f>จบปีการศึกษา56!E6</f>
        <v>14</v>
      </c>
      <c r="H6" s="3">
        <f>จบปีการศึกษา56!F6</f>
        <v>56</v>
      </c>
      <c r="I6" s="14">
        <f aca="true" t="shared" si="5" ref="I6:I62">J6+K6</f>
        <v>135</v>
      </c>
      <c r="J6" s="3">
        <v>32</v>
      </c>
      <c r="K6" s="3">
        <v>103</v>
      </c>
      <c r="L6" s="14">
        <f t="shared" si="0"/>
        <v>147</v>
      </c>
      <c r="M6" s="3">
        <v>29</v>
      </c>
      <c r="N6" s="3">
        <v>118</v>
      </c>
      <c r="O6" s="14">
        <f t="shared" si="1"/>
        <v>144</v>
      </c>
      <c r="P6" s="3">
        <v>40</v>
      </c>
      <c r="Q6" s="3">
        <v>104</v>
      </c>
      <c r="R6" s="14">
        <f t="shared" si="2"/>
        <v>171</v>
      </c>
      <c r="S6" s="3">
        <v>52</v>
      </c>
      <c r="T6" s="3">
        <v>119</v>
      </c>
      <c r="U6" s="14">
        <f>V6+W6</f>
        <v>78</v>
      </c>
      <c r="V6" s="3">
        <v>16</v>
      </c>
      <c r="W6" s="3">
        <v>62</v>
      </c>
      <c r="X6" s="14">
        <f aca="true" t="shared" si="6" ref="X6:X62">Y6+Z6</f>
        <v>675</v>
      </c>
      <c r="Y6" s="3">
        <f aca="true" t="shared" si="7" ref="Y6:Y62">J6+M6+P6+S6+V6</f>
        <v>169</v>
      </c>
      <c r="Z6" s="3">
        <f aca="true" t="shared" si="8" ref="Z6:Z62">K6+N6+Q6+T6+W6</f>
        <v>506</v>
      </c>
      <c r="AA6" s="14"/>
      <c r="AB6" s="3"/>
      <c r="AC6" s="3"/>
      <c r="AD6" s="14"/>
      <c r="AE6" s="3"/>
      <c r="AF6" s="3"/>
      <c r="AG6" s="14"/>
      <c r="AH6" s="3"/>
      <c r="AI6" s="3"/>
      <c r="AJ6" s="14">
        <f>AK6+AL6</f>
        <v>9</v>
      </c>
      <c r="AK6" s="3">
        <v>2</v>
      </c>
      <c r="AL6" s="3">
        <v>7</v>
      </c>
      <c r="AM6" s="14">
        <f t="shared" si="3"/>
        <v>19</v>
      </c>
      <c r="AN6" s="3">
        <v>6</v>
      </c>
      <c r="AO6" s="3">
        <v>13</v>
      </c>
      <c r="AP6" s="14"/>
      <c r="AQ6" s="3"/>
      <c r="AR6" s="3"/>
      <c r="AS6" s="26">
        <f aca="true" t="shared" si="9" ref="AS6:AS64">AD6+AG6+AJ6+AM6+AP6</f>
        <v>28</v>
      </c>
      <c r="AT6" s="20">
        <f aca="true" t="shared" si="10" ref="AT6:AT64">AE6+AH6+AK6+AN6+AQ6</f>
        <v>8</v>
      </c>
      <c r="AU6" s="20">
        <f aca="true" t="shared" si="11" ref="AU6:AU64">AF6+AI6+AO6+AR6+AL6</f>
        <v>20</v>
      </c>
      <c r="AV6" s="14">
        <f aca="true" t="shared" si="12" ref="AV6:AV64">AW6+AX6</f>
        <v>135</v>
      </c>
      <c r="AW6" s="3">
        <f aca="true" t="shared" si="13" ref="AW6:AW64">J6+AE6</f>
        <v>32</v>
      </c>
      <c r="AX6" s="3">
        <f aca="true" t="shared" si="14" ref="AX6:AX64">K6+AF6</f>
        <v>103</v>
      </c>
      <c r="AY6" s="14">
        <f aca="true" t="shared" si="15" ref="AY6:AY64">AZ6+BA6</f>
        <v>147</v>
      </c>
      <c r="AZ6" s="3">
        <f aca="true" t="shared" si="16" ref="AZ6:AZ64">M6+AH6</f>
        <v>29</v>
      </c>
      <c r="BA6" s="3">
        <f aca="true" t="shared" si="17" ref="BA6:BA64">N6+AI6</f>
        <v>118</v>
      </c>
      <c r="BB6" s="14">
        <f aca="true" t="shared" si="18" ref="BB6:BB64">BC6+BD6</f>
        <v>153</v>
      </c>
      <c r="BC6" s="3">
        <f aca="true" t="shared" si="19" ref="BC6:BC64">P6+AK6</f>
        <v>42</v>
      </c>
      <c r="BD6" s="3">
        <f aca="true" t="shared" si="20" ref="BD6:BD64">Q6+AL6</f>
        <v>111</v>
      </c>
      <c r="BE6" s="14">
        <f aca="true" t="shared" si="21" ref="BE6:BE64">BF6+BG6</f>
        <v>190</v>
      </c>
      <c r="BF6" s="3">
        <f aca="true" t="shared" si="22" ref="BF6:BF64">S6+AN6</f>
        <v>58</v>
      </c>
      <c r="BG6" s="3">
        <f aca="true" t="shared" si="23" ref="BG6:BG64">T6+AO6</f>
        <v>132</v>
      </c>
      <c r="BH6" s="14">
        <f>BI6+BJ6</f>
        <v>78</v>
      </c>
      <c r="BI6" s="3">
        <f t="shared" si="4"/>
        <v>16</v>
      </c>
      <c r="BJ6" s="3">
        <f t="shared" si="4"/>
        <v>62</v>
      </c>
      <c r="BK6" s="26">
        <f aca="true" t="shared" si="24" ref="BK6:BK63">BL6+BM6</f>
        <v>703</v>
      </c>
      <c r="BL6" s="20">
        <f aca="true" t="shared" si="25" ref="BL6:BL63">Y6+AT6</f>
        <v>177</v>
      </c>
      <c r="BM6" s="20">
        <f aca="true" t="shared" si="26" ref="BM6:BM63">Z6+AU6</f>
        <v>526</v>
      </c>
    </row>
    <row r="7" spans="1:65" ht="21.75" customHeight="1">
      <c r="A7" s="3">
        <v>3</v>
      </c>
      <c r="B7" s="16">
        <v>3</v>
      </c>
      <c r="C7" s="4" t="s">
        <v>20</v>
      </c>
      <c r="D7" s="4" t="s">
        <v>36</v>
      </c>
      <c r="E7" s="4" t="s">
        <v>1</v>
      </c>
      <c r="F7" s="14">
        <f>SUM(G7:H7)</f>
        <v>72</v>
      </c>
      <c r="G7" s="3">
        <f>จบปีการศึกษา56!E7</f>
        <v>35</v>
      </c>
      <c r="H7" s="3">
        <f>จบปีการศึกษา56!F7</f>
        <v>37</v>
      </c>
      <c r="I7" s="14">
        <f t="shared" si="5"/>
        <v>104</v>
      </c>
      <c r="J7" s="3">
        <v>40</v>
      </c>
      <c r="K7" s="3">
        <v>64</v>
      </c>
      <c r="L7" s="14">
        <f t="shared" si="0"/>
        <v>111</v>
      </c>
      <c r="M7" s="3">
        <v>31</v>
      </c>
      <c r="N7" s="3">
        <v>80</v>
      </c>
      <c r="O7" s="14">
        <f t="shared" si="1"/>
        <v>111</v>
      </c>
      <c r="P7" s="3">
        <v>47</v>
      </c>
      <c r="Q7" s="3">
        <v>64</v>
      </c>
      <c r="R7" s="14">
        <f t="shared" si="2"/>
        <v>96</v>
      </c>
      <c r="S7" s="3">
        <v>42</v>
      </c>
      <c r="T7" s="3">
        <v>54</v>
      </c>
      <c r="U7" s="14">
        <f>V7+W7</f>
        <v>74</v>
      </c>
      <c r="V7" s="3">
        <v>41</v>
      </c>
      <c r="W7" s="3">
        <v>33</v>
      </c>
      <c r="X7" s="14">
        <f t="shared" si="6"/>
        <v>496</v>
      </c>
      <c r="Y7" s="3">
        <f t="shared" si="7"/>
        <v>201</v>
      </c>
      <c r="Z7" s="3">
        <f t="shared" si="8"/>
        <v>295</v>
      </c>
      <c r="AA7" s="14"/>
      <c r="AB7" s="3"/>
      <c r="AC7" s="3"/>
      <c r="AD7" s="14"/>
      <c r="AE7" s="3"/>
      <c r="AF7" s="3"/>
      <c r="AG7" s="14"/>
      <c r="AH7" s="3"/>
      <c r="AI7" s="3"/>
      <c r="AJ7" s="14"/>
      <c r="AK7" s="3"/>
      <c r="AL7" s="3"/>
      <c r="AM7" s="14">
        <f t="shared" si="3"/>
        <v>19</v>
      </c>
      <c r="AN7" s="3">
        <v>8</v>
      </c>
      <c r="AO7" s="3">
        <v>11</v>
      </c>
      <c r="AP7" s="14">
        <f>AQ7+AR7</f>
        <v>20</v>
      </c>
      <c r="AQ7" s="3">
        <v>6</v>
      </c>
      <c r="AR7" s="3">
        <v>14</v>
      </c>
      <c r="AS7" s="26">
        <f t="shared" si="9"/>
        <v>39</v>
      </c>
      <c r="AT7" s="20">
        <f t="shared" si="10"/>
        <v>14</v>
      </c>
      <c r="AU7" s="20">
        <f t="shared" si="11"/>
        <v>25</v>
      </c>
      <c r="AV7" s="14">
        <f t="shared" si="12"/>
        <v>104</v>
      </c>
      <c r="AW7" s="3">
        <f t="shared" si="13"/>
        <v>40</v>
      </c>
      <c r="AX7" s="3">
        <f t="shared" si="14"/>
        <v>64</v>
      </c>
      <c r="AY7" s="14">
        <f t="shared" si="15"/>
        <v>111</v>
      </c>
      <c r="AZ7" s="3">
        <f t="shared" si="16"/>
        <v>31</v>
      </c>
      <c r="BA7" s="3">
        <f t="shared" si="17"/>
        <v>80</v>
      </c>
      <c r="BB7" s="14">
        <f t="shared" si="18"/>
        <v>111</v>
      </c>
      <c r="BC7" s="3">
        <f t="shared" si="19"/>
        <v>47</v>
      </c>
      <c r="BD7" s="3">
        <f t="shared" si="20"/>
        <v>64</v>
      </c>
      <c r="BE7" s="14">
        <f t="shared" si="21"/>
        <v>115</v>
      </c>
      <c r="BF7" s="3">
        <f t="shared" si="22"/>
        <v>50</v>
      </c>
      <c r="BG7" s="3">
        <f t="shared" si="23"/>
        <v>65</v>
      </c>
      <c r="BH7" s="14">
        <f>BI7+BJ7</f>
        <v>94</v>
      </c>
      <c r="BI7" s="3">
        <f t="shared" si="4"/>
        <v>47</v>
      </c>
      <c r="BJ7" s="3">
        <f t="shared" si="4"/>
        <v>47</v>
      </c>
      <c r="BK7" s="26">
        <f t="shared" si="24"/>
        <v>535</v>
      </c>
      <c r="BL7" s="20">
        <f t="shared" si="25"/>
        <v>215</v>
      </c>
      <c r="BM7" s="20">
        <f t="shared" si="26"/>
        <v>320</v>
      </c>
    </row>
    <row r="8" spans="1:65" ht="21.75" customHeight="1">
      <c r="A8" s="3">
        <v>4</v>
      </c>
      <c r="B8" s="16">
        <v>4</v>
      </c>
      <c r="C8" s="4" t="s">
        <v>20</v>
      </c>
      <c r="D8" s="4" t="s">
        <v>35</v>
      </c>
      <c r="E8" s="4" t="s">
        <v>1</v>
      </c>
      <c r="F8" s="14">
        <f>SUM(G8:H8)</f>
        <v>77</v>
      </c>
      <c r="G8" s="3">
        <f>จบปีการศึกษา56!E8</f>
        <v>12</v>
      </c>
      <c r="H8" s="3">
        <f>จบปีการศึกษา56!F8</f>
        <v>65</v>
      </c>
      <c r="I8" s="14">
        <f t="shared" si="5"/>
        <v>142</v>
      </c>
      <c r="J8" s="3">
        <v>15</v>
      </c>
      <c r="K8" s="3">
        <v>127</v>
      </c>
      <c r="L8" s="14">
        <f t="shared" si="0"/>
        <v>138</v>
      </c>
      <c r="M8" s="3">
        <v>12</v>
      </c>
      <c r="N8" s="3">
        <v>126</v>
      </c>
      <c r="O8" s="14">
        <f t="shared" si="1"/>
        <v>137</v>
      </c>
      <c r="P8" s="3">
        <v>10</v>
      </c>
      <c r="Q8" s="3">
        <v>127</v>
      </c>
      <c r="R8" s="14">
        <f t="shared" si="2"/>
        <v>119</v>
      </c>
      <c r="S8" s="3">
        <v>16</v>
      </c>
      <c r="T8" s="3">
        <v>103</v>
      </c>
      <c r="U8" s="14">
        <f>V8+W8</f>
        <v>89</v>
      </c>
      <c r="V8" s="3">
        <v>17</v>
      </c>
      <c r="W8" s="3">
        <v>72</v>
      </c>
      <c r="X8" s="14">
        <f t="shared" si="6"/>
        <v>625</v>
      </c>
      <c r="Y8" s="3">
        <f t="shared" si="7"/>
        <v>70</v>
      </c>
      <c r="Z8" s="3">
        <f t="shared" si="8"/>
        <v>555</v>
      </c>
      <c r="AA8" s="14"/>
      <c r="AB8" s="3"/>
      <c r="AC8" s="3"/>
      <c r="AD8" s="14"/>
      <c r="AE8" s="3"/>
      <c r="AF8" s="3"/>
      <c r="AG8" s="14"/>
      <c r="AH8" s="3"/>
      <c r="AI8" s="3"/>
      <c r="AJ8" s="14">
        <f>AK8+AL8</f>
        <v>5</v>
      </c>
      <c r="AK8" s="3">
        <v>2</v>
      </c>
      <c r="AL8" s="3">
        <v>3</v>
      </c>
      <c r="AM8" s="14">
        <f t="shared" si="3"/>
        <v>40</v>
      </c>
      <c r="AN8" s="3">
        <v>8</v>
      </c>
      <c r="AO8" s="3">
        <v>32</v>
      </c>
      <c r="AP8" s="14">
        <f>AQ8+AR8</f>
        <v>1</v>
      </c>
      <c r="AQ8" s="3"/>
      <c r="AR8" s="3">
        <v>1</v>
      </c>
      <c r="AS8" s="26">
        <f t="shared" si="9"/>
        <v>46</v>
      </c>
      <c r="AT8" s="20">
        <f t="shared" si="10"/>
        <v>10</v>
      </c>
      <c r="AU8" s="20">
        <f t="shared" si="11"/>
        <v>36</v>
      </c>
      <c r="AV8" s="14">
        <f t="shared" si="12"/>
        <v>142</v>
      </c>
      <c r="AW8" s="3">
        <f t="shared" si="13"/>
        <v>15</v>
      </c>
      <c r="AX8" s="3">
        <f t="shared" si="14"/>
        <v>127</v>
      </c>
      <c r="AY8" s="14">
        <f t="shared" si="15"/>
        <v>138</v>
      </c>
      <c r="AZ8" s="3">
        <f t="shared" si="16"/>
        <v>12</v>
      </c>
      <c r="BA8" s="3">
        <f t="shared" si="17"/>
        <v>126</v>
      </c>
      <c r="BB8" s="14">
        <f t="shared" si="18"/>
        <v>142</v>
      </c>
      <c r="BC8" s="3">
        <f t="shared" si="19"/>
        <v>12</v>
      </c>
      <c r="BD8" s="3">
        <f t="shared" si="20"/>
        <v>130</v>
      </c>
      <c r="BE8" s="14">
        <f t="shared" si="21"/>
        <v>159</v>
      </c>
      <c r="BF8" s="3">
        <f t="shared" si="22"/>
        <v>24</v>
      </c>
      <c r="BG8" s="3">
        <f t="shared" si="23"/>
        <v>135</v>
      </c>
      <c r="BH8" s="14">
        <f>BI8+BJ8</f>
        <v>90</v>
      </c>
      <c r="BI8" s="3">
        <f t="shared" si="4"/>
        <v>17</v>
      </c>
      <c r="BJ8" s="3">
        <f t="shared" si="4"/>
        <v>73</v>
      </c>
      <c r="BK8" s="26">
        <f t="shared" si="24"/>
        <v>671</v>
      </c>
      <c r="BL8" s="20">
        <f t="shared" si="25"/>
        <v>80</v>
      </c>
      <c r="BM8" s="20">
        <f t="shared" si="26"/>
        <v>591</v>
      </c>
    </row>
    <row r="9" spans="1:65" ht="21.75" customHeight="1">
      <c r="A9" s="3">
        <v>5</v>
      </c>
      <c r="B9" s="16">
        <v>5</v>
      </c>
      <c r="C9" s="4" t="s">
        <v>20</v>
      </c>
      <c r="D9" s="4" t="s">
        <v>66</v>
      </c>
      <c r="E9" s="4" t="s">
        <v>1</v>
      </c>
      <c r="F9" s="14"/>
      <c r="G9" s="3"/>
      <c r="H9" s="3"/>
      <c r="I9" s="14">
        <f t="shared" si="5"/>
        <v>147</v>
      </c>
      <c r="J9" s="3">
        <v>11</v>
      </c>
      <c r="K9" s="3">
        <v>136</v>
      </c>
      <c r="L9" s="14">
        <f t="shared" si="0"/>
        <v>162</v>
      </c>
      <c r="M9" s="3">
        <v>20</v>
      </c>
      <c r="N9" s="3">
        <v>142</v>
      </c>
      <c r="O9" s="14">
        <f t="shared" si="1"/>
        <v>144</v>
      </c>
      <c r="P9" s="3">
        <v>18</v>
      </c>
      <c r="Q9" s="3">
        <v>126</v>
      </c>
      <c r="R9" s="14">
        <f t="shared" si="2"/>
        <v>107</v>
      </c>
      <c r="S9" s="3">
        <v>10</v>
      </c>
      <c r="T9" s="3">
        <v>97</v>
      </c>
      <c r="U9" s="14"/>
      <c r="V9" s="3"/>
      <c r="W9" s="3"/>
      <c r="X9" s="14">
        <f t="shared" si="6"/>
        <v>560</v>
      </c>
      <c r="Y9" s="3">
        <f t="shared" si="7"/>
        <v>59</v>
      </c>
      <c r="Z9" s="3">
        <f t="shared" si="8"/>
        <v>501</v>
      </c>
      <c r="AA9" s="14"/>
      <c r="AB9" s="3"/>
      <c r="AC9" s="3"/>
      <c r="AD9" s="14"/>
      <c r="AE9" s="3"/>
      <c r="AF9" s="3"/>
      <c r="AG9" s="14"/>
      <c r="AH9" s="3"/>
      <c r="AI9" s="3"/>
      <c r="AJ9" s="14"/>
      <c r="AK9" s="3"/>
      <c r="AL9" s="3"/>
      <c r="AM9" s="14">
        <f t="shared" si="3"/>
        <v>37</v>
      </c>
      <c r="AN9" s="3">
        <v>4</v>
      </c>
      <c r="AO9" s="3">
        <v>33</v>
      </c>
      <c r="AP9" s="14"/>
      <c r="AQ9" s="3"/>
      <c r="AR9" s="3"/>
      <c r="AS9" s="26">
        <f t="shared" si="9"/>
        <v>37</v>
      </c>
      <c r="AT9" s="20">
        <f t="shared" si="10"/>
        <v>4</v>
      </c>
      <c r="AU9" s="20">
        <f t="shared" si="11"/>
        <v>33</v>
      </c>
      <c r="AV9" s="14">
        <f t="shared" si="12"/>
        <v>147</v>
      </c>
      <c r="AW9" s="3">
        <f t="shared" si="13"/>
        <v>11</v>
      </c>
      <c r="AX9" s="3">
        <f t="shared" si="14"/>
        <v>136</v>
      </c>
      <c r="AY9" s="14">
        <f t="shared" si="15"/>
        <v>162</v>
      </c>
      <c r="AZ9" s="3">
        <f t="shared" si="16"/>
        <v>20</v>
      </c>
      <c r="BA9" s="3">
        <f t="shared" si="17"/>
        <v>142</v>
      </c>
      <c r="BB9" s="14">
        <f t="shared" si="18"/>
        <v>144</v>
      </c>
      <c r="BC9" s="3">
        <f t="shared" si="19"/>
        <v>18</v>
      </c>
      <c r="BD9" s="3">
        <f t="shared" si="20"/>
        <v>126</v>
      </c>
      <c r="BE9" s="14">
        <f t="shared" si="21"/>
        <v>144</v>
      </c>
      <c r="BF9" s="3">
        <f t="shared" si="22"/>
        <v>14</v>
      </c>
      <c r="BG9" s="3">
        <f t="shared" si="23"/>
        <v>130</v>
      </c>
      <c r="BH9" s="14"/>
      <c r="BI9" s="3"/>
      <c r="BJ9" s="3"/>
      <c r="BK9" s="26">
        <f t="shared" si="24"/>
        <v>597</v>
      </c>
      <c r="BL9" s="20">
        <f t="shared" si="25"/>
        <v>63</v>
      </c>
      <c r="BM9" s="20">
        <f t="shared" si="26"/>
        <v>534</v>
      </c>
    </row>
    <row r="10" spans="1:65" ht="21.75" customHeight="1">
      <c r="A10" s="3">
        <v>6</v>
      </c>
      <c r="B10" s="16">
        <v>6</v>
      </c>
      <c r="C10" s="4" t="s">
        <v>20</v>
      </c>
      <c r="D10" s="4" t="s">
        <v>68</v>
      </c>
      <c r="E10" s="4" t="s">
        <v>1</v>
      </c>
      <c r="F10" s="14"/>
      <c r="G10" s="3"/>
      <c r="H10" s="3"/>
      <c r="I10" s="14">
        <f t="shared" si="5"/>
        <v>142</v>
      </c>
      <c r="J10" s="3">
        <v>42</v>
      </c>
      <c r="K10" s="3">
        <v>100</v>
      </c>
      <c r="L10" s="14">
        <f t="shared" si="0"/>
        <v>162</v>
      </c>
      <c r="M10" s="3">
        <v>33</v>
      </c>
      <c r="N10" s="3">
        <v>129</v>
      </c>
      <c r="O10" s="14">
        <f t="shared" si="1"/>
        <v>154</v>
      </c>
      <c r="P10" s="3">
        <v>48</v>
      </c>
      <c r="Q10" s="3">
        <v>106</v>
      </c>
      <c r="R10" s="14">
        <f t="shared" si="2"/>
        <v>167</v>
      </c>
      <c r="S10" s="3">
        <v>68</v>
      </c>
      <c r="T10" s="3">
        <v>99</v>
      </c>
      <c r="U10" s="14"/>
      <c r="V10" s="3"/>
      <c r="W10" s="3"/>
      <c r="X10" s="14">
        <f t="shared" si="6"/>
        <v>625</v>
      </c>
      <c r="Y10" s="3">
        <f t="shared" si="7"/>
        <v>191</v>
      </c>
      <c r="Z10" s="3">
        <f t="shared" si="8"/>
        <v>434</v>
      </c>
      <c r="AA10" s="14"/>
      <c r="AB10" s="3"/>
      <c r="AC10" s="3"/>
      <c r="AD10" s="14"/>
      <c r="AE10" s="3"/>
      <c r="AF10" s="3"/>
      <c r="AG10" s="14"/>
      <c r="AH10" s="3"/>
      <c r="AI10" s="3"/>
      <c r="AJ10" s="14"/>
      <c r="AK10" s="3"/>
      <c r="AL10" s="3"/>
      <c r="AM10" s="14">
        <f t="shared" si="3"/>
        <v>22</v>
      </c>
      <c r="AN10" s="3">
        <v>13</v>
      </c>
      <c r="AO10" s="3">
        <v>9</v>
      </c>
      <c r="AP10" s="14"/>
      <c r="AQ10" s="3"/>
      <c r="AR10" s="3"/>
      <c r="AS10" s="26">
        <f t="shared" si="9"/>
        <v>22</v>
      </c>
      <c r="AT10" s="20">
        <f t="shared" si="10"/>
        <v>13</v>
      </c>
      <c r="AU10" s="20">
        <f t="shared" si="11"/>
        <v>9</v>
      </c>
      <c r="AV10" s="14">
        <f t="shared" si="12"/>
        <v>142</v>
      </c>
      <c r="AW10" s="3">
        <f t="shared" si="13"/>
        <v>42</v>
      </c>
      <c r="AX10" s="3">
        <f t="shared" si="14"/>
        <v>100</v>
      </c>
      <c r="AY10" s="14">
        <f t="shared" si="15"/>
        <v>162</v>
      </c>
      <c r="AZ10" s="3">
        <f t="shared" si="16"/>
        <v>33</v>
      </c>
      <c r="BA10" s="3">
        <f t="shared" si="17"/>
        <v>129</v>
      </c>
      <c r="BB10" s="14">
        <f t="shared" si="18"/>
        <v>154</v>
      </c>
      <c r="BC10" s="3">
        <f t="shared" si="19"/>
        <v>48</v>
      </c>
      <c r="BD10" s="3">
        <f t="shared" si="20"/>
        <v>106</v>
      </c>
      <c r="BE10" s="14">
        <f t="shared" si="21"/>
        <v>189</v>
      </c>
      <c r="BF10" s="3">
        <f t="shared" si="22"/>
        <v>81</v>
      </c>
      <c r="BG10" s="3">
        <f t="shared" si="23"/>
        <v>108</v>
      </c>
      <c r="BH10" s="14"/>
      <c r="BI10" s="3"/>
      <c r="BJ10" s="3"/>
      <c r="BK10" s="26">
        <f t="shared" si="24"/>
        <v>647</v>
      </c>
      <c r="BL10" s="20">
        <f t="shared" si="25"/>
        <v>204</v>
      </c>
      <c r="BM10" s="20">
        <f t="shared" si="26"/>
        <v>443</v>
      </c>
    </row>
    <row r="11" spans="1:65" ht="21.75" customHeight="1">
      <c r="A11" s="3">
        <v>7</v>
      </c>
      <c r="B11" s="16">
        <v>7</v>
      </c>
      <c r="C11" s="4" t="s">
        <v>20</v>
      </c>
      <c r="D11" s="4" t="s">
        <v>69</v>
      </c>
      <c r="E11" s="4" t="s">
        <v>1</v>
      </c>
      <c r="F11" s="14"/>
      <c r="G11" s="3"/>
      <c r="H11" s="3"/>
      <c r="I11" s="14">
        <f t="shared" si="5"/>
        <v>126</v>
      </c>
      <c r="J11" s="3">
        <v>6</v>
      </c>
      <c r="K11" s="3">
        <v>120</v>
      </c>
      <c r="L11" s="14">
        <f t="shared" si="0"/>
        <v>150</v>
      </c>
      <c r="M11" s="3">
        <v>12</v>
      </c>
      <c r="N11" s="3">
        <v>138</v>
      </c>
      <c r="O11" s="14">
        <f t="shared" si="1"/>
        <v>137</v>
      </c>
      <c r="P11" s="3">
        <v>17</v>
      </c>
      <c r="Q11" s="3">
        <v>120</v>
      </c>
      <c r="R11" s="14">
        <f t="shared" si="2"/>
        <v>124</v>
      </c>
      <c r="S11" s="3">
        <v>13</v>
      </c>
      <c r="T11" s="3">
        <v>111</v>
      </c>
      <c r="U11" s="14"/>
      <c r="V11" s="3"/>
      <c r="W11" s="3"/>
      <c r="X11" s="14">
        <f t="shared" si="6"/>
        <v>537</v>
      </c>
      <c r="Y11" s="3">
        <f t="shared" si="7"/>
        <v>48</v>
      </c>
      <c r="Z11" s="3">
        <f t="shared" si="8"/>
        <v>489</v>
      </c>
      <c r="AA11" s="14"/>
      <c r="AB11" s="3"/>
      <c r="AC11" s="3"/>
      <c r="AD11" s="14"/>
      <c r="AE11" s="3"/>
      <c r="AF11" s="3"/>
      <c r="AG11" s="14"/>
      <c r="AH11" s="3"/>
      <c r="AI11" s="3"/>
      <c r="AJ11" s="14"/>
      <c r="AK11" s="3"/>
      <c r="AL11" s="3"/>
      <c r="AM11" s="14"/>
      <c r="AN11" s="3"/>
      <c r="AO11" s="3"/>
      <c r="AP11" s="14"/>
      <c r="AQ11" s="3"/>
      <c r="AR11" s="3"/>
      <c r="AS11" s="26"/>
      <c r="AT11" s="20"/>
      <c r="AU11" s="20"/>
      <c r="AV11" s="14">
        <f t="shared" si="12"/>
        <v>126</v>
      </c>
      <c r="AW11" s="3">
        <f t="shared" si="13"/>
        <v>6</v>
      </c>
      <c r="AX11" s="3">
        <f t="shared" si="14"/>
        <v>120</v>
      </c>
      <c r="AY11" s="14">
        <f t="shared" si="15"/>
        <v>150</v>
      </c>
      <c r="AZ11" s="3">
        <f t="shared" si="16"/>
        <v>12</v>
      </c>
      <c r="BA11" s="3">
        <f t="shared" si="17"/>
        <v>138</v>
      </c>
      <c r="BB11" s="14">
        <f t="shared" si="18"/>
        <v>137</v>
      </c>
      <c r="BC11" s="3">
        <f t="shared" si="19"/>
        <v>17</v>
      </c>
      <c r="BD11" s="3">
        <f t="shared" si="20"/>
        <v>120</v>
      </c>
      <c r="BE11" s="14">
        <f t="shared" si="21"/>
        <v>124</v>
      </c>
      <c r="BF11" s="3">
        <f t="shared" si="22"/>
        <v>13</v>
      </c>
      <c r="BG11" s="3">
        <f t="shared" si="23"/>
        <v>111</v>
      </c>
      <c r="BH11" s="14"/>
      <c r="BI11" s="3"/>
      <c r="BJ11" s="3"/>
      <c r="BK11" s="26">
        <f t="shared" si="24"/>
        <v>537</v>
      </c>
      <c r="BL11" s="20">
        <f t="shared" si="25"/>
        <v>48</v>
      </c>
      <c r="BM11" s="20">
        <f t="shared" si="26"/>
        <v>489</v>
      </c>
    </row>
    <row r="12" spans="1:65" ht="21.75" customHeight="1">
      <c r="A12" s="3">
        <v>8</v>
      </c>
      <c r="B12" s="16">
        <v>8</v>
      </c>
      <c r="C12" s="4" t="s">
        <v>20</v>
      </c>
      <c r="D12" s="4" t="s">
        <v>12</v>
      </c>
      <c r="E12" s="4" t="s">
        <v>1</v>
      </c>
      <c r="F12" s="14"/>
      <c r="G12" s="3"/>
      <c r="H12" s="3"/>
      <c r="I12" s="14">
        <f t="shared" si="5"/>
        <v>121</v>
      </c>
      <c r="J12" s="3">
        <v>4</v>
      </c>
      <c r="K12" s="3">
        <v>117</v>
      </c>
      <c r="L12" s="14">
        <f t="shared" si="0"/>
        <v>119</v>
      </c>
      <c r="M12" s="3">
        <v>14</v>
      </c>
      <c r="N12" s="3">
        <v>105</v>
      </c>
      <c r="O12" s="14">
        <f t="shared" si="1"/>
        <v>131</v>
      </c>
      <c r="P12" s="3">
        <v>17</v>
      </c>
      <c r="Q12" s="3">
        <v>114</v>
      </c>
      <c r="R12" s="14"/>
      <c r="S12" s="3"/>
      <c r="T12" s="3"/>
      <c r="U12" s="14"/>
      <c r="V12" s="3"/>
      <c r="W12" s="3"/>
      <c r="X12" s="14">
        <f t="shared" si="6"/>
        <v>371</v>
      </c>
      <c r="Y12" s="3">
        <f t="shared" si="7"/>
        <v>35</v>
      </c>
      <c r="Z12" s="3">
        <f t="shared" si="8"/>
        <v>336</v>
      </c>
      <c r="AA12" s="14"/>
      <c r="AB12" s="3"/>
      <c r="AC12" s="3"/>
      <c r="AD12" s="14"/>
      <c r="AE12" s="3"/>
      <c r="AF12" s="3"/>
      <c r="AG12" s="14"/>
      <c r="AH12" s="3"/>
      <c r="AI12" s="3"/>
      <c r="AJ12" s="14"/>
      <c r="AK12" s="3"/>
      <c r="AL12" s="3"/>
      <c r="AM12" s="14"/>
      <c r="AN12" s="3"/>
      <c r="AO12" s="3"/>
      <c r="AP12" s="14"/>
      <c r="AQ12" s="3"/>
      <c r="AR12" s="3"/>
      <c r="AS12" s="26"/>
      <c r="AT12" s="20"/>
      <c r="AU12" s="20"/>
      <c r="AV12" s="14">
        <f t="shared" si="12"/>
        <v>121</v>
      </c>
      <c r="AW12" s="3">
        <f t="shared" si="13"/>
        <v>4</v>
      </c>
      <c r="AX12" s="3">
        <f t="shared" si="14"/>
        <v>117</v>
      </c>
      <c r="AY12" s="14">
        <f t="shared" si="15"/>
        <v>119</v>
      </c>
      <c r="AZ12" s="3">
        <f t="shared" si="16"/>
        <v>14</v>
      </c>
      <c r="BA12" s="3">
        <f t="shared" si="17"/>
        <v>105</v>
      </c>
      <c r="BB12" s="14">
        <f t="shared" si="18"/>
        <v>131</v>
      </c>
      <c r="BC12" s="3">
        <f t="shared" si="19"/>
        <v>17</v>
      </c>
      <c r="BD12" s="3">
        <f t="shared" si="20"/>
        <v>114</v>
      </c>
      <c r="BE12" s="14"/>
      <c r="BF12" s="3"/>
      <c r="BG12" s="3"/>
      <c r="BH12" s="14"/>
      <c r="BI12" s="3"/>
      <c r="BJ12" s="3"/>
      <c r="BK12" s="26">
        <f t="shared" si="24"/>
        <v>371</v>
      </c>
      <c r="BL12" s="20">
        <f t="shared" si="25"/>
        <v>35</v>
      </c>
      <c r="BM12" s="20">
        <f t="shared" si="26"/>
        <v>336</v>
      </c>
    </row>
    <row r="13" spans="1:65" ht="21.75" customHeight="1">
      <c r="A13" s="3">
        <v>9</v>
      </c>
      <c r="B13" s="16">
        <v>9</v>
      </c>
      <c r="C13" s="4" t="s">
        <v>20</v>
      </c>
      <c r="D13" s="4" t="s">
        <v>87</v>
      </c>
      <c r="E13" s="4" t="s">
        <v>1</v>
      </c>
      <c r="F13" s="14"/>
      <c r="G13" s="3"/>
      <c r="H13" s="3"/>
      <c r="I13" s="14">
        <f t="shared" si="5"/>
        <v>140</v>
      </c>
      <c r="J13" s="3">
        <v>106</v>
      </c>
      <c r="K13" s="3">
        <v>34</v>
      </c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>
        <f t="shared" si="6"/>
        <v>140</v>
      </c>
      <c r="Y13" s="3">
        <f t="shared" si="7"/>
        <v>106</v>
      </c>
      <c r="Z13" s="3">
        <f t="shared" si="8"/>
        <v>34</v>
      </c>
      <c r="AA13" s="14"/>
      <c r="AB13" s="3"/>
      <c r="AC13" s="3"/>
      <c r="AD13" s="14"/>
      <c r="AE13" s="3"/>
      <c r="AF13" s="3"/>
      <c r="AG13" s="14"/>
      <c r="AH13" s="3"/>
      <c r="AI13" s="3"/>
      <c r="AJ13" s="14"/>
      <c r="AK13" s="3"/>
      <c r="AL13" s="3"/>
      <c r="AM13" s="14"/>
      <c r="AN13" s="3"/>
      <c r="AO13" s="3"/>
      <c r="AP13" s="14"/>
      <c r="AQ13" s="3"/>
      <c r="AR13" s="3"/>
      <c r="AS13" s="26"/>
      <c r="AT13" s="20"/>
      <c r="AU13" s="20"/>
      <c r="AV13" s="14">
        <f t="shared" si="12"/>
        <v>140</v>
      </c>
      <c r="AW13" s="3">
        <f t="shared" si="13"/>
        <v>106</v>
      </c>
      <c r="AX13" s="3">
        <f t="shared" si="14"/>
        <v>34</v>
      </c>
      <c r="AY13" s="14"/>
      <c r="AZ13" s="3"/>
      <c r="BA13" s="3"/>
      <c r="BB13" s="14"/>
      <c r="BC13" s="3"/>
      <c r="BD13" s="3"/>
      <c r="BE13" s="14"/>
      <c r="BF13" s="3"/>
      <c r="BG13" s="3"/>
      <c r="BH13" s="14"/>
      <c r="BI13" s="3"/>
      <c r="BJ13" s="3"/>
      <c r="BK13" s="26">
        <f t="shared" si="24"/>
        <v>140</v>
      </c>
      <c r="BL13" s="20">
        <f t="shared" si="25"/>
        <v>106</v>
      </c>
      <c r="BM13" s="20">
        <f t="shared" si="26"/>
        <v>34</v>
      </c>
    </row>
    <row r="14" spans="1:65" ht="21.75" customHeight="1">
      <c r="A14" s="3">
        <v>10</v>
      </c>
      <c r="B14" s="16">
        <v>10</v>
      </c>
      <c r="C14" s="4" t="s">
        <v>20</v>
      </c>
      <c r="D14" s="4" t="s">
        <v>88</v>
      </c>
      <c r="E14" s="4" t="s">
        <v>1</v>
      </c>
      <c r="F14" s="14"/>
      <c r="G14" s="3"/>
      <c r="H14" s="3"/>
      <c r="I14" s="14">
        <f t="shared" si="5"/>
        <v>52</v>
      </c>
      <c r="J14" s="3">
        <v>42</v>
      </c>
      <c r="K14" s="3">
        <v>10</v>
      </c>
      <c r="L14" s="14"/>
      <c r="M14" s="3"/>
      <c r="N14" s="3"/>
      <c r="O14" s="14"/>
      <c r="P14" s="3"/>
      <c r="Q14" s="3"/>
      <c r="R14" s="14"/>
      <c r="S14" s="3"/>
      <c r="T14" s="3"/>
      <c r="U14" s="14"/>
      <c r="V14" s="3"/>
      <c r="W14" s="3"/>
      <c r="X14" s="14">
        <f t="shared" si="6"/>
        <v>52</v>
      </c>
      <c r="Y14" s="3">
        <f t="shared" si="7"/>
        <v>42</v>
      </c>
      <c r="Z14" s="3">
        <f t="shared" si="8"/>
        <v>10</v>
      </c>
      <c r="AA14" s="14"/>
      <c r="AB14" s="3"/>
      <c r="AC14" s="3"/>
      <c r="AD14" s="14"/>
      <c r="AE14" s="3"/>
      <c r="AF14" s="3"/>
      <c r="AG14" s="14"/>
      <c r="AH14" s="3"/>
      <c r="AI14" s="3"/>
      <c r="AJ14" s="14"/>
      <c r="AK14" s="3"/>
      <c r="AL14" s="3"/>
      <c r="AM14" s="14"/>
      <c r="AN14" s="3"/>
      <c r="AO14" s="3"/>
      <c r="AP14" s="14"/>
      <c r="AQ14" s="3"/>
      <c r="AR14" s="3"/>
      <c r="AS14" s="26"/>
      <c r="AT14" s="20"/>
      <c r="AU14" s="20"/>
      <c r="AV14" s="14">
        <f t="shared" si="12"/>
        <v>52</v>
      </c>
      <c r="AW14" s="3">
        <f t="shared" si="13"/>
        <v>42</v>
      </c>
      <c r="AX14" s="3">
        <f t="shared" si="14"/>
        <v>10</v>
      </c>
      <c r="AY14" s="14"/>
      <c r="AZ14" s="3"/>
      <c r="BA14" s="3"/>
      <c r="BB14" s="14"/>
      <c r="BC14" s="3"/>
      <c r="BD14" s="3"/>
      <c r="BE14" s="14"/>
      <c r="BF14" s="3"/>
      <c r="BG14" s="3"/>
      <c r="BH14" s="14"/>
      <c r="BI14" s="3"/>
      <c r="BJ14" s="3"/>
      <c r="BK14" s="26">
        <f t="shared" si="24"/>
        <v>52</v>
      </c>
      <c r="BL14" s="20">
        <f t="shared" si="25"/>
        <v>42</v>
      </c>
      <c r="BM14" s="20">
        <f t="shared" si="26"/>
        <v>10</v>
      </c>
    </row>
    <row r="15" spans="1:65" ht="21.75" customHeight="1">
      <c r="A15" s="3" t="s">
        <v>109</v>
      </c>
      <c r="B15" s="16" t="s">
        <v>109</v>
      </c>
      <c r="C15" s="4" t="s">
        <v>39</v>
      </c>
      <c r="D15" s="4" t="s">
        <v>41</v>
      </c>
      <c r="E15" s="4" t="s">
        <v>39</v>
      </c>
      <c r="F15" s="14"/>
      <c r="G15" s="3"/>
      <c r="H15" s="3"/>
      <c r="I15" s="14"/>
      <c r="J15" s="3"/>
      <c r="K15" s="3"/>
      <c r="L15" s="14"/>
      <c r="M15" s="3"/>
      <c r="N15" s="3"/>
      <c r="O15" s="14"/>
      <c r="P15" s="3"/>
      <c r="Q15" s="3"/>
      <c r="R15" s="14"/>
      <c r="S15" s="3"/>
      <c r="T15" s="3"/>
      <c r="U15" s="14"/>
      <c r="V15" s="3"/>
      <c r="W15" s="3"/>
      <c r="X15" s="14"/>
      <c r="Y15" s="3"/>
      <c r="Z15" s="3"/>
      <c r="AA15" s="14"/>
      <c r="AB15" s="3"/>
      <c r="AC15" s="3"/>
      <c r="AD15" s="14"/>
      <c r="AE15" s="3"/>
      <c r="AF15" s="3"/>
      <c r="AG15" s="14"/>
      <c r="AH15" s="3"/>
      <c r="AI15" s="3"/>
      <c r="AJ15" s="14"/>
      <c r="AK15" s="3"/>
      <c r="AL15" s="3"/>
      <c r="AM15" s="14"/>
      <c r="AN15" s="3"/>
      <c r="AO15" s="3"/>
      <c r="AP15" s="14"/>
      <c r="AQ15" s="3"/>
      <c r="AR15" s="3"/>
      <c r="AS15" s="26"/>
      <c r="AT15" s="20"/>
      <c r="AU15" s="20"/>
      <c r="AV15" s="14"/>
      <c r="AW15" s="3"/>
      <c r="AX15" s="3"/>
      <c r="AY15" s="14"/>
      <c r="AZ15" s="3"/>
      <c r="BA15" s="3"/>
      <c r="BB15" s="14"/>
      <c r="BC15" s="3"/>
      <c r="BD15" s="3"/>
      <c r="BE15" s="14"/>
      <c r="BF15" s="3"/>
      <c r="BG15" s="3"/>
      <c r="BH15" s="14"/>
      <c r="BI15" s="3"/>
      <c r="BJ15" s="3"/>
      <c r="BK15" s="26"/>
      <c r="BL15" s="20"/>
      <c r="BM15" s="20"/>
    </row>
    <row r="16" spans="1:65" ht="21.75" customHeight="1">
      <c r="A16" s="3">
        <v>11</v>
      </c>
      <c r="B16" s="16">
        <v>11</v>
      </c>
      <c r="C16" s="4" t="s">
        <v>39</v>
      </c>
      <c r="D16" s="4" t="s">
        <v>42</v>
      </c>
      <c r="E16" s="4" t="s">
        <v>39</v>
      </c>
      <c r="F16" s="14"/>
      <c r="G16" s="3"/>
      <c r="H16" s="3"/>
      <c r="I16" s="14"/>
      <c r="J16" s="3"/>
      <c r="K16" s="3"/>
      <c r="L16" s="14"/>
      <c r="M16" s="3"/>
      <c r="N16" s="3"/>
      <c r="O16" s="14"/>
      <c r="P16" s="3"/>
      <c r="Q16" s="3"/>
      <c r="R16" s="14"/>
      <c r="S16" s="3"/>
      <c r="T16" s="3"/>
      <c r="U16" s="14"/>
      <c r="V16" s="3"/>
      <c r="W16" s="3"/>
      <c r="X16" s="14"/>
      <c r="Y16" s="3"/>
      <c r="Z16" s="3"/>
      <c r="AA16" s="14">
        <f>SUM(AB16:AC16)</f>
        <v>176</v>
      </c>
      <c r="AB16" s="3">
        <f>จบปีการศึกษา56!K9</f>
        <v>72</v>
      </c>
      <c r="AC16" s="3">
        <f>จบปีการศึกษา56!L9</f>
        <v>104</v>
      </c>
      <c r="AD16" s="14"/>
      <c r="AE16" s="3"/>
      <c r="AF16" s="3"/>
      <c r="AG16" s="14">
        <f>SUM(AH16+AI16)</f>
        <v>190</v>
      </c>
      <c r="AH16" s="3">
        <v>82</v>
      </c>
      <c r="AI16" s="3">
        <v>108</v>
      </c>
      <c r="AJ16" s="14"/>
      <c r="AK16" s="3"/>
      <c r="AL16" s="3"/>
      <c r="AM16" s="14"/>
      <c r="AN16" s="3"/>
      <c r="AO16" s="3"/>
      <c r="AP16" s="14"/>
      <c r="AQ16" s="3"/>
      <c r="AR16" s="3"/>
      <c r="AS16" s="26">
        <f t="shared" si="9"/>
        <v>190</v>
      </c>
      <c r="AT16" s="20">
        <f t="shared" si="10"/>
        <v>82</v>
      </c>
      <c r="AU16" s="20">
        <f t="shared" si="11"/>
        <v>108</v>
      </c>
      <c r="AV16" s="14"/>
      <c r="AW16" s="3"/>
      <c r="AX16" s="3"/>
      <c r="AY16" s="14">
        <f t="shared" si="15"/>
        <v>190</v>
      </c>
      <c r="AZ16" s="3">
        <f t="shared" si="16"/>
        <v>82</v>
      </c>
      <c r="BA16" s="3">
        <f t="shared" si="17"/>
        <v>108</v>
      </c>
      <c r="BB16" s="14"/>
      <c r="BC16" s="3"/>
      <c r="BD16" s="3"/>
      <c r="BE16" s="14"/>
      <c r="BF16" s="3"/>
      <c r="BG16" s="3"/>
      <c r="BH16" s="14"/>
      <c r="BI16" s="3"/>
      <c r="BJ16" s="3"/>
      <c r="BK16" s="26">
        <f t="shared" si="24"/>
        <v>190</v>
      </c>
      <c r="BL16" s="20">
        <f t="shared" si="25"/>
        <v>82</v>
      </c>
      <c r="BM16" s="20">
        <f t="shared" si="26"/>
        <v>108</v>
      </c>
    </row>
    <row r="17" spans="1:65" ht="21.75" customHeight="1">
      <c r="A17" s="3">
        <v>12</v>
      </c>
      <c r="B17" s="16">
        <v>12</v>
      </c>
      <c r="C17" s="4" t="s">
        <v>56</v>
      </c>
      <c r="D17" s="4" t="s">
        <v>41</v>
      </c>
      <c r="E17" s="4" t="s">
        <v>40</v>
      </c>
      <c r="F17" s="14"/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>
        <f>SUM(AB17:AC17)</f>
        <v>16</v>
      </c>
      <c r="AB17" s="3">
        <f>จบปีการศึกษา56!K10</f>
        <v>8</v>
      </c>
      <c r="AC17" s="3">
        <f>จบปีการศึกษา56!L10</f>
        <v>8</v>
      </c>
      <c r="AD17" s="14">
        <f>SUM(AE17+AF17)</f>
        <v>46</v>
      </c>
      <c r="AE17" s="3">
        <v>16</v>
      </c>
      <c r="AF17" s="3">
        <v>30</v>
      </c>
      <c r="AG17" s="14">
        <f>SUM(AH17+AI17)</f>
        <v>60</v>
      </c>
      <c r="AH17" s="3">
        <v>20</v>
      </c>
      <c r="AI17" s="3">
        <v>40</v>
      </c>
      <c r="AJ17" s="14">
        <f>AK17+AL17</f>
        <v>53</v>
      </c>
      <c r="AK17" s="3">
        <v>17</v>
      </c>
      <c r="AL17" s="3">
        <v>36</v>
      </c>
      <c r="AM17" s="14"/>
      <c r="AN17" s="3"/>
      <c r="AO17" s="3"/>
      <c r="AP17" s="14"/>
      <c r="AQ17" s="3"/>
      <c r="AR17" s="3"/>
      <c r="AS17" s="26">
        <f t="shared" si="9"/>
        <v>159</v>
      </c>
      <c r="AT17" s="20">
        <f t="shared" si="10"/>
        <v>53</v>
      </c>
      <c r="AU17" s="20">
        <f t="shared" si="11"/>
        <v>106</v>
      </c>
      <c r="AV17" s="14">
        <f t="shared" si="12"/>
        <v>46</v>
      </c>
      <c r="AW17" s="3">
        <f t="shared" si="13"/>
        <v>16</v>
      </c>
      <c r="AX17" s="3">
        <f t="shared" si="14"/>
        <v>30</v>
      </c>
      <c r="AY17" s="14">
        <f t="shared" si="15"/>
        <v>60</v>
      </c>
      <c r="AZ17" s="3">
        <f t="shared" si="16"/>
        <v>20</v>
      </c>
      <c r="BA17" s="3">
        <f t="shared" si="17"/>
        <v>40</v>
      </c>
      <c r="BB17" s="14">
        <f t="shared" si="18"/>
        <v>53</v>
      </c>
      <c r="BC17" s="3">
        <f t="shared" si="19"/>
        <v>17</v>
      </c>
      <c r="BD17" s="3">
        <f t="shared" si="20"/>
        <v>36</v>
      </c>
      <c r="BE17" s="14"/>
      <c r="BF17" s="3"/>
      <c r="BG17" s="3"/>
      <c r="BH17" s="14"/>
      <c r="BI17" s="3"/>
      <c r="BJ17" s="3"/>
      <c r="BK17" s="26">
        <f t="shared" si="24"/>
        <v>159</v>
      </c>
      <c r="BL17" s="20">
        <f t="shared" si="25"/>
        <v>53</v>
      </c>
      <c r="BM17" s="20">
        <f t="shared" si="26"/>
        <v>106</v>
      </c>
    </row>
    <row r="18" spans="1:65" ht="21.75" customHeight="1">
      <c r="A18" s="3">
        <v>13</v>
      </c>
      <c r="B18" s="16">
        <v>13</v>
      </c>
      <c r="C18" s="4" t="s">
        <v>56</v>
      </c>
      <c r="D18" s="4" t="s">
        <v>43</v>
      </c>
      <c r="E18" s="4" t="s">
        <v>40</v>
      </c>
      <c r="F18" s="14"/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>
        <f>SUM(AB18:AC18)</f>
        <v>4</v>
      </c>
      <c r="AB18" s="3">
        <f>จบปีการศึกษา56!K11</f>
        <v>2</v>
      </c>
      <c r="AC18" s="3">
        <f>จบปีการศึกษา56!L11</f>
        <v>2</v>
      </c>
      <c r="AD18" s="14">
        <f>SUM(AE18+AF18)</f>
        <v>19</v>
      </c>
      <c r="AE18" s="3">
        <v>4</v>
      </c>
      <c r="AF18" s="3">
        <v>15</v>
      </c>
      <c r="AG18" s="14">
        <f>SUM(AH18+AI18)</f>
        <v>27</v>
      </c>
      <c r="AH18" s="3">
        <v>1</v>
      </c>
      <c r="AI18" s="3">
        <v>26</v>
      </c>
      <c r="AJ18" s="14">
        <f>AK18+AL18</f>
        <v>26</v>
      </c>
      <c r="AK18" s="3">
        <v>1</v>
      </c>
      <c r="AL18" s="3">
        <v>25</v>
      </c>
      <c r="AM18" s="14"/>
      <c r="AN18" s="3"/>
      <c r="AO18" s="3"/>
      <c r="AP18" s="14"/>
      <c r="AQ18" s="3"/>
      <c r="AR18" s="3"/>
      <c r="AS18" s="26">
        <f t="shared" si="9"/>
        <v>72</v>
      </c>
      <c r="AT18" s="20">
        <f t="shared" si="10"/>
        <v>6</v>
      </c>
      <c r="AU18" s="20">
        <f t="shared" si="11"/>
        <v>66</v>
      </c>
      <c r="AV18" s="14">
        <f t="shared" si="12"/>
        <v>19</v>
      </c>
      <c r="AW18" s="3">
        <f t="shared" si="13"/>
        <v>4</v>
      </c>
      <c r="AX18" s="3">
        <f t="shared" si="14"/>
        <v>15</v>
      </c>
      <c r="AY18" s="14">
        <f t="shared" si="15"/>
        <v>27</v>
      </c>
      <c r="AZ18" s="3">
        <f t="shared" si="16"/>
        <v>1</v>
      </c>
      <c r="BA18" s="3">
        <f t="shared" si="17"/>
        <v>26</v>
      </c>
      <c r="BB18" s="14">
        <f t="shared" si="18"/>
        <v>26</v>
      </c>
      <c r="BC18" s="3">
        <f t="shared" si="19"/>
        <v>1</v>
      </c>
      <c r="BD18" s="3">
        <f t="shared" si="20"/>
        <v>25</v>
      </c>
      <c r="BE18" s="14"/>
      <c r="BF18" s="3"/>
      <c r="BG18" s="3"/>
      <c r="BH18" s="14"/>
      <c r="BI18" s="3"/>
      <c r="BJ18" s="3"/>
      <c r="BK18" s="26">
        <f t="shared" si="24"/>
        <v>72</v>
      </c>
      <c r="BL18" s="20">
        <f t="shared" si="25"/>
        <v>6</v>
      </c>
      <c r="BM18" s="20">
        <f t="shared" si="26"/>
        <v>66</v>
      </c>
    </row>
    <row r="19" spans="1:65" ht="21.75" customHeight="1">
      <c r="A19" s="3">
        <v>14</v>
      </c>
      <c r="B19" s="16">
        <v>14</v>
      </c>
      <c r="C19" s="4" t="s">
        <v>56</v>
      </c>
      <c r="D19" s="4" t="s">
        <v>136</v>
      </c>
      <c r="E19" s="4" t="s">
        <v>40</v>
      </c>
      <c r="F19" s="14"/>
      <c r="G19" s="3"/>
      <c r="H19" s="3"/>
      <c r="I19" s="14"/>
      <c r="J19" s="3"/>
      <c r="K19" s="3"/>
      <c r="L19" s="14"/>
      <c r="M19" s="3"/>
      <c r="N19" s="3"/>
      <c r="O19" s="14"/>
      <c r="P19" s="3"/>
      <c r="Q19" s="3"/>
      <c r="R19" s="14"/>
      <c r="S19" s="3"/>
      <c r="T19" s="3"/>
      <c r="U19" s="14"/>
      <c r="V19" s="3"/>
      <c r="W19" s="3"/>
      <c r="X19" s="14"/>
      <c r="Y19" s="3"/>
      <c r="Z19" s="3"/>
      <c r="AA19" s="14"/>
      <c r="AB19" s="3"/>
      <c r="AC19" s="3"/>
      <c r="AD19" s="14">
        <f>SUM(AE19+AF19)</f>
        <v>17</v>
      </c>
      <c r="AE19" s="3">
        <v>3</v>
      </c>
      <c r="AF19" s="3">
        <v>14</v>
      </c>
      <c r="AG19" s="14"/>
      <c r="AH19" s="3"/>
      <c r="AI19" s="3"/>
      <c r="AJ19" s="14"/>
      <c r="AK19" s="3"/>
      <c r="AL19" s="3"/>
      <c r="AM19" s="14"/>
      <c r="AN19" s="3"/>
      <c r="AO19" s="3"/>
      <c r="AP19" s="14"/>
      <c r="AQ19" s="3"/>
      <c r="AR19" s="3"/>
      <c r="AS19" s="26">
        <f t="shared" si="9"/>
        <v>17</v>
      </c>
      <c r="AT19" s="20">
        <f t="shared" si="10"/>
        <v>3</v>
      </c>
      <c r="AU19" s="20">
        <f t="shared" si="11"/>
        <v>14</v>
      </c>
      <c r="AV19" s="14">
        <f t="shared" si="12"/>
        <v>17</v>
      </c>
      <c r="AW19" s="3">
        <f t="shared" si="13"/>
        <v>3</v>
      </c>
      <c r="AX19" s="3">
        <f t="shared" si="14"/>
        <v>14</v>
      </c>
      <c r="AY19" s="14"/>
      <c r="AZ19" s="3"/>
      <c r="BA19" s="3"/>
      <c r="BB19" s="14"/>
      <c r="BC19" s="3"/>
      <c r="BD19" s="3"/>
      <c r="BE19" s="14"/>
      <c r="BF19" s="3"/>
      <c r="BG19" s="3"/>
      <c r="BH19" s="14"/>
      <c r="BI19" s="3"/>
      <c r="BJ19" s="3"/>
      <c r="BK19" s="26">
        <f t="shared" si="24"/>
        <v>17</v>
      </c>
      <c r="BL19" s="20">
        <f t="shared" si="25"/>
        <v>3</v>
      </c>
      <c r="BM19" s="20">
        <f t="shared" si="26"/>
        <v>14</v>
      </c>
    </row>
    <row r="20" spans="1:65" ht="21.75" customHeight="1">
      <c r="A20" s="3">
        <v>15</v>
      </c>
      <c r="B20" s="16">
        <v>15</v>
      </c>
      <c r="C20" s="4" t="s">
        <v>89</v>
      </c>
      <c r="D20" s="4" t="s">
        <v>41</v>
      </c>
      <c r="E20" s="4" t="s">
        <v>90</v>
      </c>
      <c r="F20" s="14"/>
      <c r="G20" s="3"/>
      <c r="H20" s="3"/>
      <c r="I20" s="14"/>
      <c r="J20" s="3"/>
      <c r="K20" s="3"/>
      <c r="L20" s="14"/>
      <c r="M20" s="3"/>
      <c r="N20" s="3"/>
      <c r="O20" s="14"/>
      <c r="P20" s="3"/>
      <c r="Q20" s="3"/>
      <c r="R20" s="14"/>
      <c r="S20" s="3"/>
      <c r="T20" s="3"/>
      <c r="U20" s="14"/>
      <c r="V20" s="3"/>
      <c r="W20" s="3"/>
      <c r="X20" s="14"/>
      <c r="Y20" s="3"/>
      <c r="Z20" s="3"/>
      <c r="AA20" s="14"/>
      <c r="AB20" s="3"/>
      <c r="AC20" s="3"/>
      <c r="AD20" s="14">
        <f>SUM(AE20+AF20)</f>
        <v>20</v>
      </c>
      <c r="AE20" s="3">
        <v>16</v>
      </c>
      <c r="AF20" s="3">
        <v>4</v>
      </c>
      <c r="AG20" s="14"/>
      <c r="AH20" s="3"/>
      <c r="AI20" s="3"/>
      <c r="AJ20" s="14"/>
      <c r="AK20" s="3"/>
      <c r="AL20" s="3"/>
      <c r="AM20" s="14"/>
      <c r="AN20" s="3"/>
      <c r="AO20" s="3"/>
      <c r="AP20" s="14"/>
      <c r="AQ20" s="3"/>
      <c r="AR20" s="3"/>
      <c r="AS20" s="26">
        <f t="shared" si="9"/>
        <v>20</v>
      </c>
      <c r="AT20" s="20">
        <f t="shared" si="10"/>
        <v>16</v>
      </c>
      <c r="AU20" s="20">
        <f t="shared" si="11"/>
        <v>4</v>
      </c>
      <c r="AV20" s="14">
        <f t="shared" si="12"/>
        <v>20</v>
      </c>
      <c r="AW20" s="3">
        <f t="shared" si="13"/>
        <v>16</v>
      </c>
      <c r="AX20" s="3">
        <f t="shared" si="14"/>
        <v>4</v>
      </c>
      <c r="AY20" s="14"/>
      <c r="AZ20" s="3"/>
      <c r="BA20" s="3"/>
      <c r="BB20" s="14"/>
      <c r="BC20" s="3"/>
      <c r="BD20" s="3"/>
      <c r="BE20" s="14"/>
      <c r="BF20" s="3"/>
      <c r="BG20" s="3"/>
      <c r="BH20" s="14"/>
      <c r="BI20" s="3"/>
      <c r="BJ20" s="3"/>
      <c r="BK20" s="26">
        <f t="shared" si="24"/>
        <v>20</v>
      </c>
      <c r="BL20" s="20">
        <f t="shared" si="25"/>
        <v>16</v>
      </c>
      <c r="BM20" s="20">
        <f t="shared" si="26"/>
        <v>4</v>
      </c>
    </row>
    <row r="21" spans="1:65" s="33" customFormat="1" ht="21.75" customHeight="1">
      <c r="A21" s="170" t="s">
        <v>14</v>
      </c>
      <c r="B21" s="171"/>
      <c r="C21" s="171"/>
      <c r="D21" s="171"/>
      <c r="E21" s="172"/>
      <c r="F21" s="14">
        <f>SUM(F5:F20)</f>
        <v>320</v>
      </c>
      <c r="G21" s="14">
        <f>SUM(G5:G20)</f>
        <v>62</v>
      </c>
      <c r="H21" s="14">
        <f>SUM(H5:H20)</f>
        <v>258</v>
      </c>
      <c r="I21" s="14">
        <f aca="true" t="shared" si="27" ref="I21:AD21">SUM(I5:I20)</f>
        <v>1239</v>
      </c>
      <c r="J21" s="14">
        <f t="shared" si="27"/>
        <v>298</v>
      </c>
      <c r="K21" s="14">
        <f t="shared" si="27"/>
        <v>941</v>
      </c>
      <c r="L21" s="14">
        <f t="shared" si="27"/>
        <v>1095</v>
      </c>
      <c r="M21" s="14">
        <f t="shared" si="27"/>
        <v>152</v>
      </c>
      <c r="N21" s="14">
        <f t="shared" si="27"/>
        <v>943</v>
      </c>
      <c r="O21" s="14">
        <f t="shared" si="27"/>
        <v>1058</v>
      </c>
      <c r="P21" s="14">
        <f t="shared" si="27"/>
        <v>198</v>
      </c>
      <c r="Q21" s="14">
        <f t="shared" si="27"/>
        <v>860</v>
      </c>
      <c r="R21" s="14">
        <f t="shared" si="27"/>
        <v>877</v>
      </c>
      <c r="S21" s="14">
        <f t="shared" si="27"/>
        <v>201</v>
      </c>
      <c r="T21" s="14">
        <f t="shared" si="27"/>
        <v>676</v>
      </c>
      <c r="U21" s="14">
        <f t="shared" si="27"/>
        <v>335</v>
      </c>
      <c r="V21" s="14">
        <f t="shared" si="27"/>
        <v>76</v>
      </c>
      <c r="W21" s="14">
        <f t="shared" si="27"/>
        <v>259</v>
      </c>
      <c r="X21" s="14">
        <f t="shared" si="27"/>
        <v>4604</v>
      </c>
      <c r="Y21" s="14">
        <f t="shared" si="27"/>
        <v>925</v>
      </c>
      <c r="Z21" s="14">
        <f t="shared" si="27"/>
        <v>3679</v>
      </c>
      <c r="AA21" s="14">
        <f>SUM(AA5:AA20)</f>
        <v>196</v>
      </c>
      <c r="AB21" s="14">
        <f>SUM(AB5:AB20)</f>
        <v>82</v>
      </c>
      <c r="AC21" s="14">
        <f>SUM(AC5:AC20)</f>
        <v>114</v>
      </c>
      <c r="AD21" s="14">
        <f t="shared" si="27"/>
        <v>102</v>
      </c>
      <c r="AE21" s="14">
        <f aca="true" t="shared" si="28" ref="AE21:AR21">SUM(AE5:AE20)</f>
        <v>39</v>
      </c>
      <c r="AF21" s="14">
        <f t="shared" si="28"/>
        <v>63</v>
      </c>
      <c r="AG21" s="14">
        <f t="shared" si="28"/>
        <v>277</v>
      </c>
      <c r="AH21" s="14">
        <f t="shared" si="28"/>
        <v>103</v>
      </c>
      <c r="AI21" s="14">
        <f t="shared" si="28"/>
        <v>174</v>
      </c>
      <c r="AJ21" s="14">
        <f t="shared" si="28"/>
        <v>112</v>
      </c>
      <c r="AK21" s="14">
        <f t="shared" si="28"/>
        <v>24</v>
      </c>
      <c r="AL21" s="14">
        <f t="shared" si="28"/>
        <v>88</v>
      </c>
      <c r="AM21" s="14">
        <f t="shared" si="28"/>
        <v>211</v>
      </c>
      <c r="AN21" s="14">
        <f t="shared" si="28"/>
        <v>43</v>
      </c>
      <c r="AO21" s="14">
        <f t="shared" si="28"/>
        <v>168</v>
      </c>
      <c r="AP21" s="14">
        <f t="shared" si="28"/>
        <v>92</v>
      </c>
      <c r="AQ21" s="14">
        <f t="shared" si="28"/>
        <v>6</v>
      </c>
      <c r="AR21" s="14">
        <f t="shared" si="28"/>
        <v>86</v>
      </c>
      <c r="AS21" s="26">
        <f t="shared" si="9"/>
        <v>794</v>
      </c>
      <c r="AT21" s="26">
        <f t="shared" si="10"/>
        <v>215</v>
      </c>
      <c r="AU21" s="26">
        <f t="shared" si="11"/>
        <v>579</v>
      </c>
      <c r="AV21" s="14">
        <f t="shared" si="12"/>
        <v>1341</v>
      </c>
      <c r="AW21" s="14">
        <f t="shared" si="13"/>
        <v>337</v>
      </c>
      <c r="AX21" s="14">
        <f t="shared" si="14"/>
        <v>1004</v>
      </c>
      <c r="AY21" s="14">
        <f t="shared" si="15"/>
        <v>1372</v>
      </c>
      <c r="AZ21" s="14">
        <f t="shared" si="16"/>
        <v>255</v>
      </c>
      <c r="BA21" s="14">
        <f t="shared" si="17"/>
        <v>1117</v>
      </c>
      <c r="BB21" s="14">
        <f t="shared" si="18"/>
        <v>1170</v>
      </c>
      <c r="BC21" s="14">
        <f t="shared" si="19"/>
        <v>222</v>
      </c>
      <c r="BD21" s="14">
        <f t="shared" si="20"/>
        <v>948</v>
      </c>
      <c r="BE21" s="14">
        <f t="shared" si="21"/>
        <v>1088</v>
      </c>
      <c r="BF21" s="14">
        <f t="shared" si="22"/>
        <v>244</v>
      </c>
      <c r="BG21" s="14">
        <f t="shared" si="23"/>
        <v>844</v>
      </c>
      <c r="BH21" s="14">
        <f>BI21+BJ21</f>
        <v>427</v>
      </c>
      <c r="BI21" s="14">
        <f>V21+AQ21</f>
        <v>82</v>
      </c>
      <c r="BJ21" s="14">
        <f>W21+AR21</f>
        <v>345</v>
      </c>
      <c r="BK21" s="26">
        <f t="shared" si="24"/>
        <v>5398</v>
      </c>
      <c r="BL21" s="26">
        <f t="shared" si="25"/>
        <v>1140</v>
      </c>
      <c r="BM21" s="26">
        <f t="shared" si="26"/>
        <v>4258</v>
      </c>
    </row>
    <row r="22" spans="1:65" ht="21.75" customHeight="1">
      <c r="A22" s="3">
        <v>16</v>
      </c>
      <c r="B22" s="16">
        <v>16</v>
      </c>
      <c r="C22" s="4" t="s">
        <v>34</v>
      </c>
      <c r="D22" s="4" t="s">
        <v>6</v>
      </c>
      <c r="E22" s="4" t="s">
        <v>1</v>
      </c>
      <c r="F22" s="14">
        <f>SUM(G22:H22)</f>
        <v>22</v>
      </c>
      <c r="G22" s="3">
        <f>จบปีการศึกษา56!E12</f>
        <v>12</v>
      </c>
      <c r="H22" s="3">
        <f>จบปีการศึกษา56!F12</f>
        <v>10</v>
      </c>
      <c r="I22" s="14">
        <f t="shared" si="5"/>
        <v>137</v>
      </c>
      <c r="J22" s="3">
        <v>82</v>
      </c>
      <c r="K22" s="3">
        <v>55</v>
      </c>
      <c r="L22" s="14">
        <f>M22+N22</f>
        <v>136</v>
      </c>
      <c r="M22" s="3">
        <v>74</v>
      </c>
      <c r="N22" s="3">
        <v>62</v>
      </c>
      <c r="O22" s="14">
        <f>P22+Q22</f>
        <v>77</v>
      </c>
      <c r="P22" s="3">
        <v>50</v>
      </c>
      <c r="Q22" s="3">
        <v>27</v>
      </c>
      <c r="R22" s="14">
        <f>S22+T22</f>
        <v>48</v>
      </c>
      <c r="S22" s="3">
        <v>35</v>
      </c>
      <c r="T22" s="3">
        <v>13</v>
      </c>
      <c r="U22" s="14"/>
      <c r="V22" s="3"/>
      <c r="W22" s="3"/>
      <c r="X22" s="14">
        <f t="shared" si="6"/>
        <v>398</v>
      </c>
      <c r="Y22" s="3">
        <f t="shared" si="7"/>
        <v>241</v>
      </c>
      <c r="Z22" s="3">
        <f t="shared" si="8"/>
        <v>157</v>
      </c>
      <c r="AA22" s="14">
        <f>SUM(AB22:AC22)</f>
        <v>19</v>
      </c>
      <c r="AB22" s="3">
        <f>จบปีการศึกษา56!H12</f>
        <v>11</v>
      </c>
      <c r="AC22" s="3">
        <f>จบปีการศึกษา56!I12</f>
        <v>8</v>
      </c>
      <c r="AD22" s="14">
        <f>SUM(AE22+AF22)</f>
        <v>45</v>
      </c>
      <c r="AE22" s="3">
        <v>33</v>
      </c>
      <c r="AF22" s="3">
        <v>12</v>
      </c>
      <c r="AG22" s="14">
        <f>SUM(AH22+AI22)</f>
        <v>43</v>
      </c>
      <c r="AH22" s="3">
        <v>35</v>
      </c>
      <c r="AI22" s="3">
        <v>8</v>
      </c>
      <c r="AJ22" s="14">
        <f>AK22+AL22</f>
        <v>26</v>
      </c>
      <c r="AK22" s="3">
        <v>20</v>
      </c>
      <c r="AL22" s="3">
        <v>6</v>
      </c>
      <c r="AM22" s="14">
        <f>AN22+AO22</f>
        <v>40</v>
      </c>
      <c r="AN22" s="3">
        <v>26</v>
      </c>
      <c r="AO22" s="3">
        <v>14</v>
      </c>
      <c r="AP22" s="14"/>
      <c r="AQ22" s="3"/>
      <c r="AR22" s="3"/>
      <c r="AS22" s="26">
        <f t="shared" si="9"/>
        <v>154</v>
      </c>
      <c r="AT22" s="20">
        <f t="shared" si="10"/>
        <v>114</v>
      </c>
      <c r="AU22" s="20">
        <f t="shared" si="11"/>
        <v>40</v>
      </c>
      <c r="AV22" s="14">
        <f t="shared" si="12"/>
        <v>182</v>
      </c>
      <c r="AW22" s="3">
        <f t="shared" si="13"/>
        <v>115</v>
      </c>
      <c r="AX22" s="3">
        <f t="shared" si="14"/>
        <v>67</v>
      </c>
      <c r="AY22" s="14">
        <f t="shared" si="15"/>
        <v>179</v>
      </c>
      <c r="AZ22" s="3">
        <f t="shared" si="16"/>
        <v>109</v>
      </c>
      <c r="BA22" s="3">
        <f t="shared" si="17"/>
        <v>70</v>
      </c>
      <c r="BB22" s="14">
        <f t="shared" si="18"/>
        <v>103</v>
      </c>
      <c r="BC22" s="3">
        <f t="shared" si="19"/>
        <v>70</v>
      </c>
      <c r="BD22" s="3">
        <f t="shared" si="20"/>
        <v>33</v>
      </c>
      <c r="BE22" s="14">
        <f t="shared" si="21"/>
        <v>88</v>
      </c>
      <c r="BF22" s="3">
        <f t="shared" si="22"/>
        <v>61</v>
      </c>
      <c r="BG22" s="3">
        <f t="shared" si="23"/>
        <v>27</v>
      </c>
      <c r="BH22" s="14"/>
      <c r="BI22" s="3"/>
      <c r="BJ22" s="3"/>
      <c r="BK22" s="26">
        <f t="shared" si="24"/>
        <v>552</v>
      </c>
      <c r="BL22" s="20">
        <f t="shared" si="25"/>
        <v>355</v>
      </c>
      <c r="BM22" s="20">
        <f t="shared" si="26"/>
        <v>197</v>
      </c>
    </row>
    <row r="23" spans="1:65" s="33" customFormat="1" ht="21.75" customHeight="1">
      <c r="A23" s="170" t="s">
        <v>14</v>
      </c>
      <c r="B23" s="171"/>
      <c r="C23" s="171"/>
      <c r="D23" s="171"/>
      <c r="E23" s="172"/>
      <c r="F23" s="14">
        <f>SUM(F22)</f>
        <v>22</v>
      </c>
      <c r="G23" s="14">
        <f>SUM(G22)</f>
        <v>12</v>
      </c>
      <c r="H23" s="14">
        <f>SUM(H22)</f>
        <v>10</v>
      </c>
      <c r="I23" s="14">
        <f>SUM(I22)</f>
        <v>137</v>
      </c>
      <c r="J23" s="14">
        <f aca="true" t="shared" si="29" ref="J23:AO23">SUM(J22)</f>
        <v>82</v>
      </c>
      <c r="K23" s="14">
        <f t="shared" si="29"/>
        <v>55</v>
      </c>
      <c r="L23" s="14">
        <f t="shared" si="29"/>
        <v>136</v>
      </c>
      <c r="M23" s="14">
        <f t="shared" si="29"/>
        <v>74</v>
      </c>
      <c r="N23" s="14">
        <f t="shared" si="29"/>
        <v>62</v>
      </c>
      <c r="O23" s="14">
        <f t="shared" si="29"/>
        <v>77</v>
      </c>
      <c r="P23" s="14">
        <f t="shared" si="29"/>
        <v>50</v>
      </c>
      <c r="Q23" s="14">
        <f t="shared" si="29"/>
        <v>27</v>
      </c>
      <c r="R23" s="14">
        <f t="shared" si="29"/>
        <v>48</v>
      </c>
      <c r="S23" s="14">
        <f t="shared" si="29"/>
        <v>35</v>
      </c>
      <c r="T23" s="14">
        <f t="shared" si="29"/>
        <v>13</v>
      </c>
      <c r="U23" s="14"/>
      <c r="V23" s="14"/>
      <c r="W23" s="14"/>
      <c r="X23" s="14">
        <f t="shared" si="29"/>
        <v>398</v>
      </c>
      <c r="Y23" s="14">
        <f t="shared" si="29"/>
        <v>241</v>
      </c>
      <c r="Z23" s="14">
        <f t="shared" si="29"/>
        <v>157</v>
      </c>
      <c r="AA23" s="14">
        <f>SUM(AA22)</f>
        <v>19</v>
      </c>
      <c r="AB23" s="14">
        <f>SUM(AB22)</f>
        <v>11</v>
      </c>
      <c r="AC23" s="14">
        <f>SUM(AC22)</f>
        <v>8</v>
      </c>
      <c r="AD23" s="14">
        <f t="shared" si="29"/>
        <v>45</v>
      </c>
      <c r="AE23" s="14">
        <f t="shared" si="29"/>
        <v>33</v>
      </c>
      <c r="AF23" s="14">
        <f t="shared" si="29"/>
        <v>12</v>
      </c>
      <c r="AG23" s="14">
        <f t="shared" si="29"/>
        <v>43</v>
      </c>
      <c r="AH23" s="14">
        <f t="shared" si="29"/>
        <v>35</v>
      </c>
      <c r="AI23" s="14">
        <f t="shared" si="29"/>
        <v>8</v>
      </c>
      <c r="AJ23" s="14">
        <f t="shared" si="29"/>
        <v>26</v>
      </c>
      <c r="AK23" s="14">
        <f t="shared" si="29"/>
        <v>20</v>
      </c>
      <c r="AL23" s="14">
        <f t="shared" si="29"/>
        <v>6</v>
      </c>
      <c r="AM23" s="14">
        <f t="shared" si="29"/>
        <v>40</v>
      </c>
      <c r="AN23" s="14">
        <f t="shared" si="29"/>
        <v>26</v>
      </c>
      <c r="AO23" s="14">
        <f t="shared" si="29"/>
        <v>14</v>
      </c>
      <c r="AP23" s="14"/>
      <c r="AQ23" s="14"/>
      <c r="AR23" s="14"/>
      <c r="AS23" s="26">
        <f t="shared" si="9"/>
        <v>154</v>
      </c>
      <c r="AT23" s="26">
        <f t="shared" si="10"/>
        <v>114</v>
      </c>
      <c r="AU23" s="26">
        <f t="shared" si="11"/>
        <v>40</v>
      </c>
      <c r="AV23" s="14">
        <f t="shared" si="12"/>
        <v>182</v>
      </c>
      <c r="AW23" s="14">
        <f t="shared" si="13"/>
        <v>115</v>
      </c>
      <c r="AX23" s="14">
        <f t="shared" si="14"/>
        <v>67</v>
      </c>
      <c r="AY23" s="14">
        <f t="shared" si="15"/>
        <v>179</v>
      </c>
      <c r="AZ23" s="14">
        <f t="shared" si="16"/>
        <v>109</v>
      </c>
      <c r="BA23" s="14">
        <f t="shared" si="17"/>
        <v>70</v>
      </c>
      <c r="BB23" s="14">
        <f t="shared" si="18"/>
        <v>103</v>
      </c>
      <c r="BC23" s="14">
        <f t="shared" si="19"/>
        <v>70</v>
      </c>
      <c r="BD23" s="14">
        <f t="shared" si="20"/>
        <v>33</v>
      </c>
      <c r="BE23" s="14">
        <f t="shared" si="21"/>
        <v>88</v>
      </c>
      <c r="BF23" s="14">
        <f t="shared" si="22"/>
        <v>61</v>
      </c>
      <c r="BG23" s="14">
        <f t="shared" si="23"/>
        <v>27</v>
      </c>
      <c r="BH23" s="14"/>
      <c r="BI23" s="14"/>
      <c r="BJ23" s="14"/>
      <c r="BK23" s="26">
        <f t="shared" si="24"/>
        <v>552</v>
      </c>
      <c r="BL23" s="26">
        <f t="shared" si="25"/>
        <v>355</v>
      </c>
      <c r="BM23" s="26">
        <f t="shared" si="26"/>
        <v>197</v>
      </c>
    </row>
    <row r="24" spans="1:65" ht="21.75" customHeight="1">
      <c r="A24" s="173">
        <v>17</v>
      </c>
      <c r="B24" s="16">
        <v>17</v>
      </c>
      <c r="C24" s="4" t="s">
        <v>57</v>
      </c>
      <c r="D24" s="4" t="s">
        <v>72</v>
      </c>
      <c r="E24" s="4" t="s">
        <v>1</v>
      </c>
      <c r="F24" s="14">
        <f>SUM(G24:H24)</f>
        <v>3</v>
      </c>
      <c r="G24" s="3"/>
      <c r="H24" s="3">
        <f>จบปีการศึกษา56!F13</f>
        <v>3</v>
      </c>
      <c r="I24" s="14">
        <f t="shared" si="5"/>
        <v>9</v>
      </c>
      <c r="J24" s="3">
        <v>1</v>
      </c>
      <c r="K24" s="3">
        <v>8</v>
      </c>
      <c r="L24" s="14">
        <f>M24+N24</f>
        <v>8</v>
      </c>
      <c r="M24" s="3"/>
      <c r="N24" s="3">
        <v>8</v>
      </c>
      <c r="O24" s="14">
        <f>P24+Q24</f>
        <v>8</v>
      </c>
      <c r="P24" s="3"/>
      <c r="Q24" s="3">
        <v>8</v>
      </c>
      <c r="R24" s="14">
        <f>S24+T24</f>
        <v>3</v>
      </c>
      <c r="S24" s="3">
        <v>2</v>
      </c>
      <c r="T24" s="3">
        <v>1</v>
      </c>
      <c r="U24" s="14"/>
      <c r="V24" s="3"/>
      <c r="W24" s="3"/>
      <c r="X24" s="14">
        <f t="shared" si="6"/>
        <v>28</v>
      </c>
      <c r="Y24" s="3">
        <f t="shared" si="7"/>
        <v>3</v>
      </c>
      <c r="Z24" s="3">
        <f t="shared" si="8"/>
        <v>25</v>
      </c>
      <c r="AA24" s="14"/>
      <c r="AB24" s="3"/>
      <c r="AC24" s="3"/>
      <c r="AD24" s="14"/>
      <c r="AE24" s="3"/>
      <c r="AF24" s="3"/>
      <c r="AG24" s="14"/>
      <c r="AH24" s="3"/>
      <c r="AI24" s="3"/>
      <c r="AJ24" s="14"/>
      <c r="AK24" s="3"/>
      <c r="AL24" s="3"/>
      <c r="AM24" s="14">
        <f>AN24+AO24</f>
        <v>4</v>
      </c>
      <c r="AN24" s="3">
        <v>1</v>
      </c>
      <c r="AO24" s="3">
        <v>3</v>
      </c>
      <c r="AP24" s="14"/>
      <c r="AQ24" s="3"/>
      <c r="AR24" s="3"/>
      <c r="AS24" s="26">
        <f t="shared" si="9"/>
        <v>4</v>
      </c>
      <c r="AT24" s="20">
        <f t="shared" si="10"/>
        <v>1</v>
      </c>
      <c r="AU24" s="20">
        <f t="shared" si="11"/>
        <v>3</v>
      </c>
      <c r="AV24" s="14">
        <f t="shared" si="12"/>
        <v>9</v>
      </c>
      <c r="AW24" s="3">
        <f t="shared" si="13"/>
        <v>1</v>
      </c>
      <c r="AX24" s="3">
        <f t="shared" si="14"/>
        <v>8</v>
      </c>
      <c r="AY24" s="14">
        <f t="shared" si="15"/>
        <v>8</v>
      </c>
      <c r="AZ24" s="3"/>
      <c r="BA24" s="3">
        <f t="shared" si="17"/>
        <v>8</v>
      </c>
      <c r="BB24" s="14">
        <f t="shared" si="18"/>
        <v>8</v>
      </c>
      <c r="BC24" s="3"/>
      <c r="BD24" s="3">
        <f t="shared" si="20"/>
        <v>8</v>
      </c>
      <c r="BE24" s="14">
        <f t="shared" si="21"/>
        <v>7</v>
      </c>
      <c r="BF24" s="3">
        <f t="shared" si="22"/>
        <v>3</v>
      </c>
      <c r="BG24" s="3">
        <f t="shared" si="23"/>
        <v>4</v>
      </c>
      <c r="BH24" s="14"/>
      <c r="BI24" s="3"/>
      <c r="BJ24" s="3"/>
      <c r="BK24" s="26">
        <f t="shared" si="24"/>
        <v>32</v>
      </c>
      <c r="BL24" s="20">
        <f t="shared" si="25"/>
        <v>4</v>
      </c>
      <c r="BM24" s="20">
        <f t="shared" si="26"/>
        <v>28</v>
      </c>
    </row>
    <row r="25" spans="1:65" ht="21.75" customHeight="1">
      <c r="A25" s="174"/>
      <c r="B25" s="16">
        <v>18</v>
      </c>
      <c r="C25" s="4" t="s">
        <v>57</v>
      </c>
      <c r="D25" s="4" t="s">
        <v>73</v>
      </c>
      <c r="E25" s="4" t="s">
        <v>1</v>
      </c>
      <c r="F25" s="14"/>
      <c r="G25" s="3"/>
      <c r="H25" s="3"/>
      <c r="I25" s="14">
        <f t="shared" si="5"/>
        <v>23</v>
      </c>
      <c r="J25" s="3">
        <v>15</v>
      </c>
      <c r="K25" s="3">
        <v>8</v>
      </c>
      <c r="L25" s="14">
        <f>M25+N25</f>
        <v>15</v>
      </c>
      <c r="M25" s="3">
        <v>11</v>
      </c>
      <c r="N25" s="3">
        <v>4</v>
      </c>
      <c r="O25" s="14">
        <f>P25+Q25</f>
        <v>7</v>
      </c>
      <c r="P25" s="3">
        <v>6</v>
      </c>
      <c r="Q25" s="3">
        <v>1</v>
      </c>
      <c r="R25" s="14">
        <f>S25+T25</f>
        <v>5</v>
      </c>
      <c r="S25" s="3">
        <v>2</v>
      </c>
      <c r="T25" s="3">
        <v>3</v>
      </c>
      <c r="U25" s="14"/>
      <c r="V25" s="3"/>
      <c r="W25" s="3"/>
      <c r="X25" s="14">
        <f t="shared" si="6"/>
        <v>50</v>
      </c>
      <c r="Y25" s="3">
        <f t="shared" si="7"/>
        <v>34</v>
      </c>
      <c r="Z25" s="3">
        <f t="shared" si="8"/>
        <v>16</v>
      </c>
      <c r="AA25" s="14"/>
      <c r="AB25" s="3"/>
      <c r="AC25" s="3"/>
      <c r="AD25" s="14"/>
      <c r="AE25" s="3"/>
      <c r="AF25" s="3"/>
      <c r="AG25" s="14">
        <f>SUM(AH25+AI25)</f>
        <v>6</v>
      </c>
      <c r="AH25" s="3">
        <v>5</v>
      </c>
      <c r="AI25" s="3">
        <v>1</v>
      </c>
      <c r="AJ25" s="14">
        <f>AK25+AL25</f>
        <v>4</v>
      </c>
      <c r="AK25" s="3">
        <v>2</v>
      </c>
      <c r="AL25" s="3">
        <v>2</v>
      </c>
      <c r="AM25" s="14"/>
      <c r="AN25" s="3"/>
      <c r="AO25" s="3"/>
      <c r="AP25" s="14"/>
      <c r="AQ25" s="3"/>
      <c r="AR25" s="3"/>
      <c r="AS25" s="26">
        <f t="shared" si="9"/>
        <v>10</v>
      </c>
      <c r="AT25" s="20">
        <f t="shared" si="10"/>
        <v>7</v>
      </c>
      <c r="AU25" s="20">
        <f t="shared" si="11"/>
        <v>3</v>
      </c>
      <c r="AV25" s="14">
        <f t="shared" si="12"/>
        <v>23</v>
      </c>
      <c r="AW25" s="3">
        <f t="shared" si="13"/>
        <v>15</v>
      </c>
      <c r="AX25" s="3">
        <f t="shared" si="14"/>
        <v>8</v>
      </c>
      <c r="AY25" s="14">
        <f t="shared" si="15"/>
        <v>21</v>
      </c>
      <c r="AZ25" s="3">
        <f t="shared" si="16"/>
        <v>16</v>
      </c>
      <c r="BA25" s="3">
        <f t="shared" si="17"/>
        <v>5</v>
      </c>
      <c r="BB25" s="14">
        <f t="shared" si="18"/>
        <v>11</v>
      </c>
      <c r="BC25" s="3">
        <f t="shared" si="19"/>
        <v>8</v>
      </c>
      <c r="BD25" s="3">
        <f t="shared" si="20"/>
        <v>3</v>
      </c>
      <c r="BE25" s="14">
        <f t="shared" si="21"/>
        <v>5</v>
      </c>
      <c r="BF25" s="3">
        <f t="shared" si="22"/>
        <v>2</v>
      </c>
      <c r="BG25" s="3">
        <f t="shared" si="23"/>
        <v>3</v>
      </c>
      <c r="BH25" s="14"/>
      <c r="BI25" s="3"/>
      <c r="BJ25" s="3"/>
      <c r="BK25" s="26">
        <f t="shared" si="24"/>
        <v>60</v>
      </c>
      <c r="BL25" s="20">
        <f t="shared" si="25"/>
        <v>41</v>
      </c>
      <c r="BM25" s="20">
        <f t="shared" si="26"/>
        <v>19</v>
      </c>
    </row>
    <row r="26" spans="1:65" s="33" customFormat="1" ht="21.75" customHeight="1">
      <c r="A26" s="170" t="s">
        <v>14</v>
      </c>
      <c r="B26" s="171"/>
      <c r="C26" s="171"/>
      <c r="D26" s="171"/>
      <c r="E26" s="172"/>
      <c r="F26" s="14">
        <f>SUM(F24:F25)</f>
        <v>3</v>
      </c>
      <c r="G26" s="14"/>
      <c r="H26" s="14">
        <f>SUM(H24:H25)</f>
        <v>3</v>
      </c>
      <c r="I26" s="14">
        <f>SUM(I24:I25)</f>
        <v>32</v>
      </c>
      <c r="J26" s="14">
        <f aca="true" t="shared" si="30" ref="J26:AO26">SUM(J24:J25)</f>
        <v>16</v>
      </c>
      <c r="K26" s="14">
        <f t="shared" si="30"/>
        <v>16</v>
      </c>
      <c r="L26" s="14">
        <f t="shared" si="30"/>
        <v>23</v>
      </c>
      <c r="M26" s="14">
        <f t="shared" si="30"/>
        <v>11</v>
      </c>
      <c r="N26" s="14">
        <f t="shared" si="30"/>
        <v>12</v>
      </c>
      <c r="O26" s="14">
        <f t="shared" si="30"/>
        <v>15</v>
      </c>
      <c r="P26" s="14">
        <f t="shared" si="30"/>
        <v>6</v>
      </c>
      <c r="Q26" s="14">
        <f t="shared" si="30"/>
        <v>9</v>
      </c>
      <c r="R26" s="14">
        <f t="shared" si="30"/>
        <v>8</v>
      </c>
      <c r="S26" s="14">
        <f t="shared" si="30"/>
        <v>4</v>
      </c>
      <c r="T26" s="14">
        <f t="shared" si="30"/>
        <v>4</v>
      </c>
      <c r="U26" s="14"/>
      <c r="V26" s="14"/>
      <c r="W26" s="14"/>
      <c r="X26" s="14">
        <f t="shared" si="30"/>
        <v>78</v>
      </c>
      <c r="Y26" s="14">
        <f t="shared" si="30"/>
        <v>37</v>
      </c>
      <c r="Z26" s="14">
        <f t="shared" si="30"/>
        <v>41</v>
      </c>
      <c r="AA26" s="14"/>
      <c r="AB26" s="14"/>
      <c r="AC26" s="14"/>
      <c r="AD26" s="14"/>
      <c r="AE26" s="14"/>
      <c r="AF26" s="14"/>
      <c r="AG26" s="14">
        <f t="shared" si="30"/>
        <v>6</v>
      </c>
      <c r="AH26" s="14">
        <f t="shared" si="30"/>
        <v>5</v>
      </c>
      <c r="AI26" s="14">
        <f t="shared" si="30"/>
        <v>1</v>
      </c>
      <c r="AJ26" s="14">
        <f t="shared" si="30"/>
        <v>4</v>
      </c>
      <c r="AK26" s="14">
        <f t="shared" si="30"/>
        <v>2</v>
      </c>
      <c r="AL26" s="14">
        <f t="shared" si="30"/>
        <v>2</v>
      </c>
      <c r="AM26" s="14">
        <f t="shared" si="30"/>
        <v>4</v>
      </c>
      <c r="AN26" s="14">
        <f t="shared" si="30"/>
        <v>1</v>
      </c>
      <c r="AO26" s="14">
        <f t="shared" si="30"/>
        <v>3</v>
      </c>
      <c r="AP26" s="14"/>
      <c r="AQ26" s="14"/>
      <c r="AR26" s="14"/>
      <c r="AS26" s="26">
        <f t="shared" si="9"/>
        <v>14</v>
      </c>
      <c r="AT26" s="26">
        <f t="shared" si="10"/>
        <v>8</v>
      </c>
      <c r="AU26" s="26">
        <f t="shared" si="11"/>
        <v>6</v>
      </c>
      <c r="AV26" s="14">
        <f t="shared" si="12"/>
        <v>32</v>
      </c>
      <c r="AW26" s="14">
        <f t="shared" si="13"/>
        <v>16</v>
      </c>
      <c r="AX26" s="14">
        <f t="shared" si="14"/>
        <v>16</v>
      </c>
      <c r="AY26" s="14">
        <f t="shared" si="15"/>
        <v>29</v>
      </c>
      <c r="AZ26" s="14">
        <f t="shared" si="16"/>
        <v>16</v>
      </c>
      <c r="BA26" s="14">
        <f t="shared" si="17"/>
        <v>13</v>
      </c>
      <c r="BB26" s="14">
        <f t="shared" si="18"/>
        <v>19</v>
      </c>
      <c r="BC26" s="14">
        <f t="shared" si="19"/>
        <v>8</v>
      </c>
      <c r="BD26" s="14">
        <f t="shared" si="20"/>
        <v>11</v>
      </c>
      <c r="BE26" s="14">
        <f t="shared" si="21"/>
        <v>12</v>
      </c>
      <c r="BF26" s="14">
        <f t="shared" si="22"/>
        <v>5</v>
      </c>
      <c r="BG26" s="14">
        <f t="shared" si="23"/>
        <v>7</v>
      </c>
      <c r="BH26" s="14"/>
      <c r="BI26" s="14"/>
      <c r="BJ26" s="14"/>
      <c r="BK26" s="26">
        <f t="shared" si="24"/>
        <v>92</v>
      </c>
      <c r="BL26" s="26">
        <f t="shared" si="25"/>
        <v>45</v>
      </c>
      <c r="BM26" s="26">
        <f t="shared" si="26"/>
        <v>47</v>
      </c>
    </row>
    <row r="27" spans="1:65" ht="21.75" customHeight="1">
      <c r="A27" s="3" t="s">
        <v>109</v>
      </c>
      <c r="B27" s="16" t="s">
        <v>109</v>
      </c>
      <c r="C27" s="4" t="s">
        <v>27</v>
      </c>
      <c r="D27" s="4" t="s">
        <v>28</v>
      </c>
      <c r="E27" s="4" t="s">
        <v>1</v>
      </c>
      <c r="F27" s="14">
        <f>SUM(G27:H27)</f>
        <v>1</v>
      </c>
      <c r="G27" s="3"/>
      <c r="H27" s="3">
        <f>จบปีการศึกษา56!F14</f>
        <v>1</v>
      </c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>
        <f>SUM(AB27:AC27)</f>
        <v>1</v>
      </c>
      <c r="AB27" s="3">
        <f>จบปีการศึกษา56!H14</f>
        <v>1</v>
      </c>
      <c r="AC27" s="3"/>
      <c r="AD27" s="14"/>
      <c r="AE27" s="3"/>
      <c r="AF27" s="3"/>
      <c r="AG27" s="14"/>
      <c r="AH27" s="3"/>
      <c r="AI27" s="3"/>
      <c r="AJ27" s="14"/>
      <c r="AK27" s="3"/>
      <c r="AL27" s="3"/>
      <c r="AM27" s="14"/>
      <c r="AN27" s="3"/>
      <c r="AO27" s="3"/>
      <c r="AP27" s="14"/>
      <c r="AQ27" s="3"/>
      <c r="AR27" s="3"/>
      <c r="AS27" s="26"/>
      <c r="AT27" s="20"/>
      <c r="AU27" s="20"/>
      <c r="AV27" s="14"/>
      <c r="AW27" s="3"/>
      <c r="AX27" s="3"/>
      <c r="AY27" s="14"/>
      <c r="AZ27" s="3"/>
      <c r="BA27" s="3"/>
      <c r="BB27" s="14"/>
      <c r="BC27" s="3"/>
      <c r="BD27" s="3"/>
      <c r="BE27" s="14"/>
      <c r="BF27" s="3"/>
      <c r="BG27" s="3"/>
      <c r="BH27" s="14"/>
      <c r="BI27" s="3"/>
      <c r="BJ27" s="3"/>
      <c r="BK27" s="26"/>
      <c r="BL27" s="20"/>
      <c r="BM27" s="20"/>
    </row>
    <row r="28" spans="1:65" ht="21.75" customHeight="1">
      <c r="A28" s="3">
        <v>18</v>
      </c>
      <c r="B28" s="16">
        <v>19</v>
      </c>
      <c r="C28" s="4" t="s">
        <v>27</v>
      </c>
      <c r="D28" s="4" t="s">
        <v>86</v>
      </c>
      <c r="E28" s="4" t="s">
        <v>1</v>
      </c>
      <c r="F28" s="14">
        <f>SUM(G28:H28)</f>
        <v>13</v>
      </c>
      <c r="G28" s="3"/>
      <c r="H28" s="3">
        <f>จบปีการศึกษา56!F15</f>
        <v>13</v>
      </c>
      <c r="I28" s="14">
        <f t="shared" si="5"/>
        <v>93</v>
      </c>
      <c r="J28" s="3">
        <v>15</v>
      </c>
      <c r="K28" s="3">
        <v>78</v>
      </c>
      <c r="L28" s="14">
        <f>M28+N28</f>
        <v>39</v>
      </c>
      <c r="M28" s="3">
        <v>8</v>
      </c>
      <c r="N28" s="3">
        <v>31</v>
      </c>
      <c r="O28" s="14">
        <f>P28+Q28</f>
        <v>26</v>
      </c>
      <c r="P28" s="3">
        <v>6</v>
      </c>
      <c r="Q28" s="3">
        <v>20</v>
      </c>
      <c r="R28" s="14">
        <f>S28+T28</f>
        <v>16</v>
      </c>
      <c r="S28" s="3">
        <v>1</v>
      </c>
      <c r="T28" s="3">
        <v>15</v>
      </c>
      <c r="U28" s="14"/>
      <c r="V28" s="3"/>
      <c r="W28" s="3"/>
      <c r="X28" s="14">
        <f t="shared" si="6"/>
        <v>174</v>
      </c>
      <c r="Y28" s="3">
        <f t="shared" si="7"/>
        <v>30</v>
      </c>
      <c r="Z28" s="3">
        <f t="shared" si="8"/>
        <v>144</v>
      </c>
      <c r="AA28" s="14"/>
      <c r="AB28" s="3"/>
      <c r="AC28" s="3"/>
      <c r="AD28" s="14"/>
      <c r="AE28" s="3"/>
      <c r="AF28" s="3"/>
      <c r="AG28" s="14">
        <f>SUM(AH28+AI28)</f>
        <v>5</v>
      </c>
      <c r="AH28" s="3">
        <v>1</v>
      </c>
      <c r="AI28" s="3">
        <v>4</v>
      </c>
      <c r="AJ28" s="14">
        <f>AK28+AL28</f>
        <v>5</v>
      </c>
      <c r="AK28" s="3">
        <v>2</v>
      </c>
      <c r="AL28" s="3">
        <v>3</v>
      </c>
      <c r="AM28" s="14"/>
      <c r="AN28" s="3"/>
      <c r="AO28" s="3"/>
      <c r="AP28" s="14"/>
      <c r="AQ28" s="3"/>
      <c r="AR28" s="3"/>
      <c r="AS28" s="26">
        <f t="shared" si="9"/>
        <v>10</v>
      </c>
      <c r="AT28" s="20">
        <f t="shared" si="10"/>
        <v>3</v>
      </c>
      <c r="AU28" s="20">
        <f t="shared" si="11"/>
        <v>7</v>
      </c>
      <c r="AV28" s="14">
        <f t="shared" si="12"/>
        <v>93</v>
      </c>
      <c r="AW28" s="3">
        <f t="shared" si="13"/>
        <v>15</v>
      </c>
      <c r="AX28" s="3">
        <f t="shared" si="14"/>
        <v>78</v>
      </c>
      <c r="AY28" s="14">
        <f t="shared" si="15"/>
        <v>44</v>
      </c>
      <c r="AZ28" s="3">
        <f t="shared" si="16"/>
        <v>9</v>
      </c>
      <c r="BA28" s="3">
        <f t="shared" si="17"/>
        <v>35</v>
      </c>
      <c r="BB28" s="14">
        <f t="shared" si="18"/>
        <v>31</v>
      </c>
      <c r="BC28" s="3">
        <f t="shared" si="19"/>
        <v>8</v>
      </c>
      <c r="BD28" s="3">
        <f t="shared" si="20"/>
        <v>23</v>
      </c>
      <c r="BE28" s="14">
        <f t="shared" si="21"/>
        <v>16</v>
      </c>
      <c r="BF28" s="3">
        <f t="shared" si="22"/>
        <v>1</v>
      </c>
      <c r="BG28" s="3">
        <f t="shared" si="23"/>
        <v>15</v>
      </c>
      <c r="BH28" s="14"/>
      <c r="BI28" s="3"/>
      <c r="BJ28" s="3"/>
      <c r="BK28" s="26">
        <f t="shared" si="24"/>
        <v>184</v>
      </c>
      <c r="BL28" s="20">
        <f t="shared" si="25"/>
        <v>33</v>
      </c>
      <c r="BM28" s="20">
        <f t="shared" si="26"/>
        <v>151</v>
      </c>
    </row>
    <row r="29" spans="1:65" ht="21.75" customHeight="1">
      <c r="A29" s="3">
        <v>19</v>
      </c>
      <c r="B29" s="16">
        <v>20</v>
      </c>
      <c r="C29" s="4" t="s">
        <v>27</v>
      </c>
      <c r="D29" s="4" t="s">
        <v>147</v>
      </c>
      <c r="E29" s="4" t="s">
        <v>1</v>
      </c>
      <c r="F29" s="14">
        <f>SUM(G29:H29)</f>
        <v>9</v>
      </c>
      <c r="G29" s="3">
        <f>จบปีการศึกษา56!E16</f>
        <v>2</v>
      </c>
      <c r="H29" s="3">
        <f>จบปีการศึกษา56!F16</f>
        <v>7</v>
      </c>
      <c r="I29" s="14">
        <f t="shared" si="5"/>
        <v>70</v>
      </c>
      <c r="J29" s="3">
        <v>12</v>
      </c>
      <c r="K29" s="3">
        <v>58</v>
      </c>
      <c r="L29" s="14">
        <f>M29+N29</f>
        <v>36</v>
      </c>
      <c r="M29" s="3">
        <v>8</v>
      </c>
      <c r="N29" s="3">
        <v>28</v>
      </c>
      <c r="O29" s="14">
        <f>P29+Q29</f>
        <v>23</v>
      </c>
      <c r="P29" s="3">
        <v>7</v>
      </c>
      <c r="Q29" s="3">
        <v>16</v>
      </c>
      <c r="R29" s="14">
        <f>S29+T29</f>
        <v>12</v>
      </c>
      <c r="S29" s="3">
        <v>1</v>
      </c>
      <c r="T29" s="3">
        <v>11</v>
      </c>
      <c r="U29" s="14"/>
      <c r="V29" s="3"/>
      <c r="W29" s="3"/>
      <c r="X29" s="14">
        <f t="shared" si="6"/>
        <v>141</v>
      </c>
      <c r="Y29" s="3">
        <f t="shared" si="7"/>
        <v>28</v>
      </c>
      <c r="Z29" s="3">
        <f t="shared" si="8"/>
        <v>113</v>
      </c>
      <c r="AA29" s="14">
        <f>SUM(AB29:AC29)</f>
        <v>13</v>
      </c>
      <c r="AB29" s="3">
        <f>จบปีการศึกษา56!H16</f>
        <v>2</v>
      </c>
      <c r="AC29" s="3">
        <f>จบปีการศึกษา56!I16</f>
        <v>11</v>
      </c>
      <c r="AD29" s="14">
        <f>SUM(AE29+AF29)</f>
        <v>28</v>
      </c>
      <c r="AE29" s="3">
        <v>8</v>
      </c>
      <c r="AF29" s="3">
        <v>20</v>
      </c>
      <c r="AG29" s="14">
        <f>SUM(AH29+AI29)</f>
        <v>27</v>
      </c>
      <c r="AH29" s="3">
        <v>12</v>
      </c>
      <c r="AI29" s="3">
        <v>15</v>
      </c>
      <c r="AJ29" s="14">
        <f>AK29+AL29</f>
        <v>15</v>
      </c>
      <c r="AK29" s="3">
        <v>4</v>
      </c>
      <c r="AL29" s="3">
        <v>11</v>
      </c>
      <c r="AM29" s="14">
        <f>AN29+AO29</f>
        <v>13</v>
      </c>
      <c r="AN29" s="3">
        <v>2</v>
      </c>
      <c r="AO29" s="3">
        <v>11</v>
      </c>
      <c r="AP29" s="14"/>
      <c r="AQ29" s="3"/>
      <c r="AR29" s="3"/>
      <c r="AS29" s="26">
        <f t="shared" si="9"/>
        <v>83</v>
      </c>
      <c r="AT29" s="20">
        <f t="shared" si="10"/>
        <v>26</v>
      </c>
      <c r="AU29" s="20">
        <f t="shared" si="11"/>
        <v>57</v>
      </c>
      <c r="AV29" s="14">
        <f t="shared" si="12"/>
        <v>98</v>
      </c>
      <c r="AW29" s="3">
        <f t="shared" si="13"/>
        <v>20</v>
      </c>
      <c r="AX29" s="3">
        <f t="shared" si="14"/>
        <v>78</v>
      </c>
      <c r="AY29" s="14">
        <f t="shared" si="15"/>
        <v>63</v>
      </c>
      <c r="AZ29" s="3">
        <f t="shared" si="16"/>
        <v>20</v>
      </c>
      <c r="BA29" s="3">
        <f t="shared" si="17"/>
        <v>43</v>
      </c>
      <c r="BB29" s="14">
        <f t="shared" si="18"/>
        <v>38</v>
      </c>
      <c r="BC29" s="3">
        <f t="shared" si="19"/>
        <v>11</v>
      </c>
      <c r="BD29" s="3">
        <f t="shared" si="20"/>
        <v>27</v>
      </c>
      <c r="BE29" s="14">
        <f t="shared" si="21"/>
        <v>25</v>
      </c>
      <c r="BF29" s="3">
        <f t="shared" si="22"/>
        <v>3</v>
      </c>
      <c r="BG29" s="3">
        <f t="shared" si="23"/>
        <v>22</v>
      </c>
      <c r="BH29" s="14"/>
      <c r="BI29" s="3"/>
      <c r="BJ29" s="3"/>
      <c r="BK29" s="26">
        <f t="shared" si="24"/>
        <v>224</v>
      </c>
      <c r="BL29" s="20">
        <f t="shared" si="25"/>
        <v>54</v>
      </c>
      <c r="BM29" s="20">
        <f t="shared" si="26"/>
        <v>170</v>
      </c>
    </row>
    <row r="30" spans="1:65" ht="21.75" customHeight="1">
      <c r="A30" s="3">
        <v>20</v>
      </c>
      <c r="B30" s="16">
        <v>21</v>
      </c>
      <c r="C30" s="4" t="s">
        <v>27</v>
      </c>
      <c r="D30" s="4" t="s">
        <v>148</v>
      </c>
      <c r="E30" s="4" t="s">
        <v>1</v>
      </c>
      <c r="F30" s="14">
        <f>SUM(G30:H30)</f>
        <v>6</v>
      </c>
      <c r="G30" s="3"/>
      <c r="H30" s="3">
        <f>จบปีการศึกษา56!F17</f>
        <v>6</v>
      </c>
      <c r="I30" s="14">
        <f t="shared" si="5"/>
        <v>32</v>
      </c>
      <c r="J30" s="3">
        <v>9</v>
      </c>
      <c r="K30" s="3">
        <v>23</v>
      </c>
      <c r="L30" s="14">
        <f>M30+N30</f>
        <v>36</v>
      </c>
      <c r="M30" s="3">
        <v>12</v>
      </c>
      <c r="N30" s="3">
        <v>24</v>
      </c>
      <c r="O30" s="14">
        <f>P30+Q30</f>
        <v>12</v>
      </c>
      <c r="P30" s="3">
        <v>4</v>
      </c>
      <c r="Q30" s="3">
        <v>8</v>
      </c>
      <c r="R30" s="14">
        <f>S30+T30</f>
        <v>7</v>
      </c>
      <c r="S30" s="3">
        <v>1</v>
      </c>
      <c r="T30" s="3">
        <v>6</v>
      </c>
      <c r="U30" s="14"/>
      <c r="V30" s="3"/>
      <c r="W30" s="3"/>
      <c r="X30" s="14">
        <f t="shared" si="6"/>
        <v>87</v>
      </c>
      <c r="Y30" s="3">
        <f t="shared" si="7"/>
        <v>26</v>
      </c>
      <c r="Z30" s="3">
        <f t="shared" si="8"/>
        <v>61</v>
      </c>
      <c r="AA30" s="14">
        <f>SUM(AB30:AC30)</f>
        <v>3</v>
      </c>
      <c r="AB30" s="3">
        <f>จบปีการศึกษา56!H17</f>
        <v>2</v>
      </c>
      <c r="AC30" s="3">
        <f>จบปีการศึกษา56!I17</f>
        <v>1</v>
      </c>
      <c r="AD30" s="14">
        <f>SUM(AE30+AF30)</f>
        <v>10</v>
      </c>
      <c r="AE30" s="3">
        <v>4</v>
      </c>
      <c r="AF30" s="3">
        <v>6</v>
      </c>
      <c r="AG30" s="14">
        <f>SUM(AH30+AI30)</f>
        <v>5</v>
      </c>
      <c r="AH30" s="3">
        <v>4</v>
      </c>
      <c r="AI30" s="3">
        <v>1</v>
      </c>
      <c r="AJ30" s="14"/>
      <c r="AK30" s="3"/>
      <c r="AL30" s="3"/>
      <c r="AM30" s="14">
        <f>AN30+AO30</f>
        <v>7</v>
      </c>
      <c r="AN30" s="3">
        <v>3</v>
      </c>
      <c r="AO30" s="3">
        <v>4</v>
      </c>
      <c r="AP30" s="14"/>
      <c r="AQ30" s="3"/>
      <c r="AR30" s="3"/>
      <c r="AS30" s="26">
        <f t="shared" si="9"/>
        <v>22</v>
      </c>
      <c r="AT30" s="20">
        <f t="shared" si="10"/>
        <v>11</v>
      </c>
      <c r="AU30" s="20">
        <f t="shared" si="11"/>
        <v>11</v>
      </c>
      <c r="AV30" s="14">
        <f t="shared" si="12"/>
        <v>42</v>
      </c>
      <c r="AW30" s="3">
        <f t="shared" si="13"/>
        <v>13</v>
      </c>
      <c r="AX30" s="3">
        <f t="shared" si="14"/>
        <v>29</v>
      </c>
      <c r="AY30" s="14">
        <f t="shared" si="15"/>
        <v>41</v>
      </c>
      <c r="AZ30" s="3">
        <f t="shared" si="16"/>
        <v>16</v>
      </c>
      <c r="BA30" s="3">
        <f t="shared" si="17"/>
        <v>25</v>
      </c>
      <c r="BB30" s="14">
        <f t="shared" si="18"/>
        <v>12</v>
      </c>
      <c r="BC30" s="3">
        <f t="shared" si="19"/>
        <v>4</v>
      </c>
      <c r="BD30" s="3">
        <f t="shared" si="20"/>
        <v>8</v>
      </c>
      <c r="BE30" s="14">
        <f t="shared" si="21"/>
        <v>14</v>
      </c>
      <c r="BF30" s="3">
        <f t="shared" si="22"/>
        <v>4</v>
      </c>
      <c r="BG30" s="3">
        <f t="shared" si="23"/>
        <v>10</v>
      </c>
      <c r="BH30" s="14"/>
      <c r="BI30" s="3"/>
      <c r="BJ30" s="3"/>
      <c r="BK30" s="26">
        <f t="shared" si="24"/>
        <v>109</v>
      </c>
      <c r="BL30" s="20">
        <f t="shared" si="25"/>
        <v>37</v>
      </c>
      <c r="BM30" s="20">
        <f t="shared" si="26"/>
        <v>72</v>
      </c>
    </row>
    <row r="31" spans="1:65" ht="21.75" customHeight="1">
      <c r="A31" s="3" t="s">
        <v>109</v>
      </c>
      <c r="B31" s="16" t="s">
        <v>109</v>
      </c>
      <c r="C31" s="4" t="s">
        <v>27</v>
      </c>
      <c r="D31" s="4" t="s">
        <v>48</v>
      </c>
      <c r="E31" s="4" t="s">
        <v>1</v>
      </c>
      <c r="F31" s="14"/>
      <c r="G31" s="3"/>
      <c r="H31" s="3"/>
      <c r="I31" s="14"/>
      <c r="J31" s="3"/>
      <c r="K31" s="3"/>
      <c r="L31" s="14"/>
      <c r="M31" s="3"/>
      <c r="N31" s="3"/>
      <c r="O31" s="14"/>
      <c r="P31" s="3"/>
      <c r="Q31" s="3"/>
      <c r="R31" s="14"/>
      <c r="S31" s="3"/>
      <c r="T31" s="3"/>
      <c r="U31" s="14"/>
      <c r="V31" s="3"/>
      <c r="W31" s="3"/>
      <c r="X31" s="14"/>
      <c r="Y31" s="3"/>
      <c r="Z31" s="3"/>
      <c r="AA31" s="14"/>
      <c r="AB31" s="3"/>
      <c r="AC31" s="3"/>
      <c r="AD31" s="14"/>
      <c r="AE31" s="3"/>
      <c r="AF31" s="3"/>
      <c r="AG31" s="14"/>
      <c r="AH31" s="3"/>
      <c r="AI31" s="3"/>
      <c r="AJ31" s="14"/>
      <c r="AK31" s="3"/>
      <c r="AL31" s="3"/>
      <c r="AM31" s="14"/>
      <c r="AN31" s="3"/>
      <c r="AO31" s="3"/>
      <c r="AP31" s="14"/>
      <c r="AQ31" s="3"/>
      <c r="AR31" s="3"/>
      <c r="AS31" s="26"/>
      <c r="AT31" s="20"/>
      <c r="AU31" s="20"/>
      <c r="AV31" s="14"/>
      <c r="AW31" s="3"/>
      <c r="AX31" s="3"/>
      <c r="AY31" s="14"/>
      <c r="AZ31" s="3"/>
      <c r="BA31" s="3"/>
      <c r="BB31" s="14"/>
      <c r="BC31" s="3"/>
      <c r="BD31" s="3"/>
      <c r="BE31" s="14"/>
      <c r="BF31" s="3"/>
      <c r="BG31" s="3"/>
      <c r="BH31" s="14"/>
      <c r="BI31" s="3"/>
      <c r="BJ31" s="3"/>
      <c r="BK31" s="26"/>
      <c r="BL31" s="20"/>
      <c r="BM31" s="20"/>
    </row>
    <row r="32" spans="1:65" ht="21.75" customHeight="1">
      <c r="A32" s="3">
        <v>21</v>
      </c>
      <c r="B32" s="16">
        <v>22</v>
      </c>
      <c r="C32" s="4" t="s">
        <v>27</v>
      </c>
      <c r="D32" s="4" t="s">
        <v>149</v>
      </c>
      <c r="E32" s="4" t="s">
        <v>1</v>
      </c>
      <c r="F32" s="14">
        <f>SUM(G32:H32)</f>
        <v>55</v>
      </c>
      <c r="G32" s="3">
        <f>จบปีการศึกษา56!E18</f>
        <v>16</v>
      </c>
      <c r="H32" s="3">
        <f>จบปีการศึกษา56!F18</f>
        <v>39</v>
      </c>
      <c r="I32" s="14">
        <f t="shared" si="5"/>
        <v>117</v>
      </c>
      <c r="J32" s="3">
        <v>44</v>
      </c>
      <c r="K32" s="3">
        <v>73</v>
      </c>
      <c r="L32" s="14">
        <f>M32+N32</f>
        <v>101</v>
      </c>
      <c r="M32" s="3">
        <v>43</v>
      </c>
      <c r="N32" s="3">
        <v>58</v>
      </c>
      <c r="O32" s="14">
        <f>P32+Q32</f>
        <v>87</v>
      </c>
      <c r="P32" s="3">
        <v>22</v>
      </c>
      <c r="Q32" s="3">
        <v>65</v>
      </c>
      <c r="R32" s="14">
        <f>S32+T32</f>
        <v>58</v>
      </c>
      <c r="S32" s="3">
        <v>25</v>
      </c>
      <c r="T32" s="3">
        <v>33</v>
      </c>
      <c r="U32" s="14"/>
      <c r="V32" s="3"/>
      <c r="W32" s="3"/>
      <c r="X32" s="14">
        <f t="shared" si="6"/>
        <v>363</v>
      </c>
      <c r="Y32" s="3">
        <f t="shared" si="7"/>
        <v>134</v>
      </c>
      <c r="Z32" s="3">
        <f t="shared" si="8"/>
        <v>229</v>
      </c>
      <c r="AA32" s="14">
        <f>SUM(AB32:AC32)</f>
        <v>38</v>
      </c>
      <c r="AB32" s="3">
        <f>จบปีการศึกษา56!H18</f>
        <v>9</v>
      </c>
      <c r="AC32" s="3">
        <f>จบปีการศึกษา56!I18</f>
        <v>29</v>
      </c>
      <c r="AD32" s="14">
        <f>SUM(AE32+AF32)</f>
        <v>50</v>
      </c>
      <c r="AE32" s="3">
        <v>25</v>
      </c>
      <c r="AF32" s="3">
        <v>25</v>
      </c>
      <c r="AG32" s="14">
        <f>SUM(AH32+AI32)</f>
        <v>36</v>
      </c>
      <c r="AH32" s="3">
        <v>8</v>
      </c>
      <c r="AI32" s="3">
        <v>28</v>
      </c>
      <c r="AJ32" s="14">
        <f>AK32+AL32</f>
        <v>47</v>
      </c>
      <c r="AK32" s="3">
        <v>9</v>
      </c>
      <c r="AL32" s="3">
        <v>38</v>
      </c>
      <c r="AM32" s="14">
        <f>AN32+AO32</f>
        <v>65</v>
      </c>
      <c r="AN32" s="3">
        <v>19</v>
      </c>
      <c r="AO32" s="3">
        <v>46</v>
      </c>
      <c r="AP32" s="14"/>
      <c r="AQ32" s="3"/>
      <c r="AR32" s="3"/>
      <c r="AS32" s="26">
        <f t="shared" si="9"/>
        <v>198</v>
      </c>
      <c r="AT32" s="20">
        <f t="shared" si="10"/>
        <v>61</v>
      </c>
      <c r="AU32" s="20">
        <f t="shared" si="11"/>
        <v>137</v>
      </c>
      <c r="AV32" s="14">
        <f t="shared" si="12"/>
        <v>167</v>
      </c>
      <c r="AW32" s="3">
        <f t="shared" si="13"/>
        <v>69</v>
      </c>
      <c r="AX32" s="3">
        <f t="shared" si="14"/>
        <v>98</v>
      </c>
      <c r="AY32" s="14">
        <f t="shared" si="15"/>
        <v>137</v>
      </c>
      <c r="AZ32" s="3">
        <f t="shared" si="16"/>
        <v>51</v>
      </c>
      <c r="BA32" s="3">
        <f t="shared" si="17"/>
        <v>86</v>
      </c>
      <c r="BB32" s="14">
        <f t="shared" si="18"/>
        <v>134</v>
      </c>
      <c r="BC32" s="3">
        <f t="shared" si="19"/>
        <v>31</v>
      </c>
      <c r="BD32" s="3">
        <f t="shared" si="20"/>
        <v>103</v>
      </c>
      <c r="BE32" s="14">
        <f t="shared" si="21"/>
        <v>123</v>
      </c>
      <c r="BF32" s="3">
        <f t="shared" si="22"/>
        <v>44</v>
      </c>
      <c r="BG32" s="3">
        <f t="shared" si="23"/>
        <v>79</v>
      </c>
      <c r="BH32" s="14"/>
      <c r="BI32" s="3"/>
      <c r="BJ32" s="3"/>
      <c r="BK32" s="26">
        <f t="shared" si="24"/>
        <v>561</v>
      </c>
      <c r="BL32" s="20">
        <f t="shared" si="25"/>
        <v>195</v>
      </c>
      <c r="BM32" s="20">
        <f t="shared" si="26"/>
        <v>366</v>
      </c>
    </row>
    <row r="33" spans="1:65" ht="21.75" customHeight="1">
      <c r="A33" s="3">
        <v>22</v>
      </c>
      <c r="B33" s="16">
        <v>23</v>
      </c>
      <c r="C33" s="4" t="s">
        <v>58</v>
      </c>
      <c r="D33" s="4" t="s">
        <v>50</v>
      </c>
      <c r="E33" s="4" t="s">
        <v>40</v>
      </c>
      <c r="F33" s="14"/>
      <c r="G33" s="3"/>
      <c r="H33" s="3"/>
      <c r="I33" s="14"/>
      <c r="J33" s="3"/>
      <c r="K33" s="3"/>
      <c r="L33" s="14"/>
      <c r="M33" s="3"/>
      <c r="N33" s="3"/>
      <c r="O33" s="14"/>
      <c r="P33" s="3"/>
      <c r="Q33" s="3"/>
      <c r="R33" s="14"/>
      <c r="S33" s="3"/>
      <c r="T33" s="3"/>
      <c r="U33" s="14"/>
      <c r="V33" s="3"/>
      <c r="W33" s="3"/>
      <c r="X33" s="14"/>
      <c r="Y33" s="3"/>
      <c r="Z33" s="3"/>
      <c r="AA33" s="14">
        <f>SUM(AB33:AC33)</f>
        <v>8</v>
      </c>
      <c r="AB33" s="3"/>
      <c r="AC33" s="3">
        <f>จบปีการศึกษา56!L19</f>
        <v>8</v>
      </c>
      <c r="AD33" s="14">
        <f>SUM(AE33+AF33)</f>
        <v>7</v>
      </c>
      <c r="AE33" s="3">
        <v>4</v>
      </c>
      <c r="AF33" s="3">
        <v>3</v>
      </c>
      <c r="AG33" s="14">
        <f>SUM(AH33+AI33)</f>
        <v>7</v>
      </c>
      <c r="AH33" s="3">
        <v>2</v>
      </c>
      <c r="AI33" s="3">
        <v>5</v>
      </c>
      <c r="AJ33" s="14">
        <f>AK33+AL33</f>
        <v>14</v>
      </c>
      <c r="AK33" s="3">
        <v>3</v>
      </c>
      <c r="AL33" s="3">
        <v>11</v>
      </c>
      <c r="AM33" s="14"/>
      <c r="AN33" s="3"/>
      <c r="AO33" s="3"/>
      <c r="AP33" s="14"/>
      <c r="AQ33" s="3"/>
      <c r="AR33" s="3"/>
      <c r="AS33" s="26">
        <f t="shared" si="9"/>
        <v>28</v>
      </c>
      <c r="AT33" s="20">
        <f t="shared" si="10"/>
        <v>9</v>
      </c>
      <c r="AU33" s="20">
        <f t="shared" si="11"/>
        <v>19</v>
      </c>
      <c r="AV33" s="14">
        <f t="shared" si="12"/>
        <v>7</v>
      </c>
      <c r="AW33" s="3">
        <f t="shared" si="13"/>
        <v>4</v>
      </c>
      <c r="AX33" s="3">
        <f t="shared" si="14"/>
        <v>3</v>
      </c>
      <c r="AY33" s="14">
        <f t="shared" si="15"/>
        <v>7</v>
      </c>
      <c r="AZ33" s="3">
        <f t="shared" si="16"/>
        <v>2</v>
      </c>
      <c r="BA33" s="3">
        <f t="shared" si="17"/>
        <v>5</v>
      </c>
      <c r="BB33" s="14">
        <f t="shared" si="18"/>
        <v>14</v>
      </c>
      <c r="BC33" s="3">
        <f t="shared" si="19"/>
        <v>3</v>
      </c>
      <c r="BD33" s="3">
        <f t="shared" si="20"/>
        <v>11</v>
      </c>
      <c r="BE33" s="14"/>
      <c r="BF33" s="3"/>
      <c r="BG33" s="3"/>
      <c r="BH33" s="14"/>
      <c r="BI33" s="3"/>
      <c r="BJ33" s="3"/>
      <c r="BK33" s="26">
        <f t="shared" si="24"/>
        <v>28</v>
      </c>
      <c r="BL33" s="20">
        <f t="shared" si="25"/>
        <v>9</v>
      </c>
      <c r="BM33" s="20">
        <f t="shared" si="26"/>
        <v>19</v>
      </c>
    </row>
    <row r="34" spans="1:65" s="33" customFormat="1" ht="21.75" customHeight="1">
      <c r="A34" s="170" t="s">
        <v>14</v>
      </c>
      <c r="B34" s="171"/>
      <c r="C34" s="171"/>
      <c r="D34" s="171"/>
      <c r="E34" s="172"/>
      <c r="F34" s="14">
        <f>SUM(F27:F33)</f>
        <v>84</v>
      </c>
      <c r="G34" s="14">
        <f>SUM(G27:G33)</f>
        <v>18</v>
      </c>
      <c r="H34" s="14">
        <f>SUM(H27:H33)</f>
        <v>66</v>
      </c>
      <c r="I34" s="14">
        <f>SUM(I27:I33)</f>
        <v>312</v>
      </c>
      <c r="J34" s="14">
        <f aca="true" t="shared" si="31" ref="J34:AO34">SUM(J27:J33)</f>
        <v>80</v>
      </c>
      <c r="K34" s="14">
        <f t="shared" si="31"/>
        <v>232</v>
      </c>
      <c r="L34" s="14">
        <f t="shared" si="31"/>
        <v>212</v>
      </c>
      <c r="M34" s="14">
        <f t="shared" si="31"/>
        <v>71</v>
      </c>
      <c r="N34" s="14">
        <f t="shared" si="31"/>
        <v>141</v>
      </c>
      <c r="O34" s="14">
        <f t="shared" si="31"/>
        <v>148</v>
      </c>
      <c r="P34" s="14">
        <f t="shared" si="31"/>
        <v>39</v>
      </c>
      <c r="Q34" s="14">
        <f t="shared" si="31"/>
        <v>109</v>
      </c>
      <c r="R34" s="14">
        <f t="shared" si="31"/>
        <v>93</v>
      </c>
      <c r="S34" s="14">
        <f t="shared" si="31"/>
        <v>28</v>
      </c>
      <c r="T34" s="14">
        <f t="shared" si="31"/>
        <v>65</v>
      </c>
      <c r="U34" s="14"/>
      <c r="V34" s="14"/>
      <c r="W34" s="14"/>
      <c r="X34" s="14">
        <f t="shared" si="31"/>
        <v>765</v>
      </c>
      <c r="Y34" s="14">
        <f t="shared" si="31"/>
        <v>218</v>
      </c>
      <c r="Z34" s="14">
        <f t="shared" si="31"/>
        <v>547</v>
      </c>
      <c r="AA34" s="14">
        <f>SUM(AA27:AA33)</f>
        <v>63</v>
      </c>
      <c r="AB34" s="14">
        <f>SUM(AB27:AB33)</f>
        <v>14</v>
      </c>
      <c r="AC34" s="14">
        <f>SUM(AC27:AC33)</f>
        <v>49</v>
      </c>
      <c r="AD34" s="14">
        <f t="shared" si="31"/>
        <v>95</v>
      </c>
      <c r="AE34" s="14">
        <f t="shared" si="31"/>
        <v>41</v>
      </c>
      <c r="AF34" s="14">
        <f t="shared" si="31"/>
        <v>54</v>
      </c>
      <c r="AG34" s="14">
        <f t="shared" si="31"/>
        <v>80</v>
      </c>
      <c r="AH34" s="14">
        <f t="shared" si="31"/>
        <v>27</v>
      </c>
      <c r="AI34" s="14">
        <f t="shared" si="31"/>
        <v>53</v>
      </c>
      <c r="AJ34" s="14">
        <f t="shared" si="31"/>
        <v>81</v>
      </c>
      <c r="AK34" s="14">
        <f t="shared" si="31"/>
        <v>18</v>
      </c>
      <c r="AL34" s="14">
        <f t="shared" si="31"/>
        <v>63</v>
      </c>
      <c r="AM34" s="14">
        <f t="shared" si="31"/>
        <v>85</v>
      </c>
      <c r="AN34" s="14">
        <f t="shared" si="31"/>
        <v>24</v>
      </c>
      <c r="AO34" s="14">
        <f t="shared" si="31"/>
        <v>61</v>
      </c>
      <c r="AP34" s="14"/>
      <c r="AQ34" s="14"/>
      <c r="AR34" s="14"/>
      <c r="AS34" s="26">
        <f t="shared" si="9"/>
        <v>341</v>
      </c>
      <c r="AT34" s="26">
        <f t="shared" si="10"/>
        <v>110</v>
      </c>
      <c r="AU34" s="26">
        <f t="shared" si="11"/>
        <v>231</v>
      </c>
      <c r="AV34" s="14">
        <f t="shared" si="12"/>
        <v>407</v>
      </c>
      <c r="AW34" s="14">
        <f t="shared" si="13"/>
        <v>121</v>
      </c>
      <c r="AX34" s="14">
        <f t="shared" si="14"/>
        <v>286</v>
      </c>
      <c r="AY34" s="14">
        <f t="shared" si="15"/>
        <v>292</v>
      </c>
      <c r="AZ34" s="14">
        <f t="shared" si="16"/>
        <v>98</v>
      </c>
      <c r="BA34" s="14">
        <f t="shared" si="17"/>
        <v>194</v>
      </c>
      <c r="BB34" s="14">
        <f t="shared" si="18"/>
        <v>229</v>
      </c>
      <c r="BC34" s="14">
        <f t="shared" si="19"/>
        <v>57</v>
      </c>
      <c r="BD34" s="14">
        <f t="shared" si="20"/>
        <v>172</v>
      </c>
      <c r="BE34" s="14">
        <f t="shared" si="21"/>
        <v>178</v>
      </c>
      <c r="BF34" s="14">
        <f t="shared" si="22"/>
        <v>52</v>
      </c>
      <c r="BG34" s="14">
        <f t="shared" si="23"/>
        <v>126</v>
      </c>
      <c r="BH34" s="14"/>
      <c r="BI34" s="14"/>
      <c r="BJ34" s="14"/>
      <c r="BK34" s="26">
        <f t="shared" si="24"/>
        <v>1106</v>
      </c>
      <c r="BL34" s="26">
        <f t="shared" si="25"/>
        <v>328</v>
      </c>
      <c r="BM34" s="26">
        <f t="shared" si="26"/>
        <v>778</v>
      </c>
    </row>
    <row r="35" spans="1:65" ht="21.75" customHeight="1">
      <c r="A35" s="3">
        <v>23</v>
      </c>
      <c r="B35" s="16">
        <v>24</v>
      </c>
      <c r="C35" s="4" t="s">
        <v>59</v>
      </c>
      <c r="D35" s="4" t="s">
        <v>9</v>
      </c>
      <c r="E35" s="4" t="s">
        <v>1</v>
      </c>
      <c r="F35" s="14">
        <f>SUM(G35:H35)</f>
        <v>99</v>
      </c>
      <c r="G35" s="3">
        <f>จบปีการศึกษา56!E20</f>
        <v>5</v>
      </c>
      <c r="H35" s="3">
        <f>จบปีการศึกษา56!F20</f>
        <v>94</v>
      </c>
      <c r="I35" s="14">
        <f t="shared" si="5"/>
        <v>260</v>
      </c>
      <c r="J35" s="3">
        <v>9</v>
      </c>
      <c r="K35" s="3">
        <v>251</v>
      </c>
      <c r="L35" s="14">
        <f>M35+N35</f>
        <v>162</v>
      </c>
      <c r="M35" s="3">
        <v>6</v>
      </c>
      <c r="N35" s="3">
        <v>156</v>
      </c>
      <c r="O35" s="14">
        <f>P35+Q35</f>
        <v>145</v>
      </c>
      <c r="P35" s="3">
        <v>4</v>
      </c>
      <c r="Q35" s="3">
        <v>141</v>
      </c>
      <c r="R35" s="14">
        <f>S35+T35</f>
        <v>63</v>
      </c>
      <c r="S35" s="3">
        <v>3</v>
      </c>
      <c r="T35" s="3">
        <v>60</v>
      </c>
      <c r="U35" s="14"/>
      <c r="V35" s="3"/>
      <c r="W35" s="3"/>
      <c r="X35" s="14">
        <f t="shared" si="6"/>
        <v>630</v>
      </c>
      <c r="Y35" s="3">
        <f t="shared" si="7"/>
        <v>22</v>
      </c>
      <c r="Z35" s="3">
        <f t="shared" si="8"/>
        <v>608</v>
      </c>
      <c r="AA35" s="14">
        <f>SUM(AB35:AC35)</f>
        <v>56</v>
      </c>
      <c r="AB35" s="3">
        <f>จบปีการศึกษา56!H20</f>
        <v>4</v>
      </c>
      <c r="AC35" s="3">
        <f>จบปีการศึกษา56!I20</f>
        <v>52</v>
      </c>
      <c r="AD35" s="14">
        <f>SUM(AE35+AF35)</f>
        <v>70</v>
      </c>
      <c r="AE35" s="3">
        <v>6</v>
      </c>
      <c r="AF35" s="3">
        <v>64</v>
      </c>
      <c r="AG35" s="14">
        <f>SUM(AH35+AI35)</f>
        <v>57</v>
      </c>
      <c r="AH35" s="3">
        <v>3</v>
      </c>
      <c r="AI35" s="3">
        <v>54</v>
      </c>
      <c r="AJ35" s="14">
        <f>AK35+AL35</f>
        <v>63</v>
      </c>
      <c r="AK35" s="3">
        <v>5</v>
      </c>
      <c r="AL35" s="3">
        <v>58</v>
      </c>
      <c r="AM35" s="14">
        <f>AN35+AO35</f>
        <v>12</v>
      </c>
      <c r="AN35" s="3"/>
      <c r="AO35" s="3">
        <v>12</v>
      </c>
      <c r="AP35" s="14"/>
      <c r="AQ35" s="3"/>
      <c r="AR35" s="3"/>
      <c r="AS35" s="26">
        <f t="shared" si="9"/>
        <v>202</v>
      </c>
      <c r="AT35" s="20">
        <f t="shared" si="10"/>
        <v>14</v>
      </c>
      <c r="AU35" s="20">
        <f t="shared" si="11"/>
        <v>188</v>
      </c>
      <c r="AV35" s="14">
        <f t="shared" si="12"/>
        <v>330</v>
      </c>
      <c r="AW35" s="3">
        <f t="shared" si="13"/>
        <v>15</v>
      </c>
      <c r="AX35" s="3">
        <f t="shared" si="14"/>
        <v>315</v>
      </c>
      <c r="AY35" s="14">
        <f t="shared" si="15"/>
        <v>219</v>
      </c>
      <c r="AZ35" s="3">
        <f t="shared" si="16"/>
        <v>9</v>
      </c>
      <c r="BA35" s="3">
        <f t="shared" si="17"/>
        <v>210</v>
      </c>
      <c r="BB35" s="14">
        <f t="shared" si="18"/>
        <v>208</v>
      </c>
      <c r="BC35" s="3">
        <f t="shared" si="19"/>
        <v>9</v>
      </c>
      <c r="BD35" s="3">
        <f t="shared" si="20"/>
        <v>199</v>
      </c>
      <c r="BE35" s="14">
        <f t="shared" si="21"/>
        <v>75</v>
      </c>
      <c r="BF35" s="3">
        <f t="shared" si="22"/>
        <v>3</v>
      </c>
      <c r="BG35" s="3">
        <f t="shared" si="23"/>
        <v>72</v>
      </c>
      <c r="BH35" s="14"/>
      <c r="BI35" s="3"/>
      <c r="BJ35" s="3"/>
      <c r="BK35" s="26">
        <f t="shared" si="24"/>
        <v>832</v>
      </c>
      <c r="BL35" s="20">
        <f t="shared" si="25"/>
        <v>36</v>
      </c>
      <c r="BM35" s="20">
        <f t="shared" si="26"/>
        <v>796</v>
      </c>
    </row>
    <row r="36" spans="1:65" ht="21.75" customHeight="1">
      <c r="A36" s="3">
        <v>24</v>
      </c>
      <c r="B36" s="18">
        <v>25</v>
      </c>
      <c r="C36" s="22" t="s">
        <v>91</v>
      </c>
      <c r="D36" s="22" t="s">
        <v>9</v>
      </c>
      <c r="E36" s="23" t="s">
        <v>40</v>
      </c>
      <c r="F36" s="14"/>
      <c r="G36" s="3"/>
      <c r="H36" s="3"/>
      <c r="I36" s="14"/>
      <c r="J36" s="3"/>
      <c r="K36" s="3"/>
      <c r="L36" s="14"/>
      <c r="M36" s="3"/>
      <c r="N36" s="3"/>
      <c r="O36" s="14"/>
      <c r="P36" s="3"/>
      <c r="Q36" s="3"/>
      <c r="R36" s="14"/>
      <c r="S36" s="3"/>
      <c r="T36" s="3"/>
      <c r="U36" s="14"/>
      <c r="V36" s="3"/>
      <c r="W36" s="3"/>
      <c r="X36" s="14"/>
      <c r="Y36" s="3"/>
      <c r="Z36" s="3"/>
      <c r="AA36" s="14"/>
      <c r="AB36" s="3"/>
      <c r="AC36" s="3"/>
      <c r="AD36" s="14">
        <f>SUM(AE36+AF36)</f>
        <v>29</v>
      </c>
      <c r="AE36" s="3">
        <v>4</v>
      </c>
      <c r="AF36" s="3">
        <v>25</v>
      </c>
      <c r="AG36" s="14"/>
      <c r="AH36" s="3"/>
      <c r="AI36" s="3"/>
      <c r="AJ36" s="14"/>
      <c r="AK36" s="3"/>
      <c r="AL36" s="3"/>
      <c r="AM36" s="14"/>
      <c r="AN36" s="3"/>
      <c r="AO36" s="3"/>
      <c r="AP36" s="14"/>
      <c r="AQ36" s="3"/>
      <c r="AR36" s="3"/>
      <c r="AS36" s="26">
        <f t="shared" si="9"/>
        <v>29</v>
      </c>
      <c r="AT36" s="20">
        <f t="shared" si="10"/>
        <v>4</v>
      </c>
      <c r="AU36" s="20">
        <f t="shared" si="11"/>
        <v>25</v>
      </c>
      <c r="AV36" s="14">
        <f t="shared" si="12"/>
        <v>29</v>
      </c>
      <c r="AW36" s="3">
        <f t="shared" si="13"/>
        <v>4</v>
      </c>
      <c r="AX36" s="3">
        <f t="shared" si="14"/>
        <v>25</v>
      </c>
      <c r="AY36" s="14"/>
      <c r="AZ36" s="3"/>
      <c r="BA36" s="3"/>
      <c r="BB36" s="14"/>
      <c r="BC36" s="3"/>
      <c r="BD36" s="3"/>
      <c r="BE36" s="14"/>
      <c r="BF36" s="3"/>
      <c r="BG36" s="3"/>
      <c r="BH36" s="14"/>
      <c r="BI36" s="3"/>
      <c r="BJ36" s="3"/>
      <c r="BK36" s="26">
        <f t="shared" si="24"/>
        <v>29</v>
      </c>
      <c r="BL36" s="20">
        <f t="shared" si="25"/>
        <v>4</v>
      </c>
      <c r="BM36" s="20">
        <f t="shared" si="26"/>
        <v>25</v>
      </c>
    </row>
    <row r="37" spans="1:65" s="33" customFormat="1" ht="21.75" customHeight="1">
      <c r="A37" s="170" t="s">
        <v>14</v>
      </c>
      <c r="B37" s="171"/>
      <c r="C37" s="171"/>
      <c r="D37" s="171"/>
      <c r="E37" s="172"/>
      <c r="F37" s="14">
        <f>SUM(F35:F36)</f>
        <v>99</v>
      </c>
      <c r="G37" s="14">
        <f>SUM(G35:G36)</f>
        <v>5</v>
      </c>
      <c r="H37" s="14">
        <f>SUM(H35:H36)</f>
        <v>94</v>
      </c>
      <c r="I37" s="14">
        <f>SUM(I35:I36)</f>
        <v>260</v>
      </c>
      <c r="J37" s="14">
        <f aca="true" t="shared" si="32" ref="J37:AO37">SUM(J35:J36)</f>
        <v>9</v>
      </c>
      <c r="K37" s="14">
        <f t="shared" si="32"/>
        <v>251</v>
      </c>
      <c r="L37" s="14">
        <f t="shared" si="32"/>
        <v>162</v>
      </c>
      <c r="M37" s="14">
        <f t="shared" si="32"/>
        <v>6</v>
      </c>
      <c r="N37" s="14">
        <f t="shared" si="32"/>
        <v>156</v>
      </c>
      <c r="O37" s="14">
        <f t="shared" si="32"/>
        <v>145</v>
      </c>
      <c r="P37" s="14">
        <f t="shared" si="32"/>
        <v>4</v>
      </c>
      <c r="Q37" s="14">
        <f t="shared" si="32"/>
        <v>141</v>
      </c>
      <c r="R37" s="14">
        <f t="shared" si="32"/>
        <v>63</v>
      </c>
      <c r="S37" s="14">
        <f t="shared" si="32"/>
        <v>3</v>
      </c>
      <c r="T37" s="14">
        <f t="shared" si="32"/>
        <v>60</v>
      </c>
      <c r="U37" s="14"/>
      <c r="V37" s="14"/>
      <c r="W37" s="14"/>
      <c r="X37" s="14">
        <f t="shared" si="32"/>
        <v>630</v>
      </c>
      <c r="Y37" s="14">
        <f t="shared" si="32"/>
        <v>22</v>
      </c>
      <c r="Z37" s="14">
        <f t="shared" si="32"/>
        <v>608</v>
      </c>
      <c r="AA37" s="14">
        <f>SUM(AA35:AA36)</f>
        <v>56</v>
      </c>
      <c r="AB37" s="14">
        <f>SUM(AB35:AB36)</f>
        <v>4</v>
      </c>
      <c r="AC37" s="14">
        <f>SUM(AC35:AC36)</f>
        <v>52</v>
      </c>
      <c r="AD37" s="14">
        <f t="shared" si="32"/>
        <v>99</v>
      </c>
      <c r="AE37" s="14">
        <f t="shared" si="32"/>
        <v>10</v>
      </c>
      <c r="AF37" s="14">
        <f t="shared" si="32"/>
        <v>89</v>
      </c>
      <c r="AG37" s="14">
        <f t="shared" si="32"/>
        <v>57</v>
      </c>
      <c r="AH37" s="14">
        <f t="shared" si="32"/>
        <v>3</v>
      </c>
      <c r="AI37" s="14">
        <f t="shared" si="32"/>
        <v>54</v>
      </c>
      <c r="AJ37" s="14">
        <f t="shared" si="32"/>
        <v>63</v>
      </c>
      <c r="AK37" s="14">
        <f t="shared" si="32"/>
        <v>5</v>
      </c>
      <c r="AL37" s="14">
        <f t="shared" si="32"/>
        <v>58</v>
      </c>
      <c r="AM37" s="14">
        <f t="shared" si="32"/>
        <v>12</v>
      </c>
      <c r="AN37" s="14"/>
      <c r="AO37" s="14">
        <f t="shared" si="32"/>
        <v>12</v>
      </c>
      <c r="AP37" s="14"/>
      <c r="AQ37" s="14"/>
      <c r="AR37" s="14"/>
      <c r="AS37" s="26">
        <f t="shared" si="9"/>
        <v>231</v>
      </c>
      <c r="AT37" s="26">
        <f t="shared" si="10"/>
        <v>18</v>
      </c>
      <c r="AU37" s="26">
        <f t="shared" si="11"/>
        <v>213</v>
      </c>
      <c r="AV37" s="14">
        <f t="shared" si="12"/>
        <v>359</v>
      </c>
      <c r="AW37" s="14">
        <f t="shared" si="13"/>
        <v>19</v>
      </c>
      <c r="AX37" s="14">
        <f t="shared" si="14"/>
        <v>340</v>
      </c>
      <c r="AY37" s="14">
        <f t="shared" si="15"/>
        <v>219</v>
      </c>
      <c r="AZ37" s="14">
        <f t="shared" si="16"/>
        <v>9</v>
      </c>
      <c r="BA37" s="14">
        <f t="shared" si="17"/>
        <v>210</v>
      </c>
      <c r="BB37" s="14">
        <f t="shared" si="18"/>
        <v>208</v>
      </c>
      <c r="BC37" s="14">
        <f t="shared" si="19"/>
        <v>9</v>
      </c>
      <c r="BD37" s="14">
        <f t="shared" si="20"/>
        <v>199</v>
      </c>
      <c r="BE37" s="14">
        <f t="shared" si="21"/>
        <v>75</v>
      </c>
      <c r="BF37" s="14">
        <f t="shared" si="22"/>
        <v>3</v>
      </c>
      <c r="BG37" s="14">
        <f t="shared" si="23"/>
        <v>72</v>
      </c>
      <c r="BH37" s="14"/>
      <c r="BI37" s="14"/>
      <c r="BJ37" s="14"/>
      <c r="BK37" s="26">
        <f t="shared" si="24"/>
        <v>861</v>
      </c>
      <c r="BL37" s="26">
        <f t="shared" si="25"/>
        <v>40</v>
      </c>
      <c r="BM37" s="26">
        <f t="shared" si="26"/>
        <v>821</v>
      </c>
    </row>
    <row r="38" spans="1:65" ht="21.75" customHeight="1">
      <c r="A38" s="173">
        <v>25</v>
      </c>
      <c r="B38" s="16">
        <v>26</v>
      </c>
      <c r="C38" s="4" t="s">
        <v>60</v>
      </c>
      <c r="D38" s="4" t="s">
        <v>51</v>
      </c>
      <c r="E38" s="4" t="s">
        <v>1</v>
      </c>
      <c r="F38" s="14"/>
      <c r="G38" s="3"/>
      <c r="H38" s="3"/>
      <c r="I38" s="14"/>
      <c r="J38" s="3"/>
      <c r="K38" s="3"/>
      <c r="L38" s="14"/>
      <c r="M38" s="3"/>
      <c r="N38" s="3"/>
      <c r="O38" s="14"/>
      <c r="P38" s="3"/>
      <c r="Q38" s="3"/>
      <c r="R38" s="14"/>
      <c r="S38" s="3"/>
      <c r="T38" s="3"/>
      <c r="U38" s="14"/>
      <c r="V38" s="3"/>
      <c r="W38" s="3"/>
      <c r="X38" s="14"/>
      <c r="Y38" s="3"/>
      <c r="Z38" s="3"/>
      <c r="AA38" s="14">
        <f>SUM(AB38:AC38)</f>
        <v>17</v>
      </c>
      <c r="AB38" s="3">
        <f>จบปีการศึกษา56!H22</f>
        <v>16</v>
      </c>
      <c r="AC38" s="3">
        <f>จบปีการศึกษา56!I22</f>
        <v>1</v>
      </c>
      <c r="AD38" s="14">
        <f>SUM(AE38+AF38)</f>
        <v>13</v>
      </c>
      <c r="AE38" s="3">
        <v>9</v>
      </c>
      <c r="AF38" s="3">
        <v>4</v>
      </c>
      <c r="AG38" s="14"/>
      <c r="AH38" s="3"/>
      <c r="AI38" s="3"/>
      <c r="AJ38" s="14">
        <f>AK38+AL38</f>
        <v>34</v>
      </c>
      <c r="AK38" s="3">
        <v>26</v>
      </c>
      <c r="AL38" s="3">
        <v>8</v>
      </c>
      <c r="AM38" s="14"/>
      <c r="AN38" s="3"/>
      <c r="AO38" s="3"/>
      <c r="AP38" s="14"/>
      <c r="AQ38" s="3"/>
      <c r="AR38" s="3"/>
      <c r="AS38" s="26">
        <f t="shared" si="9"/>
        <v>47</v>
      </c>
      <c r="AT38" s="20">
        <f t="shared" si="10"/>
        <v>35</v>
      </c>
      <c r="AU38" s="20">
        <f t="shared" si="11"/>
        <v>12</v>
      </c>
      <c r="AV38" s="14">
        <f t="shared" si="12"/>
        <v>13</v>
      </c>
      <c r="AW38" s="3">
        <f t="shared" si="13"/>
        <v>9</v>
      </c>
      <c r="AX38" s="3">
        <f t="shared" si="14"/>
        <v>4</v>
      </c>
      <c r="AY38" s="14"/>
      <c r="AZ38" s="3"/>
      <c r="BA38" s="3"/>
      <c r="BB38" s="14">
        <f t="shared" si="18"/>
        <v>34</v>
      </c>
      <c r="BC38" s="3">
        <f t="shared" si="19"/>
        <v>26</v>
      </c>
      <c r="BD38" s="3">
        <f t="shared" si="20"/>
        <v>8</v>
      </c>
      <c r="BE38" s="14"/>
      <c r="BF38" s="3"/>
      <c r="BG38" s="3"/>
      <c r="BH38" s="14"/>
      <c r="BI38" s="3"/>
      <c r="BJ38" s="3"/>
      <c r="BK38" s="26">
        <f t="shared" si="24"/>
        <v>47</v>
      </c>
      <c r="BL38" s="20">
        <f t="shared" si="25"/>
        <v>35</v>
      </c>
      <c r="BM38" s="20">
        <f t="shared" si="26"/>
        <v>12</v>
      </c>
    </row>
    <row r="39" spans="1:65" ht="21.75" customHeight="1">
      <c r="A39" s="174"/>
      <c r="B39" s="16">
        <v>27</v>
      </c>
      <c r="C39" s="4" t="s">
        <v>60</v>
      </c>
      <c r="D39" s="4" t="s">
        <v>10</v>
      </c>
      <c r="E39" s="4" t="s">
        <v>1</v>
      </c>
      <c r="F39" s="14">
        <f>SUM(G39:H39)</f>
        <v>97</v>
      </c>
      <c r="G39" s="3">
        <f>จบปีการศึกษา56!E21</f>
        <v>64</v>
      </c>
      <c r="H39" s="3">
        <f>จบปีการศึกษา56!F21</f>
        <v>33</v>
      </c>
      <c r="I39" s="14">
        <f t="shared" si="5"/>
        <v>230</v>
      </c>
      <c r="J39" s="3">
        <v>113</v>
      </c>
      <c r="K39" s="3">
        <v>117</v>
      </c>
      <c r="L39" s="14">
        <f>M39+N39</f>
        <v>254</v>
      </c>
      <c r="M39" s="3">
        <v>121</v>
      </c>
      <c r="N39" s="3">
        <v>133</v>
      </c>
      <c r="O39" s="14">
        <f>P39+Q39</f>
        <v>244</v>
      </c>
      <c r="P39" s="3">
        <v>130</v>
      </c>
      <c r="Q39" s="3">
        <v>114</v>
      </c>
      <c r="R39" s="14">
        <f>S39+T39</f>
        <v>140</v>
      </c>
      <c r="S39" s="3">
        <v>99</v>
      </c>
      <c r="T39" s="3">
        <v>41</v>
      </c>
      <c r="U39" s="14"/>
      <c r="V39" s="3"/>
      <c r="W39" s="3"/>
      <c r="X39" s="14">
        <f t="shared" si="6"/>
        <v>868</v>
      </c>
      <c r="Y39" s="3">
        <f t="shared" si="7"/>
        <v>463</v>
      </c>
      <c r="Z39" s="3">
        <f t="shared" si="8"/>
        <v>405</v>
      </c>
      <c r="AA39" s="14">
        <f>SUM(AB39:AC39)</f>
        <v>30</v>
      </c>
      <c r="AB39" s="3">
        <f>จบปีการศึกษา56!H21</f>
        <v>21</v>
      </c>
      <c r="AC39" s="3">
        <f>จบปีการศึกษา56!I21</f>
        <v>9</v>
      </c>
      <c r="AD39" s="14">
        <f>SUM(AE39+AF39)</f>
        <v>73</v>
      </c>
      <c r="AE39" s="3">
        <v>35</v>
      </c>
      <c r="AF39" s="3">
        <v>38</v>
      </c>
      <c r="AG39" s="14">
        <f>SUM(AH39+AI39)</f>
        <v>82</v>
      </c>
      <c r="AH39" s="3">
        <v>53</v>
      </c>
      <c r="AI39" s="3">
        <v>29</v>
      </c>
      <c r="AJ39" s="14">
        <f>AK39+AL39</f>
        <v>88</v>
      </c>
      <c r="AK39" s="3">
        <v>58</v>
      </c>
      <c r="AL39" s="3">
        <v>30</v>
      </c>
      <c r="AM39" s="14">
        <f>AN39+AO39</f>
        <v>43</v>
      </c>
      <c r="AN39" s="3">
        <v>32</v>
      </c>
      <c r="AO39" s="3">
        <v>11</v>
      </c>
      <c r="AP39" s="14"/>
      <c r="AQ39" s="3"/>
      <c r="AR39" s="3"/>
      <c r="AS39" s="26">
        <f t="shared" si="9"/>
        <v>286</v>
      </c>
      <c r="AT39" s="20">
        <f t="shared" si="10"/>
        <v>178</v>
      </c>
      <c r="AU39" s="20">
        <f t="shared" si="11"/>
        <v>108</v>
      </c>
      <c r="AV39" s="14">
        <f t="shared" si="12"/>
        <v>303</v>
      </c>
      <c r="AW39" s="3">
        <f t="shared" si="13"/>
        <v>148</v>
      </c>
      <c r="AX39" s="3">
        <f t="shared" si="14"/>
        <v>155</v>
      </c>
      <c r="AY39" s="14">
        <f t="shared" si="15"/>
        <v>336</v>
      </c>
      <c r="AZ39" s="3">
        <f t="shared" si="16"/>
        <v>174</v>
      </c>
      <c r="BA39" s="3">
        <f t="shared" si="17"/>
        <v>162</v>
      </c>
      <c r="BB39" s="14">
        <f t="shared" si="18"/>
        <v>332</v>
      </c>
      <c r="BC39" s="3">
        <f t="shared" si="19"/>
        <v>188</v>
      </c>
      <c r="BD39" s="3">
        <f t="shared" si="20"/>
        <v>144</v>
      </c>
      <c r="BE39" s="14">
        <f t="shared" si="21"/>
        <v>183</v>
      </c>
      <c r="BF39" s="3">
        <f t="shared" si="22"/>
        <v>131</v>
      </c>
      <c r="BG39" s="3">
        <f t="shared" si="23"/>
        <v>52</v>
      </c>
      <c r="BH39" s="14"/>
      <c r="BI39" s="3"/>
      <c r="BJ39" s="3"/>
      <c r="BK39" s="26">
        <f t="shared" si="24"/>
        <v>1154</v>
      </c>
      <c r="BL39" s="20">
        <f t="shared" si="25"/>
        <v>641</v>
      </c>
      <c r="BM39" s="20">
        <f t="shared" si="26"/>
        <v>513</v>
      </c>
    </row>
    <row r="40" spans="1:65" ht="21.75" customHeight="1">
      <c r="A40" s="3" t="s">
        <v>109</v>
      </c>
      <c r="B40" s="16" t="s">
        <v>109</v>
      </c>
      <c r="C40" s="4" t="s">
        <v>60</v>
      </c>
      <c r="D40" s="4" t="s">
        <v>52</v>
      </c>
      <c r="E40" s="4" t="s">
        <v>1</v>
      </c>
      <c r="F40" s="14"/>
      <c r="G40" s="3"/>
      <c r="H40" s="3"/>
      <c r="I40" s="14"/>
      <c r="J40" s="3"/>
      <c r="K40" s="3"/>
      <c r="L40" s="14"/>
      <c r="M40" s="3"/>
      <c r="N40" s="3"/>
      <c r="O40" s="14"/>
      <c r="P40" s="3"/>
      <c r="Q40" s="3"/>
      <c r="R40" s="14"/>
      <c r="S40" s="3"/>
      <c r="T40" s="3"/>
      <c r="U40" s="14"/>
      <c r="V40" s="3"/>
      <c r="W40" s="3"/>
      <c r="X40" s="14"/>
      <c r="Y40" s="3"/>
      <c r="Z40" s="3"/>
      <c r="AA40" s="14"/>
      <c r="AB40" s="3"/>
      <c r="AC40" s="3"/>
      <c r="AD40" s="14"/>
      <c r="AE40" s="3"/>
      <c r="AF40" s="3"/>
      <c r="AG40" s="14"/>
      <c r="AH40" s="3"/>
      <c r="AI40" s="3"/>
      <c r="AJ40" s="14"/>
      <c r="AK40" s="3"/>
      <c r="AL40" s="3"/>
      <c r="AM40" s="14"/>
      <c r="AN40" s="3"/>
      <c r="AO40" s="3"/>
      <c r="AP40" s="14"/>
      <c r="AQ40" s="3"/>
      <c r="AR40" s="3"/>
      <c r="AS40" s="26"/>
      <c r="AT40" s="20"/>
      <c r="AU40" s="20"/>
      <c r="AV40" s="14"/>
      <c r="AW40" s="3"/>
      <c r="AX40" s="3"/>
      <c r="AY40" s="14"/>
      <c r="AZ40" s="3"/>
      <c r="BA40" s="3"/>
      <c r="BB40" s="14"/>
      <c r="BC40" s="3"/>
      <c r="BD40" s="3"/>
      <c r="BE40" s="14"/>
      <c r="BF40" s="3"/>
      <c r="BG40" s="3"/>
      <c r="BH40" s="14"/>
      <c r="BI40" s="3"/>
      <c r="BJ40" s="3"/>
      <c r="BK40" s="26"/>
      <c r="BL40" s="20"/>
      <c r="BM40" s="20"/>
    </row>
    <row r="41" spans="1:65" ht="21.75" customHeight="1">
      <c r="A41" s="3">
        <v>26</v>
      </c>
      <c r="B41" s="16">
        <v>28</v>
      </c>
      <c r="C41" s="4" t="s">
        <v>61</v>
      </c>
      <c r="D41" s="4" t="s">
        <v>51</v>
      </c>
      <c r="E41" s="4" t="s">
        <v>40</v>
      </c>
      <c r="F41" s="14"/>
      <c r="G41" s="3"/>
      <c r="H41" s="3"/>
      <c r="I41" s="14"/>
      <c r="J41" s="3"/>
      <c r="K41" s="3"/>
      <c r="L41" s="14"/>
      <c r="M41" s="3"/>
      <c r="N41" s="3"/>
      <c r="O41" s="14"/>
      <c r="P41" s="3"/>
      <c r="Q41" s="3"/>
      <c r="R41" s="14"/>
      <c r="S41" s="3"/>
      <c r="T41" s="3"/>
      <c r="U41" s="14"/>
      <c r="V41" s="3"/>
      <c r="W41" s="3"/>
      <c r="X41" s="14"/>
      <c r="Y41" s="3"/>
      <c r="Z41" s="3"/>
      <c r="AA41" s="14">
        <f>SUM(AB41:AC41)</f>
        <v>16</v>
      </c>
      <c r="AB41" s="3">
        <f>จบปีการศึกษา56!K23</f>
        <v>9</v>
      </c>
      <c r="AC41" s="3">
        <f>จบปีการศึกษา56!L23</f>
        <v>7</v>
      </c>
      <c r="AD41" s="14">
        <f>SUM(AE41+AF41)</f>
        <v>12</v>
      </c>
      <c r="AE41" s="3">
        <v>9</v>
      </c>
      <c r="AF41" s="3">
        <v>3</v>
      </c>
      <c r="AG41" s="14">
        <f>SUM(AH41+AI41)</f>
        <v>5</v>
      </c>
      <c r="AH41" s="3">
        <v>2</v>
      </c>
      <c r="AI41" s="3">
        <v>3</v>
      </c>
      <c r="AJ41" s="14">
        <f>AK41+AL41</f>
        <v>18</v>
      </c>
      <c r="AK41" s="3">
        <v>13</v>
      </c>
      <c r="AL41" s="3">
        <v>5</v>
      </c>
      <c r="AM41" s="14"/>
      <c r="AN41" s="3"/>
      <c r="AO41" s="3"/>
      <c r="AP41" s="14"/>
      <c r="AQ41" s="3"/>
      <c r="AR41" s="3"/>
      <c r="AS41" s="26">
        <f t="shared" si="9"/>
        <v>35</v>
      </c>
      <c r="AT41" s="20">
        <f t="shared" si="10"/>
        <v>24</v>
      </c>
      <c r="AU41" s="20">
        <f t="shared" si="11"/>
        <v>11</v>
      </c>
      <c r="AV41" s="14">
        <f t="shared" si="12"/>
        <v>12</v>
      </c>
      <c r="AW41" s="3">
        <f t="shared" si="13"/>
        <v>9</v>
      </c>
      <c r="AX41" s="3">
        <f t="shared" si="14"/>
        <v>3</v>
      </c>
      <c r="AY41" s="14">
        <f t="shared" si="15"/>
        <v>5</v>
      </c>
      <c r="AZ41" s="3">
        <f t="shared" si="16"/>
        <v>2</v>
      </c>
      <c r="BA41" s="3">
        <f t="shared" si="17"/>
        <v>3</v>
      </c>
      <c r="BB41" s="14">
        <f t="shared" si="18"/>
        <v>18</v>
      </c>
      <c r="BC41" s="3">
        <f t="shared" si="19"/>
        <v>13</v>
      </c>
      <c r="BD41" s="3">
        <f t="shared" si="20"/>
        <v>5</v>
      </c>
      <c r="BE41" s="14"/>
      <c r="BF41" s="3"/>
      <c r="BG41" s="3"/>
      <c r="BH41" s="14"/>
      <c r="BI41" s="3"/>
      <c r="BJ41" s="3"/>
      <c r="BK41" s="26">
        <f t="shared" si="24"/>
        <v>35</v>
      </c>
      <c r="BL41" s="20">
        <f t="shared" si="25"/>
        <v>24</v>
      </c>
      <c r="BM41" s="20">
        <f t="shared" si="26"/>
        <v>11</v>
      </c>
    </row>
    <row r="42" spans="1:65" s="33" customFormat="1" ht="21.75" customHeight="1">
      <c r="A42" s="170" t="s">
        <v>14</v>
      </c>
      <c r="B42" s="171"/>
      <c r="C42" s="171"/>
      <c r="D42" s="171"/>
      <c r="E42" s="172"/>
      <c r="F42" s="14">
        <f>SUM(F38:F41)</f>
        <v>97</v>
      </c>
      <c r="G42" s="14">
        <f>SUM(G38:G41)</f>
        <v>64</v>
      </c>
      <c r="H42" s="14">
        <f>SUM(H38:H41)</f>
        <v>33</v>
      </c>
      <c r="I42" s="14">
        <f>SUM(I38:I41)</f>
        <v>230</v>
      </c>
      <c r="J42" s="14">
        <f aca="true" t="shared" si="33" ref="J42:AO42">SUM(J38:J41)</f>
        <v>113</v>
      </c>
      <c r="K42" s="14">
        <f t="shared" si="33"/>
        <v>117</v>
      </c>
      <c r="L42" s="14">
        <f t="shared" si="33"/>
        <v>254</v>
      </c>
      <c r="M42" s="14">
        <f t="shared" si="33"/>
        <v>121</v>
      </c>
      <c r="N42" s="14">
        <f t="shared" si="33"/>
        <v>133</v>
      </c>
      <c r="O42" s="14">
        <f t="shared" si="33"/>
        <v>244</v>
      </c>
      <c r="P42" s="14">
        <f t="shared" si="33"/>
        <v>130</v>
      </c>
      <c r="Q42" s="14">
        <f t="shared" si="33"/>
        <v>114</v>
      </c>
      <c r="R42" s="14">
        <f t="shared" si="33"/>
        <v>140</v>
      </c>
      <c r="S42" s="14">
        <f t="shared" si="33"/>
        <v>99</v>
      </c>
      <c r="T42" s="14">
        <f t="shared" si="33"/>
        <v>41</v>
      </c>
      <c r="U42" s="14"/>
      <c r="V42" s="14"/>
      <c r="W42" s="14"/>
      <c r="X42" s="14">
        <f t="shared" si="33"/>
        <v>868</v>
      </c>
      <c r="Y42" s="14">
        <f t="shared" si="33"/>
        <v>463</v>
      </c>
      <c r="Z42" s="14">
        <f t="shared" si="33"/>
        <v>405</v>
      </c>
      <c r="AA42" s="14">
        <f>SUM(AA38:AA41)</f>
        <v>63</v>
      </c>
      <c r="AB42" s="14">
        <f>SUM(AB38:AB41)</f>
        <v>46</v>
      </c>
      <c r="AC42" s="14">
        <f>SUM(AC38:AC41)</f>
        <v>17</v>
      </c>
      <c r="AD42" s="14">
        <f t="shared" si="33"/>
        <v>98</v>
      </c>
      <c r="AE42" s="14">
        <f t="shared" si="33"/>
        <v>53</v>
      </c>
      <c r="AF42" s="14">
        <f t="shared" si="33"/>
        <v>45</v>
      </c>
      <c r="AG42" s="14">
        <f t="shared" si="33"/>
        <v>87</v>
      </c>
      <c r="AH42" s="14">
        <f t="shared" si="33"/>
        <v>55</v>
      </c>
      <c r="AI42" s="14">
        <f t="shared" si="33"/>
        <v>32</v>
      </c>
      <c r="AJ42" s="14">
        <f t="shared" si="33"/>
        <v>140</v>
      </c>
      <c r="AK42" s="14">
        <f t="shared" si="33"/>
        <v>97</v>
      </c>
      <c r="AL42" s="14">
        <f t="shared" si="33"/>
        <v>43</v>
      </c>
      <c r="AM42" s="14">
        <f t="shared" si="33"/>
        <v>43</v>
      </c>
      <c r="AN42" s="14">
        <f t="shared" si="33"/>
        <v>32</v>
      </c>
      <c r="AO42" s="14">
        <f t="shared" si="33"/>
        <v>11</v>
      </c>
      <c r="AP42" s="14"/>
      <c r="AQ42" s="14"/>
      <c r="AR42" s="14"/>
      <c r="AS42" s="26">
        <f t="shared" si="9"/>
        <v>368</v>
      </c>
      <c r="AT42" s="26">
        <f t="shared" si="10"/>
        <v>237</v>
      </c>
      <c r="AU42" s="26">
        <f t="shared" si="11"/>
        <v>131</v>
      </c>
      <c r="AV42" s="14">
        <f t="shared" si="12"/>
        <v>328</v>
      </c>
      <c r="AW42" s="14">
        <f t="shared" si="13"/>
        <v>166</v>
      </c>
      <c r="AX42" s="14">
        <f t="shared" si="14"/>
        <v>162</v>
      </c>
      <c r="AY42" s="14">
        <f t="shared" si="15"/>
        <v>341</v>
      </c>
      <c r="AZ42" s="14">
        <f t="shared" si="16"/>
        <v>176</v>
      </c>
      <c r="BA42" s="14">
        <f t="shared" si="17"/>
        <v>165</v>
      </c>
      <c r="BB42" s="14">
        <f t="shared" si="18"/>
        <v>384</v>
      </c>
      <c r="BC42" s="14">
        <f t="shared" si="19"/>
        <v>227</v>
      </c>
      <c r="BD42" s="14">
        <f t="shared" si="20"/>
        <v>157</v>
      </c>
      <c r="BE42" s="14">
        <f t="shared" si="21"/>
        <v>183</v>
      </c>
      <c r="BF42" s="14">
        <f t="shared" si="22"/>
        <v>131</v>
      </c>
      <c r="BG42" s="14">
        <f t="shared" si="23"/>
        <v>52</v>
      </c>
      <c r="BH42" s="14"/>
      <c r="BI42" s="14"/>
      <c r="BJ42" s="14"/>
      <c r="BK42" s="26">
        <f t="shared" si="24"/>
        <v>1236</v>
      </c>
      <c r="BL42" s="26">
        <f t="shared" si="25"/>
        <v>700</v>
      </c>
      <c r="BM42" s="26">
        <f t="shared" si="26"/>
        <v>536</v>
      </c>
    </row>
    <row r="43" spans="1:65" ht="21.75" customHeight="1">
      <c r="A43" s="3">
        <v>27.1</v>
      </c>
      <c r="B43" s="16">
        <v>29</v>
      </c>
      <c r="C43" s="4" t="s">
        <v>25</v>
      </c>
      <c r="D43" s="4" t="s">
        <v>31</v>
      </c>
      <c r="E43" s="4" t="s">
        <v>1</v>
      </c>
      <c r="F43" s="14">
        <f>SUM(G43:H43)</f>
        <v>23</v>
      </c>
      <c r="G43" s="3">
        <f>จบปีการศึกษา56!E24</f>
        <v>14</v>
      </c>
      <c r="H43" s="3">
        <f>จบปีการศึกษา56!F24</f>
        <v>9</v>
      </c>
      <c r="I43" s="14">
        <f t="shared" si="5"/>
        <v>111</v>
      </c>
      <c r="J43" s="3">
        <v>62</v>
      </c>
      <c r="K43" s="3">
        <v>49</v>
      </c>
      <c r="L43" s="14">
        <f>M43+N43</f>
        <v>110</v>
      </c>
      <c r="M43" s="3">
        <v>49</v>
      </c>
      <c r="N43" s="3">
        <v>61</v>
      </c>
      <c r="O43" s="14">
        <f>P43+Q43</f>
        <v>63</v>
      </c>
      <c r="P43" s="3">
        <v>32</v>
      </c>
      <c r="Q43" s="3">
        <v>31</v>
      </c>
      <c r="R43" s="14">
        <f>S43+T43</f>
        <v>40</v>
      </c>
      <c r="S43" s="3">
        <v>27</v>
      </c>
      <c r="T43" s="3">
        <v>13</v>
      </c>
      <c r="U43" s="14"/>
      <c r="V43" s="3"/>
      <c r="W43" s="3"/>
      <c r="X43" s="14">
        <f t="shared" si="6"/>
        <v>324</v>
      </c>
      <c r="Y43" s="3">
        <f t="shared" si="7"/>
        <v>170</v>
      </c>
      <c r="Z43" s="3">
        <f t="shared" si="8"/>
        <v>154</v>
      </c>
      <c r="AA43" s="14">
        <f>SUM(AB43:AC43)</f>
        <v>9</v>
      </c>
      <c r="AB43" s="3">
        <f>จบปีการศึกษา56!H24</f>
        <v>6</v>
      </c>
      <c r="AC43" s="3">
        <f>จบปีการศึกษา56!I24</f>
        <v>3</v>
      </c>
      <c r="AD43" s="14">
        <f>SUM(AE43+AF43)</f>
        <v>37</v>
      </c>
      <c r="AE43" s="3">
        <v>17</v>
      </c>
      <c r="AF43" s="3">
        <v>20</v>
      </c>
      <c r="AG43" s="14">
        <f>SUM(AH43+AI43)</f>
        <v>14</v>
      </c>
      <c r="AH43" s="3">
        <v>7</v>
      </c>
      <c r="AI43" s="3">
        <v>7</v>
      </c>
      <c r="AJ43" s="14">
        <f>AK43+AL43</f>
        <v>13</v>
      </c>
      <c r="AK43" s="3">
        <v>7</v>
      </c>
      <c r="AL43" s="3">
        <v>6</v>
      </c>
      <c r="AM43" s="14">
        <f>AN43+AO43</f>
        <v>12</v>
      </c>
      <c r="AN43" s="3">
        <v>10</v>
      </c>
      <c r="AO43" s="3">
        <v>2</v>
      </c>
      <c r="AP43" s="14"/>
      <c r="AQ43" s="3"/>
      <c r="AR43" s="3"/>
      <c r="AS43" s="26">
        <f t="shared" si="9"/>
        <v>76</v>
      </c>
      <c r="AT43" s="20">
        <f t="shared" si="10"/>
        <v>41</v>
      </c>
      <c r="AU43" s="20">
        <f t="shared" si="11"/>
        <v>35</v>
      </c>
      <c r="AV43" s="14">
        <f t="shared" si="12"/>
        <v>148</v>
      </c>
      <c r="AW43" s="3">
        <f t="shared" si="13"/>
        <v>79</v>
      </c>
      <c r="AX43" s="3">
        <f t="shared" si="14"/>
        <v>69</v>
      </c>
      <c r="AY43" s="14">
        <f t="shared" si="15"/>
        <v>124</v>
      </c>
      <c r="AZ43" s="3">
        <f t="shared" si="16"/>
        <v>56</v>
      </c>
      <c r="BA43" s="3">
        <f t="shared" si="17"/>
        <v>68</v>
      </c>
      <c r="BB43" s="14">
        <f t="shared" si="18"/>
        <v>76</v>
      </c>
      <c r="BC43" s="3">
        <f t="shared" si="19"/>
        <v>39</v>
      </c>
      <c r="BD43" s="3">
        <f t="shared" si="20"/>
        <v>37</v>
      </c>
      <c r="BE43" s="14">
        <f t="shared" si="21"/>
        <v>52</v>
      </c>
      <c r="BF43" s="3">
        <f t="shared" si="22"/>
        <v>37</v>
      </c>
      <c r="BG43" s="3">
        <f t="shared" si="23"/>
        <v>15</v>
      </c>
      <c r="BH43" s="14"/>
      <c r="BI43" s="3"/>
      <c r="BJ43" s="3"/>
      <c r="BK43" s="26">
        <f t="shared" si="24"/>
        <v>400</v>
      </c>
      <c r="BL43" s="20">
        <f t="shared" si="25"/>
        <v>211</v>
      </c>
      <c r="BM43" s="20">
        <f t="shared" si="26"/>
        <v>189</v>
      </c>
    </row>
    <row r="44" spans="1:65" ht="21.75" customHeight="1">
      <c r="A44" s="3">
        <v>28</v>
      </c>
      <c r="B44" s="16">
        <v>30</v>
      </c>
      <c r="C44" s="4" t="s">
        <v>25</v>
      </c>
      <c r="D44" s="4" t="s">
        <v>32</v>
      </c>
      <c r="E44" s="4" t="s">
        <v>1</v>
      </c>
      <c r="F44" s="14">
        <f>SUM(G44:H44)</f>
        <v>7</v>
      </c>
      <c r="G44" s="3"/>
      <c r="H44" s="3">
        <f>จบปีการศึกษา56!F25</f>
        <v>7</v>
      </c>
      <c r="I44" s="14">
        <f t="shared" si="5"/>
        <v>60</v>
      </c>
      <c r="J44" s="3">
        <v>6</v>
      </c>
      <c r="K44" s="3">
        <v>54</v>
      </c>
      <c r="L44" s="14">
        <f>M44+N44</f>
        <v>23</v>
      </c>
      <c r="M44" s="3">
        <v>2</v>
      </c>
      <c r="N44" s="3">
        <v>21</v>
      </c>
      <c r="O44" s="14">
        <f>P44+Q44</f>
        <v>10</v>
      </c>
      <c r="P44" s="3">
        <v>2</v>
      </c>
      <c r="Q44" s="3">
        <v>8</v>
      </c>
      <c r="R44" s="14">
        <f>S44+T44</f>
        <v>14</v>
      </c>
      <c r="S44" s="3">
        <v>1</v>
      </c>
      <c r="T44" s="3">
        <v>13</v>
      </c>
      <c r="U44" s="14"/>
      <c r="V44" s="3"/>
      <c r="W44" s="3"/>
      <c r="X44" s="14">
        <f t="shared" si="6"/>
        <v>107</v>
      </c>
      <c r="Y44" s="3">
        <f t="shared" si="7"/>
        <v>11</v>
      </c>
      <c r="Z44" s="3">
        <f t="shared" si="8"/>
        <v>96</v>
      </c>
      <c r="AA44" s="14"/>
      <c r="AB44" s="3"/>
      <c r="AC44" s="3"/>
      <c r="AD44" s="14"/>
      <c r="AE44" s="3"/>
      <c r="AF44" s="3"/>
      <c r="AG44" s="14">
        <f>SUM(AH44+AI44)</f>
        <v>11</v>
      </c>
      <c r="AH44" s="3">
        <v>3</v>
      </c>
      <c r="AI44" s="3">
        <v>8</v>
      </c>
      <c r="AJ44" s="14"/>
      <c r="AK44" s="3"/>
      <c r="AL44" s="3"/>
      <c r="AM44" s="14"/>
      <c r="AN44" s="3"/>
      <c r="AO44" s="3"/>
      <c r="AP44" s="14"/>
      <c r="AQ44" s="3"/>
      <c r="AR44" s="3"/>
      <c r="AS44" s="26">
        <f t="shared" si="9"/>
        <v>11</v>
      </c>
      <c r="AT44" s="20">
        <f t="shared" si="10"/>
        <v>3</v>
      </c>
      <c r="AU44" s="20">
        <f t="shared" si="11"/>
        <v>8</v>
      </c>
      <c r="AV44" s="14">
        <f t="shared" si="12"/>
        <v>60</v>
      </c>
      <c r="AW44" s="3">
        <f t="shared" si="13"/>
        <v>6</v>
      </c>
      <c r="AX44" s="3">
        <f t="shared" si="14"/>
        <v>54</v>
      </c>
      <c r="AY44" s="14">
        <f t="shared" si="15"/>
        <v>34</v>
      </c>
      <c r="AZ44" s="3">
        <f t="shared" si="16"/>
        <v>5</v>
      </c>
      <c r="BA44" s="3">
        <f t="shared" si="17"/>
        <v>29</v>
      </c>
      <c r="BB44" s="14">
        <f t="shared" si="18"/>
        <v>10</v>
      </c>
      <c r="BC44" s="3">
        <f t="shared" si="19"/>
        <v>2</v>
      </c>
      <c r="BD44" s="3">
        <f t="shared" si="20"/>
        <v>8</v>
      </c>
      <c r="BE44" s="14">
        <f t="shared" si="21"/>
        <v>14</v>
      </c>
      <c r="BF44" s="3">
        <f t="shared" si="22"/>
        <v>1</v>
      </c>
      <c r="BG44" s="3">
        <f t="shared" si="23"/>
        <v>13</v>
      </c>
      <c r="BH44" s="14"/>
      <c r="BI44" s="3"/>
      <c r="BJ44" s="3"/>
      <c r="BK44" s="26">
        <f t="shared" si="24"/>
        <v>118</v>
      </c>
      <c r="BL44" s="20">
        <f t="shared" si="25"/>
        <v>14</v>
      </c>
      <c r="BM44" s="20">
        <f t="shared" si="26"/>
        <v>104</v>
      </c>
    </row>
    <row r="45" spans="1:65" ht="21.75" customHeight="1">
      <c r="A45" s="3">
        <v>29</v>
      </c>
      <c r="B45" s="16">
        <v>31</v>
      </c>
      <c r="C45" s="4" t="s">
        <v>25</v>
      </c>
      <c r="D45" s="4" t="s">
        <v>33</v>
      </c>
      <c r="E45" s="4" t="s">
        <v>1</v>
      </c>
      <c r="F45" s="14">
        <f>SUM(G45:H45)</f>
        <v>6</v>
      </c>
      <c r="G45" s="3">
        <f>จบปีการศึกษา56!E26</f>
        <v>1</v>
      </c>
      <c r="H45" s="3">
        <f>จบปีการศึกษา56!F26</f>
        <v>5</v>
      </c>
      <c r="I45" s="14">
        <f t="shared" si="5"/>
        <v>37</v>
      </c>
      <c r="J45" s="3">
        <v>4</v>
      </c>
      <c r="K45" s="3">
        <v>33</v>
      </c>
      <c r="L45" s="14">
        <f>M45+N45</f>
        <v>7</v>
      </c>
      <c r="M45" s="3">
        <v>4</v>
      </c>
      <c r="N45" s="3">
        <v>3</v>
      </c>
      <c r="O45" s="14">
        <f>P45+Q45</f>
        <v>6</v>
      </c>
      <c r="P45" s="3">
        <v>1</v>
      </c>
      <c r="Q45" s="3">
        <v>5</v>
      </c>
      <c r="R45" s="14">
        <f>S45+T45</f>
        <v>6</v>
      </c>
      <c r="S45" s="3">
        <v>1</v>
      </c>
      <c r="T45" s="3">
        <v>5</v>
      </c>
      <c r="U45" s="14"/>
      <c r="V45" s="3"/>
      <c r="W45" s="3"/>
      <c r="X45" s="14">
        <f t="shared" si="6"/>
        <v>56</v>
      </c>
      <c r="Y45" s="3">
        <f t="shared" si="7"/>
        <v>10</v>
      </c>
      <c r="Z45" s="3">
        <f t="shared" si="8"/>
        <v>46</v>
      </c>
      <c r="AA45" s="14"/>
      <c r="AB45" s="3"/>
      <c r="AC45" s="3"/>
      <c r="AD45" s="14"/>
      <c r="AE45" s="3"/>
      <c r="AF45" s="3"/>
      <c r="AG45" s="14"/>
      <c r="AH45" s="3"/>
      <c r="AI45" s="3"/>
      <c r="AJ45" s="14"/>
      <c r="AK45" s="3"/>
      <c r="AL45" s="3"/>
      <c r="AM45" s="14"/>
      <c r="AN45" s="3"/>
      <c r="AO45" s="3"/>
      <c r="AP45" s="14"/>
      <c r="AQ45" s="3"/>
      <c r="AR45" s="3"/>
      <c r="AS45" s="26"/>
      <c r="AT45" s="20"/>
      <c r="AU45" s="20"/>
      <c r="AV45" s="14">
        <f t="shared" si="12"/>
        <v>37</v>
      </c>
      <c r="AW45" s="3">
        <f t="shared" si="13"/>
        <v>4</v>
      </c>
      <c r="AX45" s="3">
        <f t="shared" si="14"/>
        <v>33</v>
      </c>
      <c r="AY45" s="14">
        <f t="shared" si="15"/>
        <v>7</v>
      </c>
      <c r="AZ45" s="3">
        <f t="shared" si="16"/>
        <v>4</v>
      </c>
      <c r="BA45" s="3">
        <f t="shared" si="17"/>
        <v>3</v>
      </c>
      <c r="BB45" s="14">
        <f t="shared" si="18"/>
        <v>6</v>
      </c>
      <c r="BC45" s="3">
        <f t="shared" si="19"/>
        <v>1</v>
      </c>
      <c r="BD45" s="3">
        <f t="shared" si="20"/>
        <v>5</v>
      </c>
      <c r="BE45" s="14">
        <f t="shared" si="21"/>
        <v>6</v>
      </c>
      <c r="BF45" s="3">
        <f t="shared" si="22"/>
        <v>1</v>
      </c>
      <c r="BG45" s="3">
        <f t="shared" si="23"/>
        <v>5</v>
      </c>
      <c r="BH45" s="14"/>
      <c r="BI45" s="3"/>
      <c r="BJ45" s="3"/>
      <c r="BK45" s="26">
        <f t="shared" si="24"/>
        <v>56</v>
      </c>
      <c r="BL45" s="20">
        <f t="shared" si="25"/>
        <v>10</v>
      </c>
      <c r="BM45" s="20">
        <f t="shared" si="26"/>
        <v>46</v>
      </c>
    </row>
    <row r="46" spans="1:65" ht="21.75" customHeight="1">
      <c r="A46" s="3">
        <v>30</v>
      </c>
      <c r="B46" s="16">
        <v>32</v>
      </c>
      <c r="C46" s="4" t="s">
        <v>25</v>
      </c>
      <c r="D46" s="4" t="s">
        <v>26</v>
      </c>
      <c r="E46" s="4" t="s">
        <v>1</v>
      </c>
      <c r="F46" s="14">
        <f>SUM(G46:H46)</f>
        <v>12</v>
      </c>
      <c r="G46" s="3"/>
      <c r="H46" s="3">
        <f>จบปีการศึกษา56!F27</f>
        <v>12</v>
      </c>
      <c r="I46" s="14">
        <f t="shared" si="5"/>
        <v>122</v>
      </c>
      <c r="J46" s="3">
        <v>17</v>
      </c>
      <c r="K46" s="3">
        <v>105</v>
      </c>
      <c r="L46" s="14">
        <f>M46+N46</f>
        <v>86</v>
      </c>
      <c r="M46" s="3">
        <v>10</v>
      </c>
      <c r="N46" s="3">
        <v>76</v>
      </c>
      <c r="O46" s="14">
        <f>P46+Q46</f>
        <v>36</v>
      </c>
      <c r="P46" s="3">
        <v>10</v>
      </c>
      <c r="Q46" s="3">
        <v>26</v>
      </c>
      <c r="R46" s="14">
        <f>S46+T46</f>
        <v>23</v>
      </c>
      <c r="S46" s="3">
        <v>5</v>
      </c>
      <c r="T46" s="3">
        <v>18</v>
      </c>
      <c r="U46" s="14"/>
      <c r="V46" s="3"/>
      <c r="W46" s="3"/>
      <c r="X46" s="14">
        <f t="shared" si="6"/>
        <v>267</v>
      </c>
      <c r="Y46" s="3">
        <f t="shared" si="7"/>
        <v>42</v>
      </c>
      <c r="Z46" s="3">
        <f t="shared" si="8"/>
        <v>225</v>
      </c>
      <c r="AA46" s="14"/>
      <c r="AB46" s="3"/>
      <c r="AC46" s="3"/>
      <c r="AD46" s="14">
        <f>SUM(AE46+AF46)</f>
        <v>30</v>
      </c>
      <c r="AE46" s="3">
        <v>7</v>
      </c>
      <c r="AF46" s="3">
        <v>23</v>
      </c>
      <c r="AG46" s="14">
        <f>SUM(AH46+AI46)</f>
        <v>18</v>
      </c>
      <c r="AH46" s="3">
        <v>2</v>
      </c>
      <c r="AI46" s="3">
        <v>16</v>
      </c>
      <c r="AJ46" s="14"/>
      <c r="AK46" s="3"/>
      <c r="AL46" s="3"/>
      <c r="AM46" s="14"/>
      <c r="AN46" s="3"/>
      <c r="AO46" s="3"/>
      <c r="AP46" s="14"/>
      <c r="AQ46" s="3"/>
      <c r="AR46" s="3"/>
      <c r="AS46" s="26">
        <f t="shared" si="9"/>
        <v>48</v>
      </c>
      <c r="AT46" s="20">
        <f t="shared" si="10"/>
        <v>9</v>
      </c>
      <c r="AU46" s="20">
        <f t="shared" si="11"/>
        <v>39</v>
      </c>
      <c r="AV46" s="14">
        <f t="shared" si="12"/>
        <v>152</v>
      </c>
      <c r="AW46" s="3">
        <f t="shared" si="13"/>
        <v>24</v>
      </c>
      <c r="AX46" s="3">
        <f t="shared" si="14"/>
        <v>128</v>
      </c>
      <c r="AY46" s="14">
        <f t="shared" si="15"/>
        <v>104</v>
      </c>
      <c r="AZ46" s="3">
        <f t="shared" si="16"/>
        <v>12</v>
      </c>
      <c r="BA46" s="3">
        <f t="shared" si="17"/>
        <v>92</v>
      </c>
      <c r="BB46" s="14">
        <f t="shared" si="18"/>
        <v>36</v>
      </c>
      <c r="BC46" s="3">
        <f t="shared" si="19"/>
        <v>10</v>
      </c>
      <c r="BD46" s="3">
        <f t="shared" si="20"/>
        <v>26</v>
      </c>
      <c r="BE46" s="14">
        <f t="shared" si="21"/>
        <v>23</v>
      </c>
      <c r="BF46" s="3">
        <f t="shared" si="22"/>
        <v>5</v>
      </c>
      <c r="BG46" s="3">
        <f t="shared" si="23"/>
        <v>18</v>
      </c>
      <c r="BH46" s="14"/>
      <c r="BI46" s="3"/>
      <c r="BJ46" s="3"/>
      <c r="BK46" s="26">
        <f t="shared" si="24"/>
        <v>315</v>
      </c>
      <c r="BL46" s="20">
        <f t="shared" si="25"/>
        <v>51</v>
      </c>
      <c r="BM46" s="20">
        <f t="shared" si="26"/>
        <v>264</v>
      </c>
    </row>
    <row r="47" spans="1:65" ht="21.75" customHeight="1">
      <c r="A47" s="3" t="s">
        <v>109</v>
      </c>
      <c r="B47" s="16" t="s">
        <v>109</v>
      </c>
      <c r="C47" s="4" t="s">
        <v>25</v>
      </c>
      <c r="D47" s="4" t="s">
        <v>10</v>
      </c>
      <c r="E47" s="4" t="s">
        <v>1</v>
      </c>
      <c r="F47" s="14">
        <f>SUM(G47:H47)</f>
        <v>2</v>
      </c>
      <c r="G47" s="3">
        <f>จบปีการศึกษา56!E28</f>
        <v>2</v>
      </c>
      <c r="H47" s="3"/>
      <c r="I47" s="14"/>
      <c r="J47" s="3"/>
      <c r="K47" s="3"/>
      <c r="L47" s="14"/>
      <c r="M47" s="3"/>
      <c r="N47" s="3"/>
      <c r="O47" s="14"/>
      <c r="P47" s="3"/>
      <c r="Q47" s="3"/>
      <c r="R47" s="14"/>
      <c r="S47" s="3"/>
      <c r="T47" s="3"/>
      <c r="U47" s="14"/>
      <c r="V47" s="3"/>
      <c r="W47" s="3"/>
      <c r="X47" s="14"/>
      <c r="Y47" s="3"/>
      <c r="Z47" s="3"/>
      <c r="AA47" s="14">
        <f>SUM(AB47:AC47)</f>
        <v>1</v>
      </c>
      <c r="AB47" s="3">
        <f>จบปีการศึกษา56!H28</f>
        <v>1</v>
      </c>
      <c r="AC47" s="3"/>
      <c r="AD47" s="14"/>
      <c r="AE47" s="3"/>
      <c r="AF47" s="3"/>
      <c r="AG47" s="14"/>
      <c r="AH47" s="3"/>
      <c r="AI47" s="3"/>
      <c r="AJ47" s="14"/>
      <c r="AK47" s="3"/>
      <c r="AL47" s="3"/>
      <c r="AM47" s="14"/>
      <c r="AN47" s="3"/>
      <c r="AO47" s="3"/>
      <c r="AP47" s="14"/>
      <c r="AQ47" s="3"/>
      <c r="AR47" s="3"/>
      <c r="AS47" s="26"/>
      <c r="AT47" s="20"/>
      <c r="AU47" s="20"/>
      <c r="AV47" s="14"/>
      <c r="AW47" s="3"/>
      <c r="AX47" s="3"/>
      <c r="AY47" s="14"/>
      <c r="AZ47" s="3"/>
      <c r="BA47" s="3"/>
      <c r="BB47" s="14"/>
      <c r="BC47" s="3"/>
      <c r="BD47" s="3"/>
      <c r="BE47" s="14"/>
      <c r="BF47" s="3"/>
      <c r="BG47" s="3"/>
      <c r="BH47" s="14"/>
      <c r="BI47" s="3"/>
      <c r="BJ47" s="3"/>
      <c r="BK47" s="26"/>
      <c r="BL47" s="20"/>
      <c r="BM47" s="20"/>
    </row>
    <row r="48" spans="1:65" ht="21.75" customHeight="1">
      <c r="A48" s="3" t="s">
        <v>109</v>
      </c>
      <c r="B48" s="16" t="s">
        <v>109</v>
      </c>
      <c r="C48" s="4" t="s">
        <v>25</v>
      </c>
      <c r="D48" s="4" t="s">
        <v>44</v>
      </c>
      <c r="E48" s="4" t="s">
        <v>1</v>
      </c>
      <c r="F48" s="14"/>
      <c r="G48" s="3"/>
      <c r="H48" s="3"/>
      <c r="I48" s="14"/>
      <c r="J48" s="3"/>
      <c r="K48" s="3"/>
      <c r="L48" s="14"/>
      <c r="M48" s="3"/>
      <c r="N48" s="3"/>
      <c r="O48" s="14"/>
      <c r="P48" s="3"/>
      <c r="Q48" s="3"/>
      <c r="R48" s="14"/>
      <c r="S48" s="3"/>
      <c r="T48" s="3"/>
      <c r="U48" s="14"/>
      <c r="V48" s="3"/>
      <c r="W48" s="3"/>
      <c r="X48" s="14"/>
      <c r="Y48" s="3"/>
      <c r="Z48" s="3"/>
      <c r="AA48" s="14"/>
      <c r="AB48" s="3"/>
      <c r="AC48" s="3"/>
      <c r="AD48" s="14"/>
      <c r="AE48" s="3"/>
      <c r="AF48" s="3"/>
      <c r="AG48" s="14"/>
      <c r="AH48" s="3"/>
      <c r="AI48" s="3"/>
      <c r="AJ48" s="14"/>
      <c r="AK48" s="3"/>
      <c r="AL48" s="3"/>
      <c r="AM48" s="14"/>
      <c r="AN48" s="3"/>
      <c r="AO48" s="3"/>
      <c r="AP48" s="14"/>
      <c r="AQ48" s="3"/>
      <c r="AR48" s="3"/>
      <c r="AS48" s="26"/>
      <c r="AT48" s="20"/>
      <c r="AU48" s="20"/>
      <c r="AV48" s="14"/>
      <c r="AW48" s="3"/>
      <c r="AX48" s="3"/>
      <c r="AY48" s="14"/>
      <c r="AZ48" s="3"/>
      <c r="BA48" s="3"/>
      <c r="BB48" s="14"/>
      <c r="BC48" s="3"/>
      <c r="BD48" s="3"/>
      <c r="BE48" s="14"/>
      <c r="BF48" s="3"/>
      <c r="BG48" s="3"/>
      <c r="BH48" s="14"/>
      <c r="BI48" s="3"/>
      <c r="BJ48" s="3"/>
      <c r="BK48" s="26"/>
      <c r="BL48" s="20"/>
      <c r="BM48" s="20"/>
    </row>
    <row r="49" spans="1:65" ht="21.75" customHeight="1">
      <c r="A49" s="3">
        <v>27.2</v>
      </c>
      <c r="B49" s="16">
        <v>33</v>
      </c>
      <c r="C49" s="4" t="s">
        <v>25</v>
      </c>
      <c r="D49" s="4" t="s">
        <v>53</v>
      </c>
      <c r="E49" s="4" t="s">
        <v>1</v>
      </c>
      <c r="F49" s="14"/>
      <c r="G49" s="3"/>
      <c r="H49" s="3"/>
      <c r="I49" s="14"/>
      <c r="J49" s="3"/>
      <c r="K49" s="3"/>
      <c r="L49" s="14"/>
      <c r="M49" s="3"/>
      <c r="N49" s="3"/>
      <c r="O49" s="14"/>
      <c r="P49" s="3"/>
      <c r="Q49" s="3"/>
      <c r="R49" s="14"/>
      <c r="S49" s="3"/>
      <c r="T49" s="3"/>
      <c r="U49" s="14"/>
      <c r="V49" s="3"/>
      <c r="W49" s="3"/>
      <c r="X49" s="14"/>
      <c r="Y49" s="3"/>
      <c r="Z49" s="3"/>
      <c r="AA49" s="14">
        <f>SUM(AB49:AC49)</f>
        <v>49</v>
      </c>
      <c r="AB49" s="3">
        <f>จบปีการศึกษา56!H29</f>
        <v>22</v>
      </c>
      <c r="AC49" s="3">
        <f>จบปีการศึกษา56!I29</f>
        <v>27</v>
      </c>
      <c r="AD49" s="14">
        <f>SUM(AE49+AF49)</f>
        <v>34</v>
      </c>
      <c r="AE49" s="3">
        <v>23</v>
      </c>
      <c r="AF49" s="3">
        <v>11</v>
      </c>
      <c r="AG49" s="14">
        <f>SUM(AH49+AI49)</f>
        <v>44</v>
      </c>
      <c r="AH49" s="3">
        <v>17</v>
      </c>
      <c r="AI49" s="3">
        <v>27</v>
      </c>
      <c r="AJ49" s="14">
        <f>AK49+AL49</f>
        <v>57</v>
      </c>
      <c r="AK49" s="3">
        <v>25</v>
      </c>
      <c r="AL49" s="3">
        <v>32</v>
      </c>
      <c r="AM49" s="14"/>
      <c r="AN49" s="3"/>
      <c r="AO49" s="3"/>
      <c r="AP49" s="14"/>
      <c r="AQ49" s="3"/>
      <c r="AR49" s="3"/>
      <c r="AS49" s="26">
        <f t="shared" si="9"/>
        <v>135</v>
      </c>
      <c r="AT49" s="20">
        <f t="shared" si="10"/>
        <v>65</v>
      </c>
      <c r="AU49" s="20">
        <f t="shared" si="11"/>
        <v>70</v>
      </c>
      <c r="AV49" s="14">
        <f t="shared" si="12"/>
        <v>34</v>
      </c>
      <c r="AW49" s="3">
        <f t="shared" si="13"/>
        <v>23</v>
      </c>
      <c r="AX49" s="3">
        <f t="shared" si="14"/>
        <v>11</v>
      </c>
      <c r="AY49" s="14">
        <f t="shared" si="15"/>
        <v>44</v>
      </c>
      <c r="AZ49" s="3">
        <f t="shared" si="16"/>
        <v>17</v>
      </c>
      <c r="BA49" s="3">
        <f t="shared" si="17"/>
        <v>27</v>
      </c>
      <c r="BB49" s="14">
        <f t="shared" si="18"/>
        <v>57</v>
      </c>
      <c r="BC49" s="3">
        <f t="shared" si="19"/>
        <v>25</v>
      </c>
      <c r="BD49" s="3">
        <f t="shared" si="20"/>
        <v>32</v>
      </c>
      <c r="BE49" s="14"/>
      <c r="BF49" s="3"/>
      <c r="BG49" s="3"/>
      <c r="BH49" s="14"/>
      <c r="BI49" s="3"/>
      <c r="BJ49" s="3"/>
      <c r="BK49" s="26">
        <f t="shared" si="24"/>
        <v>135</v>
      </c>
      <c r="BL49" s="20">
        <f t="shared" si="25"/>
        <v>65</v>
      </c>
      <c r="BM49" s="20">
        <f t="shared" si="26"/>
        <v>70</v>
      </c>
    </row>
    <row r="50" spans="1:65" ht="21.75" customHeight="1">
      <c r="A50" s="3">
        <v>31</v>
      </c>
      <c r="B50" s="16">
        <v>34</v>
      </c>
      <c r="C50" s="4" t="s">
        <v>62</v>
      </c>
      <c r="D50" s="4" t="s">
        <v>54</v>
      </c>
      <c r="E50" s="4" t="s">
        <v>40</v>
      </c>
      <c r="F50" s="14"/>
      <c r="G50" s="3"/>
      <c r="H50" s="3"/>
      <c r="I50" s="14"/>
      <c r="J50" s="3"/>
      <c r="K50" s="3"/>
      <c r="L50" s="14"/>
      <c r="M50" s="3"/>
      <c r="N50" s="3"/>
      <c r="O50" s="14"/>
      <c r="P50" s="3"/>
      <c r="Q50" s="3"/>
      <c r="R50" s="14"/>
      <c r="S50" s="3"/>
      <c r="T50" s="3"/>
      <c r="U50" s="14"/>
      <c r="V50" s="3"/>
      <c r="W50" s="3"/>
      <c r="X50" s="14"/>
      <c r="Y50" s="3"/>
      <c r="Z50" s="3"/>
      <c r="AA50" s="14"/>
      <c r="AB50" s="3"/>
      <c r="AC50" s="3"/>
      <c r="AD50" s="14">
        <f>SUM(AE50+AF50)</f>
        <v>15</v>
      </c>
      <c r="AE50" s="3">
        <v>9</v>
      </c>
      <c r="AF50" s="3">
        <v>6</v>
      </c>
      <c r="AG50" s="14">
        <f>SUM(AH50+AI50)</f>
        <v>15</v>
      </c>
      <c r="AH50" s="3">
        <v>12</v>
      </c>
      <c r="AI50" s="3">
        <v>3</v>
      </c>
      <c r="AJ50" s="14"/>
      <c r="AK50" s="3"/>
      <c r="AL50" s="3"/>
      <c r="AM50" s="14"/>
      <c r="AN50" s="3"/>
      <c r="AO50" s="3"/>
      <c r="AP50" s="14"/>
      <c r="AQ50" s="3"/>
      <c r="AR50" s="3"/>
      <c r="AS50" s="26">
        <f t="shared" si="9"/>
        <v>30</v>
      </c>
      <c r="AT50" s="20">
        <f t="shared" si="10"/>
        <v>21</v>
      </c>
      <c r="AU50" s="20">
        <f t="shared" si="11"/>
        <v>9</v>
      </c>
      <c r="AV50" s="14">
        <f t="shared" si="12"/>
        <v>15</v>
      </c>
      <c r="AW50" s="3">
        <f t="shared" si="13"/>
        <v>9</v>
      </c>
      <c r="AX50" s="3">
        <f t="shared" si="14"/>
        <v>6</v>
      </c>
      <c r="AY50" s="14">
        <f t="shared" si="15"/>
        <v>15</v>
      </c>
      <c r="AZ50" s="3">
        <f t="shared" si="16"/>
        <v>12</v>
      </c>
      <c r="BA50" s="3">
        <f t="shared" si="17"/>
        <v>3</v>
      </c>
      <c r="BB50" s="14"/>
      <c r="BC50" s="3"/>
      <c r="BD50" s="3"/>
      <c r="BE50" s="14"/>
      <c r="BF50" s="3"/>
      <c r="BG50" s="3"/>
      <c r="BH50" s="14"/>
      <c r="BI50" s="3"/>
      <c r="BJ50" s="3"/>
      <c r="BK50" s="26">
        <f t="shared" si="24"/>
        <v>30</v>
      </c>
      <c r="BL50" s="20">
        <f t="shared" si="25"/>
        <v>21</v>
      </c>
      <c r="BM50" s="20">
        <f t="shared" si="26"/>
        <v>9</v>
      </c>
    </row>
    <row r="51" spans="1:65" s="33" customFormat="1" ht="21.75" customHeight="1">
      <c r="A51" s="170" t="s">
        <v>14</v>
      </c>
      <c r="B51" s="171"/>
      <c r="C51" s="171"/>
      <c r="D51" s="171"/>
      <c r="E51" s="172"/>
      <c r="F51" s="14">
        <f>SUM(F43:F50)</f>
        <v>50</v>
      </c>
      <c r="G51" s="14">
        <f>SUM(G43:G50)</f>
        <v>17</v>
      </c>
      <c r="H51" s="14">
        <f>SUM(H43:H50)</f>
        <v>33</v>
      </c>
      <c r="I51" s="14">
        <f>SUM(I43:I50)</f>
        <v>330</v>
      </c>
      <c r="J51" s="14">
        <f aca="true" t="shared" si="34" ref="J51:AO51">SUM(J43:J50)</f>
        <v>89</v>
      </c>
      <c r="K51" s="14">
        <f t="shared" si="34"/>
        <v>241</v>
      </c>
      <c r="L51" s="14">
        <f t="shared" si="34"/>
        <v>226</v>
      </c>
      <c r="M51" s="14">
        <f t="shared" si="34"/>
        <v>65</v>
      </c>
      <c r="N51" s="14">
        <f t="shared" si="34"/>
        <v>161</v>
      </c>
      <c r="O51" s="14">
        <f t="shared" si="34"/>
        <v>115</v>
      </c>
      <c r="P51" s="14">
        <f t="shared" si="34"/>
        <v>45</v>
      </c>
      <c r="Q51" s="14">
        <f t="shared" si="34"/>
        <v>70</v>
      </c>
      <c r="R51" s="14">
        <f t="shared" si="34"/>
        <v>83</v>
      </c>
      <c r="S51" s="14">
        <f t="shared" si="34"/>
        <v>34</v>
      </c>
      <c r="T51" s="14">
        <f t="shared" si="34"/>
        <v>49</v>
      </c>
      <c r="U51" s="14"/>
      <c r="V51" s="14"/>
      <c r="W51" s="14"/>
      <c r="X51" s="14">
        <f t="shared" si="34"/>
        <v>754</v>
      </c>
      <c r="Y51" s="14">
        <f t="shared" si="34"/>
        <v>233</v>
      </c>
      <c r="Z51" s="14">
        <f t="shared" si="34"/>
        <v>521</v>
      </c>
      <c r="AA51" s="14">
        <f>SUM(AA43:AA50)</f>
        <v>59</v>
      </c>
      <c r="AB51" s="14">
        <f>SUM(AB43:AB50)</f>
        <v>29</v>
      </c>
      <c r="AC51" s="14">
        <f>SUM(AC43:AC50)</f>
        <v>30</v>
      </c>
      <c r="AD51" s="14">
        <f t="shared" si="34"/>
        <v>116</v>
      </c>
      <c r="AE51" s="14">
        <f t="shared" si="34"/>
        <v>56</v>
      </c>
      <c r="AF51" s="14">
        <f t="shared" si="34"/>
        <v>60</v>
      </c>
      <c r="AG51" s="14">
        <f t="shared" si="34"/>
        <v>102</v>
      </c>
      <c r="AH51" s="14">
        <f t="shared" si="34"/>
        <v>41</v>
      </c>
      <c r="AI51" s="14">
        <f t="shared" si="34"/>
        <v>61</v>
      </c>
      <c r="AJ51" s="14">
        <f t="shared" si="34"/>
        <v>70</v>
      </c>
      <c r="AK51" s="14">
        <f t="shared" si="34"/>
        <v>32</v>
      </c>
      <c r="AL51" s="14">
        <f t="shared" si="34"/>
        <v>38</v>
      </c>
      <c r="AM51" s="14">
        <f t="shared" si="34"/>
        <v>12</v>
      </c>
      <c r="AN51" s="14">
        <f t="shared" si="34"/>
        <v>10</v>
      </c>
      <c r="AO51" s="14">
        <f t="shared" si="34"/>
        <v>2</v>
      </c>
      <c r="AP51" s="14"/>
      <c r="AQ51" s="14"/>
      <c r="AR51" s="14"/>
      <c r="AS51" s="26">
        <f t="shared" si="9"/>
        <v>300</v>
      </c>
      <c r="AT51" s="26">
        <f t="shared" si="10"/>
        <v>139</v>
      </c>
      <c r="AU51" s="26">
        <f t="shared" si="11"/>
        <v>161</v>
      </c>
      <c r="AV51" s="14">
        <f t="shared" si="12"/>
        <v>446</v>
      </c>
      <c r="AW51" s="14">
        <f t="shared" si="13"/>
        <v>145</v>
      </c>
      <c r="AX51" s="14">
        <f t="shared" si="14"/>
        <v>301</v>
      </c>
      <c r="AY51" s="14">
        <f t="shared" si="15"/>
        <v>328</v>
      </c>
      <c r="AZ51" s="14">
        <f t="shared" si="16"/>
        <v>106</v>
      </c>
      <c r="BA51" s="14">
        <f t="shared" si="17"/>
        <v>222</v>
      </c>
      <c r="BB51" s="14">
        <f t="shared" si="18"/>
        <v>185</v>
      </c>
      <c r="BC51" s="14">
        <f t="shared" si="19"/>
        <v>77</v>
      </c>
      <c r="BD51" s="14">
        <f t="shared" si="20"/>
        <v>108</v>
      </c>
      <c r="BE51" s="14">
        <f t="shared" si="21"/>
        <v>95</v>
      </c>
      <c r="BF51" s="14">
        <f t="shared" si="22"/>
        <v>44</v>
      </c>
      <c r="BG51" s="14">
        <f t="shared" si="23"/>
        <v>51</v>
      </c>
      <c r="BH51" s="14"/>
      <c r="BI51" s="14"/>
      <c r="BJ51" s="14"/>
      <c r="BK51" s="26">
        <f t="shared" si="24"/>
        <v>1054</v>
      </c>
      <c r="BL51" s="26">
        <f t="shared" si="25"/>
        <v>372</v>
      </c>
      <c r="BM51" s="26">
        <f t="shared" si="26"/>
        <v>682</v>
      </c>
    </row>
    <row r="52" spans="1:65" ht="21.75" customHeight="1">
      <c r="A52" s="3">
        <v>32</v>
      </c>
      <c r="B52" s="16">
        <v>35</v>
      </c>
      <c r="C52" s="4" t="s">
        <v>22</v>
      </c>
      <c r="D52" s="4" t="s">
        <v>30</v>
      </c>
      <c r="E52" s="4" t="s">
        <v>1</v>
      </c>
      <c r="F52" s="14">
        <f>SUM(G52:H52)</f>
        <v>46</v>
      </c>
      <c r="G52" s="3">
        <f>จบปีการศึกษา56!E30</f>
        <v>24</v>
      </c>
      <c r="H52" s="3">
        <f>จบปีการศึกษา56!F30</f>
        <v>22</v>
      </c>
      <c r="I52" s="14">
        <f t="shared" si="5"/>
        <v>84</v>
      </c>
      <c r="J52" s="3">
        <v>58</v>
      </c>
      <c r="K52" s="3">
        <v>26</v>
      </c>
      <c r="L52" s="14">
        <f>M52+N52</f>
        <v>77</v>
      </c>
      <c r="M52" s="3">
        <v>47</v>
      </c>
      <c r="N52" s="3">
        <v>30</v>
      </c>
      <c r="O52" s="14">
        <f>P52+Q52</f>
        <v>51</v>
      </c>
      <c r="P52" s="3">
        <v>32</v>
      </c>
      <c r="Q52" s="3">
        <v>19</v>
      </c>
      <c r="R52" s="14">
        <f>S52+T52</f>
        <v>68</v>
      </c>
      <c r="S52" s="3">
        <v>49</v>
      </c>
      <c r="T52" s="3">
        <v>19</v>
      </c>
      <c r="U52" s="14"/>
      <c r="V52" s="3"/>
      <c r="W52" s="3"/>
      <c r="X52" s="14">
        <f t="shared" si="6"/>
        <v>280</v>
      </c>
      <c r="Y52" s="3">
        <f t="shared" si="7"/>
        <v>186</v>
      </c>
      <c r="Z52" s="3">
        <f t="shared" si="8"/>
        <v>94</v>
      </c>
      <c r="AA52" s="14">
        <f>SUM(AB52:AC52)</f>
        <v>5</v>
      </c>
      <c r="AB52" s="3">
        <f>จบปีการศึกษา56!H30</f>
        <v>3</v>
      </c>
      <c r="AC52" s="3">
        <f>จบปีการศึกษา56!I30</f>
        <v>2</v>
      </c>
      <c r="AD52" s="14">
        <f>SUM(AE52+AF52)</f>
        <v>15</v>
      </c>
      <c r="AE52" s="3">
        <v>8</v>
      </c>
      <c r="AF52" s="3">
        <v>7</v>
      </c>
      <c r="AG52" s="14">
        <f>SUM(AH52+AI52)</f>
        <v>17</v>
      </c>
      <c r="AH52" s="3">
        <v>10</v>
      </c>
      <c r="AI52" s="3">
        <v>7</v>
      </c>
      <c r="AJ52" s="14">
        <f>AK52+AL52</f>
        <v>15</v>
      </c>
      <c r="AK52" s="3">
        <v>9</v>
      </c>
      <c r="AL52" s="3">
        <v>6</v>
      </c>
      <c r="AM52" s="14">
        <f>AN52+AO52</f>
        <v>6</v>
      </c>
      <c r="AN52" s="3">
        <v>6</v>
      </c>
      <c r="AO52" s="3"/>
      <c r="AP52" s="14"/>
      <c r="AQ52" s="3"/>
      <c r="AR52" s="3"/>
      <c r="AS52" s="26">
        <f t="shared" si="9"/>
        <v>53</v>
      </c>
      <c r="AT52" s="20">
        <f t="shared" si="10"/>
        <v>33</v>
      </c>
      <c r="AU52" s="20">
        <f t="shared" si="11"/>
        <v>20</v>
      </c>
      <c r="AV52" s="14">
        <f t="shared" si="12"/>
        <v>99</v>
      </c>
      <c r="AW52" s="3">
        <f t="shared" si="13"/>
        <v>66</v>
      </c>
      <c r="AX52" s="3">
        <f t="shared" si="14"/>
        <v>33</v>
      </c>
      <c r="AY52" s="14">
        <f t="shared" si="15"/>
        <v>94</v>
      </c>
      <c r="AZ52" s="3">
        <f t="shared" si="16"/>
        <v>57</v>
      </c>
      <c r="BA52" s="3">
        <f t="shared" si="17"/>
        <v>37</v>
      </c>
      <c r="BB52" s="14">
        <f t="shared" si="18"/>
        <v>66</v>
      </c>
      <c r="BC52" s="3">
        <f t="shared" si="19"/>
        <v>41</v>
      </c>
      <c r="BD52" s="3">
        <f t="shared" si="20"/>
        <v>25</v>
      </c>
      <c r="BE52" s="14">
        <f t="shared" si="21"/>
        <v>74</v>
      </c>
      <c r="BF52" s="3">
        <f t="shared" si="22"/>
        <v>55</v>
      </c>
      <c r="BG52" s="3">
        <f t="shared" si="23"/>
        <v>19</v>
      </c>
      <c r="BH52" s="14"/>
      <c r="BI52" s="3"/>
      <c r="BJ52" s="3"/>
      <c r="BK52" s="26">
        <f t="shared" si="24"/>
        <v>333</v>
      </c>
      <c r="BL52" s="20">
        <f t="shared" si="25"/>
        <v>219</v>
      </c>
      <c r="BM52" s="20">
        <f t="shared" si="26"/>
        <v>114</v>
      </c>
    </row>
    <row r="53" spans="1:65" ht="21.75" customHeight="1">
      <c r="A53" s="3">
        <v>33</v>
      </c>
      <c r="B53" s="16">
        <v>36</v>
      </c>
      <c r="C53" s="4" t="s">
        <v>22</v>
      </c>
      <c r="D53" s="4" t="s">
        <v>67</v>
      </c>
      <c r="E53" s="4" t="s">
        <v>1</v>
      </c>
      <c r="F53" s="14">
        <f>SUM(G53:H53)</f>
        <v>6</v>
      </c>
      <c r="G53" s="3">
        <f>จบปีการศึกษา56!E31</f>
        <v>4</v>
      </c>
      <c r="H53" s="3">
        <f>จบปีการศึกษา56!F31</f>
        <v>2</v>
      </c>
      <c r="I53" s="14">
        <f t="shared" si="5"/>
        <v>35</v>
      </c>
      <c r="J53" s="3">
        <v>16</v>
      </c>
      <c r="K53" s="3">
        <v>19</v>
      </c>
      <c r="L53" s="14">
        <f>M53+N53</f>
        <v>28</v>
      </c>
      <c r="M53" s="3">
        <v>22</v>
      </c>
      <c r="N53" s="3">
        <v>6</v>
      </c>
      <c r="O53" s="14">
        <f>P53+Q53</f>
        <v>30</v>
      </c>
      <c r="P53" s="3">
        <v>23</v>
      </c>
      <c r="Q53" s="3">
        <v>7</v>
      </c>
      <c r="R53" s="14">
        <f>S53+T53</f>
        <v>14</v>
      </c>
      <c r="S53" s="3">
        <v>7</v>
      </c>
      <c r="T53" s="3">
        <v>7</v>
      </c>
      <c r="U53" s="14"/>
      <c r="V53" s="3"/>
      <c r="W53" s="3"/>
      <c r="X53" s="14">
        <f t="shared" si="6"/>
        <v>107</v>
      </c>
      <c r="Y53" s="3">
        <f t="shared" si="7"/>
        <v>68</v>
      </c>
      <c r="Z53" s="3">
        <f t="shared" si="8"/>
        <v>39</v>
      </c>
      <c r="AA53" s="14"/>
      <c r="AB53" s="3"/>
      <c r="AC53" s="3"/>
      <c r="AD53" s="14">
        <f>SUM(AE53+AF53)</f>
        <v>15</v>
      </c>
      <c r="AE53" s="3">
        <v>8</v>
      </c>
      <c r="AF53" s="3">
        <v>7</v>
      </c>
      <c r="AG53" s="14">
        <f>SUM(AH53+AI53)</f>
        <v>12</v>
      </c>
      <c r="AH53" s="3">
        <v>7</v>
      </c>
      <c r="AI53" s="3">
        <v>5</v>
      </c>
      <c r="AJ53" s="14">
        <f>AK53+AL53</f>
        <v>13</v>
      </c>
      <c r="AK53" s="3">
        <v>8</v>
      </c>
      <c r="AL53" s="3">
        <v>5</v>
      </c>
      <c r="AM53" s="14">
        <f>AN53+AO53</f>
        <v>2</v>
      </c>
      <c r="AN53" s="3">
        <v>2</v>
      </c>
      <c r="AO53" s="3"/>
      <c r="AP53" s="14"/>
      <c r="AQ53" s="3"/>
      <c r="AR53" s="3"/>
      <c r="AS53" s="26">
        <f t="shared" si="9"/>
        <v>42</v>
      </c>
      <c r="AT53" s="20">
        <f t="shared" si="10"/>
        <v>25</v>
      </c>
      <c r="AU53" s="20">
        <f t="shared" si="11"/>
        <v>17</v>
      </c>
      <c r="AV53" s="14">
        <f t="shared" si="12"/>
        <v>50</v>
      </c>
      <c r="AW53" s="3">
        <f t="shared" si="13"/>
        <v>24</v>
      </c>
      <c r="AX53" s="3">
        <f t="shared" si="14"/>
        <v>26</v>
      </c>
      <c r="AY53" s="14">
        <f t="shared" si="15"/>
        <v>40</v>
      </c>
      <c r="AZ53" s="3">
        <f t="shared" si="16"/>
        <v>29</v>
      </c>
      <c r="BA53" s="3">
        <f t="shared" si="17"/>
        <v>11</v>
      </c>
      <c r="BB53" s="14">
        <f t="shared" si="18"/>
        <v>43</v>
      </c>
      <c r="BC53" s="3">
        <f t="shared" si="19"/>
        <v>31</v>
      </c>
      <c r="BD53" s="3">
        <f t="shared" si="20"/>
        <v>12</v>
      </c>
      <c r="BE53" s="14">
        <f t="shared" si="21"/>
        <v>16</v>
      </c>
      <c r="BF53" s="3">
        <f t="shared" si="22"/>
        <v>9</v>
      </c>
      <c r="BG53" s="3">
        <f t="shared" si="23"/>
        <v>7</v>
      </c>
      <c r="BH53" s="14"/>
      <c r="BI53" s="3"/>
      <c r="BJ53" s="3"/>
      <c r="BK53" s="26">
        <f t="shared" si="24"/>
        <v>149</v>
      </c>
      <c r="BL53" s="20">
        <f t="shared" si="25"/>
        <v>93</v>
      </c>
      <c r="BM53" s="20">
        <f t="shared" si="26"/>
        <v>56</v>
      </c>
    </row>
    <row r="54" spans="1:65" ht="21.75" customHeight="1">
      <c r="A54" s="3">
        <v>34</v>
      </c>
      <c r="B54" s="16">
        <v>37</v>
      </c>
      <c r="C54" s="4" t="s">
        <v>22</v>
      </c>
      <c r="D54" s="4" t="s">
        <v>92</v>
      </c>
      <c r="E54" s="4" t="s">
        <v>1</v>
      </c>
      <c r="F54" s="14"/>
      <c r="G54" s="3"/>
      <c r="H54" s="3"/>
      <c r="I54" s="14">
        <f t="shared" si="5"/>
        <v>17</v>
      </c>
      <c r="J54" s="3">
        <v>14</v>
      </c>
      <c r="K54" s="3">
        <v>3</v>
      </c>
      <c r="L54" s="14"/>
      <c r="M54" s="3"/>
      <c r="N54" s="3"/>
      <c r="O54" s="14"/>
      <c r="P54" s="3"/>
      <c r="Q54" s="3"/>
      <c r="R54" s="14"/>
      <c r="S54" s="3"/>
      <c r="T54" s="3"/>
      <c r="U54" s="14"/>
      <c r="V54" s="3"/>
      <c r="W54" s="3"/>
      <c r="X54" s="14">
        <f t="shared" si="6"/>
        <v>17</v>
      </c>
      <c r="Y54" s="3">
        <f t="shared" si="7"/>
        <v>14</v>
      </c>
      <c r="Z54" s="3">
        <f t="shared" si="8"/>
        <v>3</v>
      </c>
      <c r="AA54" s="14"/>
      <c r="AB54" s="3"/>
      <c r="AC54" s="3"/>
      <c r="AD54" s="14"/>
      <c r="AE54" s="3"/>
      <c r="AF54" s="3"/>
      <c r="AG54" s="14"/>
      <c r="AH54" s="3"/>
      <c r="AI54" s="3"/>
      <c r="AJ54" s="14"/>
      <c r="AK54" s="3"/>
      <c r="AL54" s="3"/>
      <c r="AM54" s="14"/>
      <c r="AN54" s="3"/>
      <c r="AO54" s="3"/>
      <c r="AP54" s="14"/>
      <c r="AQ54" s="3"/>
      <c r="AR54" s="3"/>
      <c r="AS54" s="26"/>
      <c r="AT54" s="20"/>
      <c r="AU54" s="20"/>
      <c r="AV54" s="14">
        <f t="shared" si="12"/>
        <v>17</v>
      </c>
      <c r="AW54" s="3">
        <f t="shared" si="13"/>
        <v>14</v>
      </c>
      <c r="AX54" s="3">
        <f t="shared" si="14"/>
        <v>3</v>
      </c>
      <c r="AY54" s="14"/>
      <c r="AZ54" s="3"/>
      <c r="BA54" s="3"/>
      <c r="BB54" s="14"/>
      <c r="BC54" s="3"/>
      <c r="BD54" s="3"/>
      <c r="BE54" s="14"/>
      <c r="BF54" s="3"/>
      <c r="BG54" s="3"/>
      <c r="BH54" s="14"/>
      <c r="BI54" s="3"/>
      <c r="BJ54" s="3"/>
      <c r="BK54" s="26">
        <f t="shared" si="24"/>
        <v>17</v>
      </c>
      <c r="BL54" s="20">
        <f t="shared" si="25"/>
        <v>14</v>
      </c>
      <c r="BM54" s="20">
        <f t="shared" si="26"/>
        <v>3</v>
      </c>
    </row>
    <row r="55" spans="1:65" ht="21.75" customHeight="1">
      <c r="A55" s="3">
        <v>35</v>
      </c>
      <c r="B55" s="16">
        <v>38</v>
      </c>
      <c r="C55" s="4" t="s">
        <v>22</v>
      </c>
      <c r="D55" s="4" t="s">
        <v>74</v>
      </c>
      <c r="E55" s="4" t="s">
        <v>1</v>
      </c>
      <c r="F55" s="14"/>
      <c r="G55" s="3"/>
      <c r="H55" s="3"/>
      <c r="I55" s="14">
        <f t="shared" si="5"/>
        <v>161</v>
      </c>
      <c r="J55" s="3">
        <v>11</v>
      </c>
      <c r="K55" s="3">
        <v>150</v>
      </c>
      <c r="L55" s="14">
        <f>M55+N55</f>
        <v>143</v>
      </c>
      <c r="M55" s="3">
        <v>13</v>
      </c>
      <c r="N55" s="3">
        <v>130</v>
      </c>
      <c r="O55" s="14">
        <f>P55+Q55</f>
        <v>63</v>
      </c>
      <c r="P55" s="3">
        <v>6</v>
      </c>
      <c r="Q55" s="3">
        <v>57</v>
      </c>
      <c r="R55" s="14"/>
      <c r="S55" s="3"/>
      <c r="T55" s="3"/>
      <c r="U55" s="14"/>
      <c r="V55" s="3"/>
      <c r="W55" s="3"/>
      <c r="X55" s="14">
        <f t="shared" si="6"/>
        <v>367</v>
      </c>
      <c r="Y55" s="3">
        <f t="shared" si="7"/>
        <v>30</v>
      </c>
      <c r="Z55" s="3">
        <f t="shared" si="8"/>
        <v>337</v>
      </c>
      <c r="AA55" s="14"/>
      <c r="AB55" s="3"/>
      <c r="AC55" s="3"/>
      <c r="AD55" s="14">
        <f>SUM(AE55+AF55)</f>
        <v>16</v>
      </c>
      <c r="AE55" s="3">
        <v>9</v>
      </c>
      <c r="AF55" s="3">
        <v>7</v>
      </c>
      <c r="AG55" s="14">
        <f>SUM(AH55+AI55)</f>
        <v>15</v>
      </c>
      <c r="AH55" s="3">
        <v>1</v>
      </c>
      <c r="AI55" s="3">
        <v>14</v>
      </c>
      <c r="AJ55" s="14">
        <f>AK55+AL55</f>
        <v>7</v>
      </c>
      <c r="AK55" s="3"/>
      <c r="AL55" s="3">
        <v>7</v>
      </c>
      <c r="AM55" s="14"/>
      <c r="AN55" s="3"/>
      <c r="AO55" s="3"/>
      <c r="AP55" s="14"/>
      <c r="AQ55" s="3"/>
      <c r="AR55" s="3"/>
      <c r="AS55" s="26">
        <f t="shared" si="9"/>
        <v>38</v>
      </c>
      <c r="AT55" s="20">
        <f t="shared" si="10"/>
        <v>10</v>
      </c>
      <c r="AU55" s="20">
        <f t="shared" si="11"/>
        <v>28</v>
      </c>
      <c r="AV55" s="14">
        <f t="shared" si="12"/>
        <v>177</v>
      </c>
      <c r="AW55" s="3">
        <f t="shared" si="13"/>
        <v>20</v>
      </c>
      <c r="AX55" s="3">
        <f t="shared" si="14"/>
        <v>157</v>
      </c>
      <c r="AY55" s="14">
        <f t="shared" si="15"/>
        <v>158</v>
      </c>
      <c r="AZ55" s="3">
        <f t="shared" si="16"/>
        <v>14</v>
      </c>
      <c r="BA55" s="3">
        <f t="shared" si="17"/>
        <v>144</v>
      </c>
      <c r="BB55" s="14">
        <f t="shared" si="18"/>
        <v>70</v>
      </c>
      <c r="BC55" s="3">
        <f t="shared" si="19"/>
        <v>6</v>
      </c>
      <c r="BD55" s="3">
        <f t="shared" si="20"/>
        <v>64</v>
      </c>
      <c r="BE55" s="14"/>
      <c r="BF55" s="3"/>
      <c r="BG55" s="3"/>
      <c r="BH55" s="14"/>
      <c r="BI55" s="3"/>
      <c r="BJ55" s="3"/>
      <c r="BK55" s="26">
        <f t="shared" si="24"/>
        <v>405</v>
      </c>
      <c r="BL55" s="20">
        <f t="shared" si="25"/>
        <v>40</v>
      </c>
      <c r="BM55" s="20">
        <f t="shared" si="26"/>
        <v>365</v>
      </c>
    </row>
    <row r="56" spans="1:65" ht="21.75" customHeight="1">
      <c r="A56" s="3" t="s">
        <v>109</v>
      </c>
      <c r="B56" s="18" t="s">
        <v>109</v>
      </c>
      <c r="C56" s="4" t="s">
        <v>22</v>
      </c>
      <c r="D56" s="4" t="s">
        <v>23</v>
      </c>
      <c r="E56" s="4" t="s">
        <v>1</v>
      </c>
      <c r="F56" s="14">
        <f>SUM(G56:H56)</f>
        <v>1</v>
      </c>
      <c r="G56" s="3"/>
      <c r="H56" s="3">
        <f>จบปีการศึกษา56!F32</f>
        <v>1</v>
      </c>
      <c r="I56" s="14"/>
      <c r="J56" s="3"/>
      <c r="K56" s="3"/>
      <c r="L56" s="14"/>
      <c r="M56" s="3"/>
      <c r="N56" s="3"/>
      <c r="O56" s="14"/>
      <c r="P56" s="3"/>
      <c r="Q56" s="3"/>
      <c r="R56" s="14"/>
      <c r="S56" s="3"/>
      <c r="T56" s="3"/>
      <c r="U56" s="14"/>
      <c r="V56" s="3"/>
      <c r="W56" s="3"/>
      <c r="X56" s="14"/>
      <c r="Y56" s="3"/>
      <c r="Z56" s="3"/>
      <c r="AA56" s="14"/>
      <c r="AB56" s="3"/>
      <c r="AC56" s="3"/>
      <c r="AD56" s="14"/>
      <c r="AE56" s="3"/>
      <c r="AF56" s="3"/>
      <c r="AG56" s="14"/>
      <c r="AH56" s="3"/>
      <c r="AI56" s="3"/>
      <c r="AJ56" s="14"/>
      <c r="AK56" s="3"/>
      <c r="AL56" s="3"/>
      <c r="AM56" s="14"/>
      <c r="AN56" s="3"/>
      <c r="AO56" s="3"/>
      <c r="AP56" s="14"/>
      <c r="AQ56" s="3"/>
      <c r="AR56" s="3"/>
      <c r="AS56" s="26"/>
      <c r="AT56" s="20"/>
      <c r="AU56" s="20"/>
      <c r="AV56" s="14"/>
      <c r="AW56" s="3"/>
      <c r="AX56" s="3"/>
      <c r="AY56" s="14"/>
      <c r="AZ56" s="3"/>
      <c r="BA56" s="3"/>
      <c r="BB56" s="14"/>
      <c r="BC56" s="3"/>
      <c r="BD56" s="3"/>
      <c r="BE56" s="14"/>
      <c r="BF56" s="3"/>
      <c r="BG56" s="3"/>
      <c r="BH56" s="14"/>
      <c r="BI56" s="3"/>
      <c r="BJ56" s="3"/>
      <c r="BK56" s="26"/>
      <c r="BL56" s="20"/>
      <c r="BM56" s="20"/>
    </row>
    <row r="57" spans="1:65" s="33" customFormat="1" ht="21.75" customHeight="1">
      <c r="A57" s="170" t="s">
        <v>14</v>
      </c>
      <c r="B57" s="171"/>
      <c r="C57" s="171"/>
      <c r="D57" s="171"/>
      <c r="E57" s="172"/>
      <c r="F57" s="14">
        <f>SUM(F52:F56)</f>
        <v>53</v>
      </c>
      <c r="G57" s="14">
        <f>SUM(G52:G56)</f>
        <v>28</v>
      </c>
      <c r="H57" s="14">
        <f>SUM(H52:H56)</f>
        <v>25</v>
      </c>
      <c r="I57" s="14">
        <f>SUM(I52:I56)</f>
        <v>297</v>
      </c>
      <c r="J57" s="14">
        <f aca="true" t="shared" si="35" ref="J57:AN57">SUM(J52:J56)</f>
        <v>99</v>
      </c>
      <c r="K57" s="14">
        <f t="shared" si="35"/>
        <v>198</v>
      </c>
      <c r="L57" s="14">
        <f t="shared" si="35"/>
        <v>248</v>
      </c>
      <c r="M57" s="14">
        <f t="shared" si="35"/>
        <v>82</v>
      </c>
      <c r="N57" s="14">
        <f t="shared" si="35"/>
        <v>166</v>
      </c>
      <c r="O57" s="14">
        <f t="shared" si="35"/>
        <v>144</v>
      </c>
      <c r="P57" s="14">
        <f t="shared" si="35"/>
        <v>61</v>
      </c>
      <c r="Q57" s="14">
        <f t="shared" si="35"/>
        <v>83</v>
      </c>
      <c r="R57" s="14">
        <f t="shared" si="35"/>
        <v>82</v>
      </c>
      <c r="S57" s="14">
        <f t="shared" si="35"/>
        <v>56</v>
      </c>
      <c r="T57" s="14">
        <f t="shared" si="35"/>
        <v>26</v>
      </c>
      <c r="U57" s="14"/>
      <c r="V57" s="14"/>
      <c r="W57" s="14"/>
      <c r="X57" s="14">
        <f t="shared" si="35"/>
        <v>771</v>
      </c>
      <c r="Y57" s="14">
        <f t="shared" si="35"/>
        <v>298</v>
      </c>
      <c r="Z57" s="14">
        <f t="shared" si="35"/>
        <v>473</v>
      </c>
      <c r="AA57" s="14">
        <f>SUM(AA52:AA56)</f>
        <v>5</v>
      </c>
      <c r="AB57" s="14">
        <f>SUM(AB52:AB56)</f>
        <v>3</v>
      </c>
      <c r="AC57" s="14">
        <f>SUM(AC52:AC56)</f>
        <v>2</v>
      </c>
      <c r="AD57" s="14">
        <f t="shared" si="35"/>
        <v>46</v>
      </c>
      <c r="AE57" s="14">
        <f t="shared" si="35"/>
        <v>25</v>
      </c>
      <c r="AF57" s="14">
        <f t="shared" si="35"/>
        <v>21</v>
      </c>
      <c r="AG57" s="14">
        <f t="shared" si="35"/>
        <v>44</v>
      </c>
      <c r="AH57" s="14">
        <f t="shared" si="35"/>
        <v>18</v>
      </c>
      <c r="AI57" s="14">
        <f t="shared" si="35"/>
        <v>26</v>
      </c>
      <c r="AJ57" s="14">
        <f t="shared" si="35"/>
        <v>35</v>
      </c>
      <c r="AK57" s="14">
        <f t="shared" si="35"/>
        <v>17</v>
      </c>
      <c r="AL57" s="14">
        <f t="shared" si="35"/>
        <v>18</v>
      </c>
      <c r="AM57" s="14">
        <f t="shared" si="35"/>
        <v>8</v>
      </c>
      <c r="AN57" s="14">
        <f t="shared" si="35"/>
        <v>8</v>
      </c>
      <c r="AO57" s="14"/>
      <c r="AP57" s="14"/>
      <c r="AQ57" s="14"/>
      <c r="AR57" s="14"/>
      <c r="AS57" s="26">
        <f t="shared" si="9"/>
        <v>133</v>
      </c>
      <c r="AT57" s="26">
        <f t="shared" si="10"/>
        <v>68</v>
      </c>
      <c r="AU57" s="26">
        <f t="shared" si="11"/>
        <v>65</v>
      </c>
      <c r="AV57" s="14">
        <f t="shared" si="12"/>
        <v>343</v>
      </c>
      <c r="AW57" s="14">
        <f t="shared" si="13"/>
        <v>124</v>
      </c>
      <c r="AX57" s="14">
        <f t="shared" si="14"/>
        <v>219</v>
      </c>
      <c r="AY57" s="14">
        <f t="shared" si="15"/>
        <v>292</v>
      </c>
      <c r="AZ57" s="14">
        <f t="shared" si="16"/>
        <v>100</v>
      </c>
      <c r="BA57" s="14">
        <f t="shared" si="17"/>
        <v>192</v>
      </c>
      <c r="BB57" s="14">
        <f t="shared" si="18"/>
        <v>179</v>
      </c>
      <c r="BC57" s="14">
        <f t="shared" si="19"/>
        <v>78</v>
      </c>
      <c r="BD57" s="14">
        <f t="shared" si="20"/>
        <v>101</v>
      </c>
      <c r="BE57" s="14">
        <f t="shared" si="21"/>
        <v>90</v>
      </c>
      <c r="BF57" s="14">
        <f t="shared" si="22"/>
        <v>64</v>
      </c>
      <c r="BG57" s="14">
        <f t="shared" si="23"/>
        <v>26</v>
      </c>
      <c r="BH57" s="14"/>
      <c r="BI57" s="14"/>
      <c r="BJ57" s="14"/>
      <c r="BK57" s="26">
        <f t="shared" si="24"/>
        <v>904</v>
      </c>
      <c r="BL57" s="26">
        <f t="shared" si="25"/>
        <v>366</v>
      </c>
      <c r="BM57" s="26">
        <f t="shared" si="26"/>
        <v>538</v>
      </c>
    </row>
    <row r="58" spans="1:65" ht="21.75" customHeight="1">
      <c r="A58" s="173">
        <v>36</v>
      </c>
      <c r="B58" s="16">
        <v>39</v>
      </c>
      <c r="C58" s="4" t="s">
        <v>63</v>
      </c>
      <c r="D58" s="4" t="s">
        <v>24</v>
      </c>
      <c r="E58" s="4" t="s">
        <v>1</v>
      </c>
      <c r="F58" s="14">
        <f>SUM(G58:H58)</f>
        <v>5</v>
      </c>
      <c r="G58" s="3">
        <f>จบปีการศึกษา56!E33</f>
        <v>4</v>
      </c>
      <c r="H58" s="3">
        <f>จบปีการศึกษา56!F33</f>
        <v>1</v>
      </c>
      <c r="I58" s="14">
        <f t="shared" si="5"/>
        <v>19</v>
      </c>
      <c r="J58" s="3">
        <v>12</v>
      </c>
      <c r="K58" s="3">
        <v>7</v>
      </c>
      <c r="L58" s="14">
        <f>M58+N58</f>
        <v>7</v>
      </c>
      <c r="M58" s="3">
        <v>6</v>
      </c>
      <c r="N58" s="3">
        <v>1</v>
      </c>
      <c r="O58" s="14">
        <f>P58+Q58</f>
        <v>10</v>
      </c>
      <c r="P58" s="3">
        <v>5</v>
      </c>
      <c r="Q58" s="3">
        <v>5</v>
      </c>
      <c r="R58" s="14">
        <f>S58+T58</f>
        <v>5</v>
      </c>
      <c r="S58" s="3">
        <v>4</v>
      </c>
      <c r="T58" s="3">
        <v>1</v>
      </c>
      <c r="U58" s="14"/>
      <c r="V58" s="3"/>
      <c r="W58" s="3"/>
      <c r="X58" s="14">
        <f t="shared" si="6"/>
        <v>41</v>
      </c>
      <c r="Y58" s="3">
        <f t="shared" si="7"/>
        <v>27</v>
      </c>
      <c r="Z58" s="3">
        <f t="shared" si="8"/>
        <v>14</v>
      </c>
      <c r="AA58" s="14"/>
      <c r="AB58" s="3"/>
      <c r="AC58" s="3"/>
      <c r="AD58" s="14"/>
      <c r="AE58" s="3"/>
      <c r="AF58" s="3"/>
      <c r="AG58" s="14">
        <f>SUM(AH58+AI58)</f>
        <v>2</v>
      </c>
      <c r="AH58" s="3">
        <v>1</v>
      </c>
      <c r="AI58" s="3">
        <v>1</v>
      </c>
      <c r="AJ58" s="14"/>
      <c r="AK58" s="3"/>
      <c r="AL58" s="3"/>
      <c r="AM58" s="14"/>
      <c r="AN58" s="3"/>
      <c r="AO58" s="3"/>
      <c r="AP58" s="14"/>
      <c r="AQ58" s="3"/>
      <c r="AR58" s="3"/>
      <c r="AS58" s="26">
        <f t="shared" si="9"/>
        <v>2</v>
      </c>
      <c r="AT58" s="20">
        <f t="shared" si="10"/>
        <v>1</v>
      </c>
      <c r="AU58" s="20">
        <f t="shared" si="11"/>
        <v>1</v>
      </c>
      <c r="AV58" s="14">
        <f t="shared" si="12"/>
        <v>19</v>
      </c>
      <c r="AW58" s="3">
        <f t="shared" si="13"/>
        <v>12</v>
      </c>
      <c r="AX58" s="3">
        <f t="shared" si="14"/>
        <v>7</v>
      </c>
      <c r="AY58" s="14">
        <f t="shared" si="15"/>
        <v>9</v>
      </c>
      <c r="AZ58" s="3">
        <f t="shared" si="16"/>
        <v>7</v>
      </c>
      <c r="BA58" s="3">
        <f t="shared" si="17"/>
        <v>2</v>
      </c>
      <c r="BB58" s="14">
        <f t="shared" si="18"/>
        <v>10</v>
      </c>
      <c r="BC58" s="3">
        <f t="shared" si="19"/>
        <v>5</v>
      </c>
      <c r="BD58" s="3">
        <f t="shared" si="20"/>
        <v>5</v>
      </c>
      <c r="BE58" s="14">
        <f t="shared" si="21"/>
        <v>5</v>
      </c>
      <c r="BF58" s="3">
        <f t="shared" si="22"/>
        <v>4</v>
      </c>
      <c r="BG58" s="3">
        <f t="shared" si="23"/>
        <v>1</v>
      </c>
      <c r="BH58" s="14"/>
      <c r="BI58" s="3"/>
      <c r="BJ58" s="3"/>
      <c r="BK58" s="26">
        <f t="shared" si="24"/>
        <v>43</v>
      </c>
      <c r="BL58" s="20">
        <f t="shared" si="25"/>
        <v>28</v>
      </c>
      <c r="BM58" s="20">
        <f t="shared" si="26"/>
        <v>15</v>
      </c>
    </row>
    <row r="59" spans="1:65" ht="21.75" customHeight="1">
      <c r="A59" s="176"/>
      <c r="B59" s="16">
        <v>40</v>
      </c>
      <c r="C59" s="4" t="s">
        <v>63</v>
      </c>
      <c r="D59" s="4" t="s">
        <v>70</v>
      </c>
      <c r="E59" s="4" t="s">
        <v>1</v>
      </c>
      <c r="F59" s="14"/>
      <c r="G59" s="3"/>
      <c r="H59" s="3"/>
      <c r="I59" s="14">
        <f t="shared" si="5"/>
        <v>8</v>
      </c>
      <c r="J59" s="3">
        <v>8</v>
      </c>
      <c r="K59" s="3"/>
      <c r="L59" s="14">
        <f>M59+N59</f>
        <v>14</v>
      </c>
      <c r="M59" s="3">
        <v>13</v>
      </c>
      <c r="N59" s="3">
        <v>1</v>
      </c>
      <c r="O59" s="14">
        <f>P59+Q59</f>
        <v>19</v>
      </c>
      <c r="P59" s="3">
        <v>18</v>
      </c>
      <c r="Q59" s="3">
        <v>1</v>
      </c>
      <c r="R59" s="14">
        <f>S59+T59</f>
        <v>8</v>
      </c>
      <c r="S59" s="3">
        <v>7</v>
      </c>
      <c r="T59" s="3">
        <v>1</v>
      </c>
      <c r="U59" s="14"/>
      <c r="V59" s="3"/>
      <c r="W59" s="3"/>
      <c r="X59" s="14">
        <f t="shared" si="6"/>
        <v>49</v>
      </c>
      <c r="Y59" s="3">
        <f t="shared" si="7"/>
        <v>46</v>
      </c>
      <c r="Z59" s="3">
        <f t="shared" si="8"/>
        <v>3</v>
      </c>
      <c r="AA59" s="14">
        <f>SUM(AB59:AC59)</f>
        <v>8</v>
      </c>
      <c r="AB59" s="3">
        <f>จบปีการศึกษา56!H34</f>
        <v>7</v>
      </c>
      <c r="AC59" s="3">
        <f>จบปีการศึกษา56!I34</f>
        <v>1</v>
      </c>
      <c r="AD59" s="14">
        <f>SUM(AE59+AF59)</f>
        <v>13</v>
      </c>
      <c r="AE59" s="3">
        <v>11</v>
      </c>
      <c r="AF59" s="3">
        <v>2</v>
      </c>
      <c r="AG59" s="14">
        <f>SUM(AH59+AI59)</f>
        <v>11</v>
      </c>
      <c r="AH59" s="3">
        <v>10</v>
      </c>
      <c r="AI59" s="3">
        <v>1</v>
      </c>
      <c r="AJ59" s="14">
        <f>AK59+AL59</f>
        <v>14</v>
      </c>
      <c r="AK59" s="3">
        <v>14</v>
      </c>
      <c r="AL59" s="3"/>
      <c r="AM59" s="14">
        <f>AN59+AO59</f>
        <v>22</v>
      </c>
      <c r="AN59" s="3">
        <v>21</v>
      </c>
      <c r="AO59" s="3">
        <v>1</v>
      </c>
      <c r="AP59" s="14"/>
      <c r="AQ59" s="3"/>
      <c r="AR59" s="3"/>
      <c r="AS59" s="26">
        <f t="shared" si="9"/>
        <v>60</v>
      </c>
      <c r="AT59" s="20">
        <f t="shared" si="10"/>
        <v>56</v>
      </c>
      <c r="AU59" s="20">
        <f t="shared" si="11"/>
        <v>4</v>
      </c>
      <c r="AV59" s="14">
        <f t="shared" si="12"/>
        <v>21</v>
      </c>
      <c r="AW59" s="3">
        <f t="shared" si="13"/>
        <v>19</v>
      </c>
      <c r="AX59" s="3">
        <f t="shared" si="14"/>
        <v>2</v>
      </c>
      <c r="AY59" s="14">
        <f t="shared" si="15"/>
        <v>25</v>
      </c>
      <c r="AZ59" s="3">
        <f t="shared" si="16"/>
        <v>23</v>
      </c>
      <c r="BA59" s="3">
        <f t="shared" si="17"/>
        <v>2</v>
      </c>
      <c r="BB59" s="14">
        <f t="shared" si="18"/>
        <v>33</v>
      </c>
      <c r="BC59" s="3">
        <f t="shared" si="19"/>
        <v>32</v>
      </c>
      <c r="BD59" s="3">
        <f t="shared" si="20"/>
        <v>1</v>
      </c>
      <c r="BE59" s="14">
        <f t="shared" si="21"/>
        <v>30</v>
      </c>
      <c r="BF59" s="3">
        <f t="shared" si="22"/>
        <v>28</v>
      </c>
      <c r="BG59" s="3">
        <f t="shared" si="23"/>
        <v>2</v>
      </c>
      <c r="BH59" s="14"/>
      <c r="BI59" s="3"/>
      <c r="BJ59" s="3"/>
      <c r="BK59" s="26">
        <f t="shared" si="24"/>
        <v>109</v>
      </c>
      <c r="BL59" s="20">
        <f t="shared" si="25"/>
        <v>102</v>
      </c>
      <c r="BM59" s="20">
        <f t="shared" si="26"/>
        <v>7</v>
      </c>
    </row>
    <row r="60" spans="1:65" ht="21.75" customHeight="1">
      <c r="A60" s="174"/>
      <c r="B60" s="16">
        <v>41</v>
      </c>
      <c r="C60" s="4" t="s">
        <v>63</v>
      </c>
      <c r="D60" s="4" t="s">
        <v>71</v>
      </c>
      <c r="E60" s="4" t="s">
        <v>1</v>
      </c>
      <c r="F60" s="14">
        <f>SUM(G60:H60)</f>
        <v>18</v>
      </c>
      <c r="G60" s="3">
        <f>จบปีการศึกษา56!E35</f>
        <v>18</v>
      </c>
      <c r="H60" s="3"/>
      <c r="I60" s="14">
        <f t="shared" si="5"/>
        <v>55</v>
      </c>
      <c r="J60" s="3">
        <v>42</v>
      </c>
      <c r="K60" s="3">
        <v>13</v>
      </c>
      <c r="L60" s="14">
        <f>M60+N60</f>
        <v>40</v>
      </c>
      <c r="M60" s="3">
        <v>37</v>
      </c>
      <c r="N60" s="3">
        <v>3</v>
      </c>
      <c r="O60" s="14">
        <f>P60+Q60</f>
        <v>43</v>
      </c>
      <c r="P60" s="3">
        <v>40</v>
      </c>
      <c r="Q60" s="3">
        <v>3</v>
      </c>
      <c r="R60" s="14">
        <f>S60+T60</f>
        <v>9</v>
      </c>
      <c r="S60" s="3">
        <v>9</v>
      </c>
      <c r="T60" s="3"/>
      <c r="U60" s="14"/>
      <c r="V60" s="3"/>
      <c r="W60" s="3"/>
      <c r="X60" s="14">
        <f t="shared" si="6"/>
        <v>147</v>
      </c>
      <c r="Y60" s="3">
        <f t="shared" si="7"/>
        <v>128</v>
      </c>
      <c r="Z60" s="3">
        <f t="shared" si="8"/>
        <v>19</v>
      </c>
      <c r="AA60" s="14">
        <f>SUM(AB60:AC60)</f>
        <v>8</v>
      </c>
      <c r="AB60" s="3">
        <f>จบปีการศึกษา56!H35</f>
        <v>8</v>
      </c>
      <c r="AC60" s="3"/>
      <c r="AD60" s="14">
        <f>SUM(AE60+AF60)</f>
        <v>6</v>
      </c>
      <c r="AE60" s="3">
        <v>6</v>
      </c>
      <c r="AF60" s="3"/>
      <c r="AG60" s="14">
        <f>SUM(AH60+AI60)</f>
        <v>12</v>
      </c>
      <c r="AH60" s="3">
        <v>12</v>
      </c>
      <c r="AI60" s="3"/>
      <c r="AJ60" s="14">
        <f>AK60+AL60</f>
        <v>10</v>
      </c>
      <c r="AK60" s="3">
        <v>10</v>
      </c>
      <c r="AL60" s="3"/>
      <c r="AM60" s="14">
        <f>AN60+AO60</f>
        <v>3</v>
      </c>
      <c r="AN60" s="3">
        <v>3</v>
      </c>
      <c r="AO60" s="3"/>
      <c r="AP60" s="14"/>
      <c r="AQ60" s="3"/>
      <c r="AR60" s="3"/>
      <c r="AS60" s="26">
        <f t="shared" si="9"/>
        <v>31</v>
      </c>
      <c r="AT60" s="20">
        <f t="shared" si="10"/>
        <v>31</v>
      </c>
      <c r="AU60" s="20"/>
      <c r="AV60" s="14">
        <f t="shared" si="12"/>
        <v>61</v>
      </c>
      <c r="AW60" s="3">
        <f t="shared" si="13"/>
        <v>48</v>
      </c>
      <c r="AX60" s="3">
        <f t="shared" si="14"/>
        <v>13</v>
      </c>
      <c r="AY60" s="14">
        <f t="shared" si="15"/>
        <v>52</v>
      </c>
      <c r="AZ60" s="3">
        <f t="shared" si="16"/>
        <v>49</v>
      </c>
      <c r="BA60" s="3">
        <f t="shared" si="17"/>
        <v>3</v>
      </c>
      <c r="BB60" s="14">
        <f t="shared" si="18"/>
        <v>53</v>
      </c>
      <c r="BC60" s="3">
        <f t="shared" si="19"/>
        <v>50</v>
      </c>
      <c r="BD60" s="3">
        <f t="shared" si="20"/>
        <v>3</v>
      </c>
      <c r="BE60" s="14">
        <f t="shared" si="21"/>
        <v>12</v>
      </c>
      <c r="BF60" s="3">
        <f t="shared" si="22"/>
        <v>12</v>
      </c>
      <c r="BG60" s="3"/>
      <c r="BH60" s="14"/>
      <c r="BI60" s="3"/>
      <c r="BJ60" s="3"/>
      <c r="BK60" s="26">
        <f t="shared" si="24"/>
        <v>178</v>
      </c>
      <c r="BL60" s="20">
        <f t="shared" si="25"/>
        <v>159</v>
      </c>
      <c r="BM60" s="20">
        <f t="shared" si="26"/>
        <v>19</v>
      </c>
    </row>
    <row r="61" spans="1:65" s="33" customFormat="1" ht="21.75" customHeight="1">
      <c r="A61" s="170" t="s">
        <v>14</v>
      </c>
      <c r="B61" s="171"/>
      <c r="C61" s="171"/>
      <c r="D61" s="171"/>
      <c r="E61" s="172"/>
      <c r="F61" s="14">
        <f>SUM(F58:F60)</f>
        <v>23</v>
      </c>
      <c r="G61" s="14">
        <f>SUM(G58:G60)</f>
        <v>22</v>
      </c>
      <c r="H61" s="14">
        <f>SUM(H58:H60)</f>
        <v>1</v>
      </c>
      <c r="I61" s="14">
        <f>SUM(I58:I60)</f>
        <v>82</v>
      </c>
      <c r="J61" s="14">
        <f aca="true" t="shared" si="36" ref="J61:AO61">SUM(J58:J60)</f>
        <v>62</v>
      </c>
      <c r="K61" s="14">
        <f t="shared" si="36"/>
        <v>20</v>
      </c>
      <c r="L61" s="14">
        <f t="shared" si="36"/>
        <v>61</v>
      </c>
      <c r="M61" s="14">
        <f t="shared" si="36"/>
        <v>56</v>
      </c>
      <c r="N61" s="14">
        <f t="shared" si="36"/>
        <v>5</v>
      </c>
      <c r="O61" s="14">
        <f t="shared" si="36"/>
        <v>72</v>
      </c>
      <c r="P61" s="14">
        <f t="shared" si="36"/>
        <v>63</v>
      </c>
      <c r="Q61" s="14">
        <f t="shared" si="36"/>
        <v>9</v>
      </c>
      <c r="R61" s="14">
        <f t="shared" si="36"/>
        <v>22</v>
      </c>
      <c r="S61" s="14">
        <f t="shared" si="36"/>
        <v>20</v>
      </c>
      <c r="T61" s="14">
        <f t="shared" si="36"/>
        <v>2</v>
      </c>
      <c r="U61" s="14"/>
      <c r="V61" s="14"/>
      <c r="W61" s="14"/>
      <c r="X61" s="14">
        <f t="shared" si="36"/>
        <v>237</v>
      </c>
      <c r="Y61" s="14">
        <f t="shared" si="36"/>
        <v>201</v>
      </c>
      <c r="Z61" s="14">
        <f t="shared" si="36"/>
        <v>36</v>
      </c>
      <c r="AA61" s="14">
        <f>SUM(AA58:AA60)</f>
        <v>16</v>
      </c>
      <c r="AB61" s="14">
        <f>SUM(AB58:AB60)</f>
        <v>15</v>
      </c>
      <c r="AC61" s="14">
        <f>SUM(AC58:AC60)</f>
        <v>1</v>
      </c>
      <c r="AD61" s="14">
        <f t="shared" si="36"/>
        <v>19</v>
      </c>
      <c r="AE61" s="14">
        <f t="shared" si="36"/>
        <v>17</v>
      </c>
      <c r="AF61" s="14">
        <f t="shared" si="36"/>
        <v>2</v>
      </c>
      <c r="AG61" s="14">
        <f t="shared" si="36"/>
        <v>25</v>
      </c>
      <c r="AH61" s="14">
        <f t="shared" si="36"/>
        <v>23</v>
      </c>
      <c r="AI61" s="14">
        <f t="shared" si="36"/>
        <v>2</v>
      </c>
      <c r="AJ61" s="14">
        <f t="shared" si="36"/>
        <v>24</v>
      </c>
      <c r="AK61" s="14">
        <f t="shared" si="36"/>
        <v>24</v>
      </c>
      <c r="AL61" s="14"/>
      <c r="AM61" s="14">
        <f t="shared" si="36"/>
        <v>25</v>
      </c>
      <c r="AN61" s="14">
        <f t="shared" si="36"/>
        <v>24</v>
      </c>
      <c r="AO61" s="14">
        <f t="shared" si="36"/>
        <v>1</v>
      </c>
      <c r="AP61" s="14"/>
      <c r="AQ61" s="14"/>
      <c r="AR61" s="14"/>
      <c r="AS61" s="26">
        <f t="shared" si="9"/>
        <v>93</v>
      </c>
      <c r="AT61" s="26">
        <f t="shared" si="10"/>
        <v>88</v>
      </c>
      <c r="AU61" s="26">
        <f t="shared" si="11"/>
        <v>5</v>
      </c>
      <c r="AV61" s="14">
        <f t="shared" si="12"/>
        <v>101</v>
      </c>
      <c r="AW61" s="14">
        <f t="shared" si="13"/>
        <v>79</v>
      </c>
      <c r="AX61" s="14">
        <f t="shared" si="14"/>
        <v>22</v>
      </c>
      <c r="AY61" s="14">
        <f t="shared" si="15"/>
        <v>86</v>
      </c>
      <c r="AZ61" s="14">
        <f t="shared" si="16"/>
        <v>79</v>
      </c>
      <c r="BA61" s="14">
        <f t="shared" si="17"/>
        <v>7</v>
      </c>
      <c r="BB61" s="14">
        <f t="shared" si="18"/>
        <v>96</v>
      </c>
      <c r="BC61" s="14">
        <f t="shared" si="19"/>
        <v>87</v>
      </c>
      <c r="BD61" s="14">
        <f t="shared" si="20"/>
        <v>9</v>
      </c>
      <c r="BE61" s="14">
        <f t="shared" si="21"/>
        <v>47</v>
      </c>
      <c r="BF61" s="14">
        <f t="shared" si="22"/>
        <v>44</v>
      </c>
      <c r="BG61" s="14">
        <f t="shared" si="23"/>
        <v>3</v>
      </c>
      <c r="BH61" s="14"/>
      <c r="BI61" s="14"/>
      <c r="BJ61" s="14"/>
      <c r="BK61" s="26">
        <f t="shared" si="24"/>
        <v>330</v>
      </c>
      <c r="BL61" s="26">
        <f t="shared" si="25"/>
        <v>289</v>
      </c>
      <c r="BM61" s="26">
        <f t="shared" si="26"/>
        <v>41</v>
      </c>
    </row>
    <row r="62" spans="1:65" ht="21.75" customHeight="1">
      <c r="A62" s="3">
        <v>37</v>
      </c>
      <c r="B62" s="17">
        <v>42</v>
      </c>
      <c r="C62" s="19" t="s">
        <v>93</v>
      </c>
      <c r="D62" s="19" t="s">
        <v>85</v>
      </c>
      <c r="E62" s="4" t="s">
        <v>1</v>
      </c>
      <c r="F62" s="14"/>
      <c r="G62" s="3"/>
      <c r="H62" s="3"/>
      <c r="I62" s="14">
        <f t="shared" si="5"/>
        <v>258</v>
      </c>
      <c r="J62" s="3">
        <v>129</v>
      </c>
      <c r="K62" s="3">
        <v>129</v>
      </c>
      <c r="L62" s="14"/>
      <c r="M62" s="3"/>
      <c r="N62" s="3"/>
      <c r="O62" s="14"/>
      <c r="P62" s="3"/>
      <c r="Q62" s="3"/>
      <c r="R62" s="14"/>
      <c r="S62" s="3"/>
      <c r="T62" s="3"/>
      <c r="U62" s="14"/>
      <c r="V62" s="3"/>
      <c r="W62" s="3"/>
      <c r="X62" s="14">
        <f t="shared" si="6"/>
        <v>258</v>
      </c>
      <c r="Y62" s="3">
        <f t="shared" si="7"/>
        <v>129</v>
      </c>
      <c r="Z62" s="3">
        <f t="shared" si="8"/>
        <v>129</v>
      </c>
      <c r="AA62" s="14"/>
      <c r="AB62" s="3"/>
      <c r="AC62" s="3"/>
      <c r="AD62" s="14">
        <f>SUM(AE62+AF62)</f>
        <v>57</v>
      </c>
      <c r="AE62" s="3">
        <v>38</v>
      </c>
      <c r="AF62" s="3">
        <v>19</v>
      </c>
      <c r="AG62" s="14"/>
      <c r="AH62" s="3"/>
      <c r="AI62" s="3"/>
      <c r="AJ62" s="14"/>
      <c r="AK62" s="3"/>
      <c r="AL62" s="3"/>
      <c r="AM62" s="14"/>
      <c r="AN62" s="3"/>
      <c r="AO62" s="3"/>
      <c r="AP62" s="14"/>
      <c r="AQ62" s="3"/>
      <c r="AR62" s="3"/>
      <c r="AS62" s="26">
        <f t="shared" si="9"/>
        <v>57</v>
      </c>
      <c r="AT62" s="20">
        <f t="shared" si="10"/>
        <v>38</v>
      </c>
      <c r="AU62" s="20">
        <f t="shared" si="11"/>
        <v>19</v>
      </c>
      <c r="AV62" s="14">
        <f t="shared" si="12"/>
        <v>315</v>
      </c>
      <c r="AW62" s="3">
        <f t="shared" si="13"/>
        <v>167</v>
      </c>
      <c r="AX62" s="3">
        <f t="shared" si="14"/>
        <v>148</v>
      </c>
      <c r="AY62" s="14"/>
      <c r="AZ62" s="3"/>
      <c r="BA62" s="3"/>
      <c r="BB62" s="14"/>
      <c r="BC62" s="3"/>
      <c r="BD62" s="3"/>
      <c r="BE62" s="14"/>
      <c r="BF62" s="3"/>
      <c r="BG62" s="3"/>
      <c r="BH62" s="14"/>
      <c r="BI62" s="3"/>
      <c r="BJ62" s="3"/>
      <c r="BK62" s="26">
        <f t="shared" si="24"/>
        <v>315</v>
      </c>
      <c r="BL62" s="20">
        <f t="shared" si="25"/>
        <v>167</v>
      </c>
      <c r="BM62" s="20">
        <f t="shared" si="26"/>
        <v>148</v>
      </c>
    </row>
    <row r="63" spans="1:65" s="33" customFormat="1" ht="21.75" customHeight="1">
      <c r="A63" s="170" t="s">
        <v>14</v>
      </c>
      <c r="B63" s="171"/>
      <c r="C63" s="171"/>
      <c r="D63" s="171"/>
      <c r="E63" s="172"/>
      <c r="F63" s="14"/>
      <c r="G63" s="14"/>
      <c r="H63" s="14"/>
      <c r="I63" s="14">
        <f>SUM(I62)</f>
        <v>258</v>
      </c>
      <c r="J63" s="14">
        <f>SUM(J62)</f>
        <v>129</v>
      </c>
      <c r="K63" s="14">
        <f>SUM(K62)</f>
        <v>129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>
        <f aca="true" t="shared" si="37" ref="X63:AF63">SUM(X62)</f>
        <v>258</v>
      </c>
      <c r="Y63" s="14">
        <f t="shared" si="37"/>
        <v>129</v>
      </c>
      <c r="Z63" s="14">
        <f t="shared" si="37"/>
        <v>129</v>
      </c>
      <c r="AA63" s="14">
        <f t="shared" si="37"/>
        <v>0</v>
      </c>
      <c r="AB63" s="14">
        <f t="shared" si="37"/>
        <v>0</v>
      </c>
      <c r="AC63" s="14">
        <f t="shared" si="37"/>
        <v>0</v>
      </c>
      <c r="AD63" s="14">
        <f t="shared" si="37"/>
        <v>57</v>
      </c>
      <c r="AE63" s="14">
        <f t="shared" si="37"/>
        <v>38</v>
      </c>
      <c r="AF63" s="14">
        <f t="shared" si="37"/>
        <v>19</v>
      </c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6">
        <f t="shared" si="9"/>
        <v>57</v>
      </c>
      <c r="AT63" s="26">
        <f t="shared" si="10"/>
        <v>38</v>
      </c>
      <c r="AU63" s="26">
        <f t="shared" si="11"/>
        <v>19</v>
      </c>
      <c r="AV63" s="14">
        <f t="shared" si="12"/>
        <v>315</v>
      </c>
      <c r="AW63" s="14">
        <f t="shared" si="13"/>
        <v>167</v>
      </c>
      <c r="AX63" s="14">
        <f t="shared" si="14"/>
        <v>148</v>
      </c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26">
        <f t="shared" si="24"/>
        <v>315</v>
      </c>
      <c r="BL63" s="26">
        <f t="shared" si="25"/>
        <v>167</v>
      </c>
      <c r="BM63" s="26">
        <f t="shared" si="26"/>
        <v>148</v>
      </c>
    </row>
    <row r="64" spans="1:65" s="33" customFormat="1" ht="21.75" customHeight="1">
      <c r="A64" s="175" t="s">
        <v>37</v>
      </c>
      <c r="B64" s="175"/>
      <c r="C64" s="175"/>
      <c r="D64" s="175"/>
      <c r="E64" s="175"/>
      <c r="F64" s="14">
        <f>F63+F61+F57+F51+F42+F37+F34+F26+F23+F21</f>
        <v>751</v>
      </c>
      <c r="G64" s="14">
        <f>G63+G61+G57+G51+G42+G37+G34+G26+G23+G21</f>
        <v>228</v>
      </c>
      <c r="H64" s="14">
        <f>H63+H61+H57+H51+H42+H37+H34+H26+H23+H21</f>
        <v>523</v>
      </c>
      <c r="I64" s="14">
        <f>I63+I61+I57+I51+I42+I37+I34+I26+I23+I21</f>
        <v>3177</v>
      </c>
      <c r="J64" s="14">
        <f aca="true" t="shared" si="38" ref="J64:Z64">J63+J61+J57+J51+J42+J37+J34+J26+J23+J21</f>
        <v>977</v>
      </c>
      <c r="K64" s="14">
        <f t="shared" si="38"/>
        <v>2200</v>
      </c>
      <c r="L64" s="14">
        <f t="shared" si="38"/>
        <v>2417</v>
      </c>
      <c r="M64" s="14">
        <f t="shared" si="38"/>
        <v>638</v>
      </c>
      <c r="N64" s="14">
        <f t="shared" si="38"/>
        <v>1779</v>
      </c>
      <c r="O64" s="14">
        <f t="shared" si="38"/>
        <v>2018</v>
      </c>
      <c r="P64" s="14">
        <f t="shared" si="38"/>
        <v>596</v>
      </c>
      <c r="Q64" s="14">
        <f t="shared" si="38"/>
        <v>1422</v>
      </c>
      <c r="R64" s="14">
        <f t="shared" si="38"/>
        <v>1416</v>
      </c>
      <c r="S64" s="14">
        <f t="shared" si="38"/>
        <v>480</v>
      </c>
      <c r="T64" s="14">
        <f t="shared" si="38"/>
        <v>936</v>
      </c>
      <c r="U64" s="14">
        <f t="shared" si="38"/>
        <v>335</v>
      </c>
      <c r="V64" s="14">
        <f t="shared" si="38"/>
        <v>76</v>
      </c>
      <c r="W64" s="14">
        <f t="shared" si="38"/>
        <v>259</v>
      </c>
      <c r="X64" s="14">
        <f>X63+X61+X57+X51+X42+X37+X34+X26+X23+X21</f>
        <v>9363</v>
      </c>
      <c r="Y64" s="14">
        <f t="shared" si="38"/>
        <v>2767</v>
      </c>
      <c r="Z64" s="14">
        <f t="shared" si="38"/>
        <v>6596</v>
      </c>
      <c r="AA64" s="14">
        <f>AA63+AA61+AA57+AA51+AA42+AA37+AA34+AA26+AA23+AA21</f>
        <v>477</v>
      </c>
      <c r="AB64" s="14">
        <f>AB63+AB61+AB57+AB51+AB42+AB37+AB34+AB26+AB23+AB21</f>
        <v>204</v>
      </c>
      <c r="AC64" s="14">
        <f>AC63+AC61+AC57+AC51+AC42+AC37+AC34+AC26+AC23+AC21</f>
        <v>273</v>
      </c>
      <c r="AD64" s="14">
        <f>AD21+AD23+AD26+AD34+AD37+AD42+AD51+AD57+AD61+AD63</f>
        <v>677</v>
      </c>
      <c r="AE64" s="14">
        <f aca="true" t="shared" si="39" ref="AE64:AR64">AE21+AE23+AE26+AE34+AE37+AE42+AE51+AE57+AE61+AE63</f>
        <v>312</v>
      </c>
      <c r="AF64" s="14">
        <f t="shared" si="39"/>
        <v>365</v>
      </c>
      <c r="AG64" s="14">
        <f t="shared" si="39"/>
        <v>721</v>
      </c>
      <c r="AH64" s="14">
        <f t="shared" si="39"/>
        <v>310</v>
      </c>
      <c r="AI64" s="14">
        <f t="shared" si="39"/>
        <v>411</v>
      </c>
      <c r="AJ64" s="14">
        <f t="shared" si="39"/>
        <v>555</v>
      </c>
      <c r="AK64" s="14">
        <f t="shared" si="39"/>
        <v>239</v>
      </c>
      <c r="AL64" s="14">
        <f t="shared" si="39"/>
        <v>316</v>
      </c>
      <c r="AM64" s="14">
        <f t="shared" si="39"/>
        <v>440</v>
      </c>
      <c r="AN64" s="14">
        <f t="shared" si="39"/>
        <v>168</v>
      </c>
      <c r="AO64" s="14">
        <f t="shared" si="39"/>
        <v>272</v>
      </c>
      <c r="AP64" s="14">
        <f t="shared" si="39"/>
        <v>92</v>
      </c>
      <c r="AQ64" s="14">
        <f t="shared" si="39"/>
        <v>6</v>
      </c>
      <c r="AR64" s="14">
        <f t="shared" si="39"/>
        <v>86</v>
      </c>
      <c r="AS64" s="26">
        <f t="shared" si="9"/>
        <v>2485</v>
      </c>
      <c r="AT64" s="26">
        <f t="shared" si="10"/>
        <v>1035</v>
      </c>
      <c r="AU64" s="26">
        <f t="shared" si="11"/>
        <v>1450</v>
      </c>
      <c r="AV64" s="14">
        <f t="shared" si="12"/>
        <v>3854</v>
      </c>
      <c r="AW64" s="14">
        <f t="shared" si="13"/>
        <v>1289</v>
      </c>
      <c r="AX64" s="14">
        <f t="shared" si="14"/>
        <v>2565</v>
      </c>
      <c r="AY64" s="14">
        <f t="shared" si="15"/>
        <v>3138</v>
      </c>
      <c r="AZ64" s="14">
        <f t="shared" si="16"/>
        <v>948</v>
      </c>
      <c r="BA64" s="14">
        <f t="shared" si="17"/>
        <v>2190</v>
      </c>
      <c r="BB64" s="14">
        <f t="shared" si="18"/>
        <v>2573</v>
      </c>
      <c r="BC64" s="14">
        <f t="shared" si="19"/>
        <v>835</v>
      </c>
      <c r="BD64" s="14">
        <f t="shared" si="20"/>
        <v>1738</v>
      </c>
      <c r="BE64" s="14">
        <f t="shared" si="21"/>
        <v>1856</v>
      </c>
      <c r="BF64" s="14">
        <f t="shared" si="22"/>
        <v>648</v>
      </c>
      <c r="BG64" s="14">
        <f t="shared" si="23"/>
        <v>1208</v>
      </c>
      <c r="BH64" s="14">
        <f>BI64+BJ64</f>
        <v>427</v>
      </c>
      <c r="BI64" s="14">
        <f>V64+AQ64</f>
        <v>82</v>
      </c>
      <c r="BJ64" s="14">
        <f>W64+AR64</f>
        <v>345</v>
      </c>
      <c r="BK64" s="26">
        <f>BL64+BM64</f>
        <v>11848</v>
      </c>
      <c r="BL64" s="26">
        <f>Y64+AT64</f>
        <v>3802</v>
      </c>
      <c r="BM64" s="26">
        <f>Z64+AU64</f>
        <v>8046</v>
      </c>
    </row>
    <row r="65" ht="22.5" customHeight="1"/>
    <row r="66" ht="24">
      <c r="B66" s="30"/>
    </row>
    <row r="67" ht="24">
      <c r="D67" s="5"/>
    </row>
  </sheetData>
  <sheetProtection/>
  <mergeCells count="43">
    <mergeCell ref="AG3:AI3"/>
    <mergeCell ref="AV2:BM2"/>
    <mergeCell ref="AV3:AX3"/>
    <mergeCell ref="AY3:BA3"/>
    <mergeCell ref="BB3:BD3"/>
    <mergeCell ref="BE3:BG3"/>
    <mergeCell ref="BH3:BJ3"/>
    <mergeCell ref="BK3:BM3"/>
    <mergeCell ref="AS3:AU3"/>
    <mergeCell ref="AD2:AU2"/>
    <mergeCell ref="R3:T3"/>
    <mergeCell ref="X3:Z3"/>
    <mergeCell ref="C2:C4"/>
    <mergeCell ref="D2:D4"/>
    <mergeCell ref="E2:E4"/>
    <mergeCell ref="I2:Z2"/>
    <mergeCell ref="U3:W3"/>
    <mergeCell ref="I3:K3"/>
    <mergeCell ref="L3:N3"/>
    <mergeCell ref="A51:E51"/>
    <mergeCell ref="A42:E42"/>
    <mergeCell ref="A37:E37"/>
    <mergeCell ref="A58:A60"/>
    <mergeCell ref="A38:A39"/>
    <mergeCell ref="A64:E64"/>
    <mergeCell ref="A63:E63"/>
    <mergeCell ref="A61:E61"/>
    <mergeCell ref="A57:E57"/>
    <mergeCell ref="A34:E34"/>
    <mergeCell ref="A26:E26"/>
    <mergeCell ref="A23:E23"/>
    <mergeCell ref="A21:E21"/>
    <mergeCell ref="A24:A25"/>
    <mergeCell ref="A1:BM1"/>
    <mergeCell ref="AJ3:AL3"/>
    <mergeCell ref="AM3:AO3"/>
    <mergeCell ref="AP3:AR3"/>
    <mergeCell ref="AD3:AF3"/>
    <mergeCell ref="F3:H3"/>
    <mergeCell ref="AA2:AC2"/>
    <mergeCell ref="F2:H2"/>
    <mergeCell ref="AA3:AC3"/>
    <mergeCell ref="O3:Q3"/>
  </mergeCells>
  <printOptions/>
  <pageMargins left="0.3937007874015748" right="0.3937007874015748" top="0.4724409448818898" bottom="0.3937007874015748" header="0.3937007874015748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P36"/>
  <sheetViews>
    <sheetView zoomScale="85" zoomScaleNormal="85" workbookViewId="0" topLeftCell="A1">
      <selection activeCell="A1" sqref="A1:P1"/>
    </sheetView>
  </sheetViews>
  <sheetFormatPr defaultColWidth="9.140625" defaultRowHeight="12.75"/>
  <cols>
    <col min="1" max="1" width="5.421875" style="5" customWidth="1"/>
    <col min="2" max="2" width="26.140625" style="7" customWidth="1"/>
    <col min="3" max="3" width="33.8515625" style="7" bestFit="1" customWidth="1"/>
    <col min="4" max="4" width="19.8515625" style="7" bestFit="1" customWidth="1"/>
    <col min="5" max="16" width="9.28125" style="5" customWidth="1"/>
    <col min="17" max="16384" width="9.140625" style="7" customWidth="1"/>
  </cols>
  <sheetData>
    <row r="1" spans="1:16" ht="32.25" customHeight="1">
      <c r="A1" s="178" t="s">
        <v>145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24" customHeight="1">
      <c r="A2" s="160" t="s">
        <v>17</v>
      </c>
      <c r="B2" s="160" t="s">
        <v>16</v>
      </c>
      <c r="C2" s="160" t="s">
        <v>0</v>
      </c>
      <c r="D2" s="160" t="s">
        <v>38</v>
      </c>
      <c r="E2" s="160" t="s">
        <v>64</v>
      </c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24" customHeight="1">
      <c r="A3" s="160"/>
      <c r="B3" s="160"/>
      <c r="C3" s="160"/>
      <c r="D3" s="160"/>
      <c r="E3" s="160" t="s">
        <v>3</v>
      </c>
      <c r="F3" s="160"/>
      <c r="G3" s="160"/>
      <c r="H3" s="160" t="s">
        <v>15</v>
      </c>
      <c r="I3" s="160"/>
      <c r="J3" s="160"/>
      <c r="K3" s="160" t="s">
        <v>2</v>
      </c>
      <c r="L3" s="160"/>
      <c r="M3" s="160"/>
      <c r="N3" s="175" t="s">
        <v>81</v>
      </c>
      <c r="O3" s="175"/>
      <c r="P3" s="175"/>
    </row>
    <row r="4" spans="1:16" ht="24">
      <c r="A4" s="160"/>
      <c r="B4" s="160"/>
      <c r="C4" s="160"/>
      <c r="D4" s="160"/>
      <c r="E4" s="15" t="s">
        <v>18</v>
      </c>
      <c r="F4" s="15" t="s">
        <v>19</v>
      </c>
      <c r="G4" s="15" t="s">
        <v>14</v>
      </c>
      <c r="H4" s="15" t="s">
        <v>18</v>
      </c>
      <c r="I4" s="15" t="s">
        <v>19</v>
      </c>
      <c r="J4" s="15" t="s">
        <v>14</v>
      </c>
      <c r="K4" s="15" t="s">
        <v>18</v>
      </c>
      <c r="L4" s="15" t="s">
        <v>19</v>
      </c>
      <c r="M4" s="15" t="s">
        <v>14</v>
      </c>
      <c r="N4" s="15" t="s">
        <v>18</v>
      </c>
      <c r="O4" s="15" t="s">
        <v>19</v>
      </c>
      <c r="P4" s="15" t="s">
        <v>14</v>
      </c>
    </row>
    <row r="5" spans="1:16" ht="24">
      <c r="A5" s="3">
        <v>1</v>
      </c>
      <c r="B5" s="4" t="s">
        <v>20</v>
      </c>
      <c r="C5" s="4" t="s">
        <v>29</v>
      </c>
      <c r="D5" s="4" t="s">
        <v>1</v>
      </c>
      <c r="E5" s="3">
        <v>1</v>
      </c>
      <c r="F5" s="3">
        <v>100</v>
      </c>
      <c r="G5" s="14">
        <f>SUM(E5:F5)</f>
        <v>101</v>
      </c>
      <c r="H5" s="3"/>
      <c r="I5" s="3"/>
      <c r="J5" s="14"/>
      <c r="K5" s="3"/>
      <c r="L5" s="3"/>
      <c r="M5" s="14"/>
      <c r="N5" s="3">
        <f>E5+H5+K5</f>
        <v>1</v>
      </c>
      <c r="O5" s="3">
        <f>F5+I5+L5</f>
        <v>100</v>
      </c>
      <c r="P5" s="14">
        <f>SUM(N5:O5)</f>
        <v>101</v>
      </c>
    </row>
    <row r="6" spans="1:16" ht="24">
      <c r="A6" s="3">
        <v>2</v>
      </c>
      <c r="B6" s="4" t="s">
        <v>20</v>
      </c>
      <c r="C6" s="4" t="s">
        <v>21</v>
      </c>
      <c r="D6" s="4" t="s">
        <v>1</v>
      </c>
      <c r="E6" s="3">
        <v>14</v>
      </c>
      <c r="F6" s="3">
        <v>56</v>
      </c>
      <c r="G6" s="14">
        <f aca="true" t="shared" si="0" ref="G6:G35">SUM(E6:F6)</f>
        <v>70</v>
      </c>
      <c r="H6" s="3"/>
      <c r="I6" s="3"/>
      <c r="J6" s="14"/>
      <c r="K6" s="3"/>
      <c r="L6" s="3"/>
      <c r="M6" s="14"/>
      <c r="N6" s="3">
        <f aca="true" t="shared" si="1" ref="N6:N35">E6+H6+K6</f>
        <v>14</v>
      </c>
      <c r="O6" s="3">
        <f aca="true" t="shared" si="2" ref="O6:O34">F6+I6+L6</f>
        <v>56</v>
      </c>
      <c r="P6" s="14">
        <f>SUM(N6:O6)</f>
        <v>70</v>
      </c>
    </row>
    <row r="7" spans="1:16" ht="24">
      <c r="A7" s="3">
        <v>3</v>
      </c>
      <c r="B7" s="4" t="s">
        <v>20</v>
      </c>
      <c r="C7" s="4" t="s">
        <v>36</v>
      </c>
      <c r="D7" s="4" t="s">
        <v>1</v>
      </c>
      <c r="E7" s="3">
        <v>35</v>
      </c>
      <c r="F7" s="3">
        <v>37</v>
      </c>
      <c r="G7" s="14">
        <f t="shared" si="0"/>
        <v>72</v>
      </c>
      <c r="H7" s="3"/>
      <c r="I7" s="3"/>
      <c r="J7" s="14"/>
      <c r="K7" s="3"/>
      <c r="L7" s="3"/>
      <c r="M7" s="14"/>
      <c r="N7" s="3">
        <f t="shared" si="1"/>
        <v>35</v>
      </c>
      <c r="O7" s="3">
        <f t="shared" si="2"/>
        <v>37</v>
      </c>
      <c r="P7" s="14">
        <f>SUM(N7:O7)</f>
        <v>72</v>
      </c>
    </row>
    <row r="8" spans="1:16" ht="24">
      <c r="A8" s="3">
        <v>4</v>
      </c>
      <c r="B8" s="4" t="s">
        <v>20</v>
      </c>
      <c r="C8" s="4" t="s">
        <v>35</v>
      </c>
      <c r="D8" s="4" t="s">
        <v>1</v>
      </c>
      <c r="E8" s="3">
        <v>12</v>
      </c>
      <c r="F8" s="3">
        <v>65</v>
      </c>
      <c r="G8" s="14">
        <f t="shared" si="0"/>
        <v>77</v>
      </c>
      <c r="H8" s="3"/>
      <c r="I8" s="3"/>
      <c r="J8" s="14"/>
      <c r="K8" s="3"/>
      <c r="L8" s="3"/>
      <c r="M8" s="14"/>
      <c r="N8" s="3">
        <f t="shared" si="1"/>
        <v>12</v>
      </c>
      <c r="O8" s="3">
        <f t="shared" si="2"/>
        <v>65</v>
      </c>
      <c r="P8" s="14">
        <f>SUM(N8:O8)</f>
        <v>77</v>
      </c>
    </row>
    <row r="9" spans="1:16" ht="24">
      <c r="A9" s="3">
        <v>5</v>
      </c>
      <c r="B9" s="4" t="s">
        <v>39</v>
      </c>
      <c r="C9" s="4" t="s">
        <v>42</v>
      </c>
      <c r="D9" s="4" t="s">
        <v>39</v>
      </c>
      <c r="E9" s="3"/>
      <c r="F9" s="3"/>
      <c r="G9" s="14"/>
      <c r="H9" s="3"/>
      <c r="I9" s="3"/>
      <c r="J9" s="14"/>
      <c r="K9" s="3">
        <v>72</v>
      </c>
      <c r="L9" s="3">
        <v>104</v>
      </c>
      <c r="M9" s="14">
        <f>SUM(K9:L9)</f>
        <v>176</v>
      </c>
      <c r="N9" s="3">
        <f t="shared" si="1"/>
        <v>72</v>
      </c>
      <c r="O9" s="3">
        <f t="shared" si="2"/>
        <v>104</v>
      </c>
      <c r="P9" s="14">
        <f aca="true" t="shared" si="3" ref="P9:P17">SUM(N9:O9)</f>
        <v>176</v>
      </c>
    </row>
    <row r="10" spans="1:16" ht="24">
      <c r="A10" s="3">
        <v>6</v>
      </c>
      <c r="B10" s="4" t="s">
        <v>56</v>
      </c>
      <c r="C10" s="4" t="s">
        <v>41</v>
      </c>
      <c r="D10" s="4" t="s">
        <v>40</v>
      </c>
      <c r="E10" s="3"/>
      <c r="F10" s="3"/>
      <c r="G10" s="14"/>
      <c r="H10" s="3"/>
      <c r="I10" s="3"/>
      <c r="J10" s="14"/>
      <c r="K10" s="3">
        <v>8</v>
      </c>
      <c r="L10" s="3">
        <v>8</v>
      </c>
      <c r="M10" s="14">
        <f>SUM(K10:L10)</f>
        <v>16</v>
      </c>
      <c r="N10" s="3">
        <f t="shared" si="1"/>
        <v>8</v>
      </c>
      <c r="O10" s="3">
        <f t="shared" si="2"/>
        <v>8</v>
      </c>
      <c r="P10" s="14">
        <f t="shared" si="3"/>
        <v>16</v>
      </c>
    </row>
    <row r="11" spans="1:16" ht="24">
      <c r="A11" s="3">
        <v>7</v>
      </c>
      <c r="B11" s="4" t="s">
        <v>56</v>
      </c>
      <c r="C11" s="4" t="s">
        <v>43</v>
      </c>
      <c r="D11" s="4" t="s">
        <v>40</v>
      </c>
      <c r="E11" s="3"/>
      <c r="F11" s="3"/>
      <c r="G11" s="14"/>
      <c r="H11" s="3"/>
      <c r="I11" s="3"/>
      <c r="J11" s="14"/>
      <c r="K11" s="3">
        <v>2</v>
      </c>
      <c r="L11" s="3">
        <v>2</v>
      </c>
      <c r="M11" s="14">
        <f>SUM(K11:L11)</f>
        <v>4</v>
      </c>
      <c r="N11" s="3">
        <f t="shared" si="1"/>
        <v>2</v>
      </c>
      <c r="O11" s="3">
        <f t="shared" si="2"/>
        <v>2</v>
      </c>
      <c r="P11" s="14">
        <f t="shared" si="3"/>
        <v>4</v>
      </c>
    </row>
    <row r="12" spans="1:16" ht="24">
      <c r="A12" s="3">
        <v>8</v>
      </c>
      <c r="B12" s="4" t="s">
        <v>34</v>
      </c>
      <c r="C12" s="4" t="s">
        <v>6</v>
      </c>
      <c r="D12" s="4" t="s">
        <v>1</v>
      </c>
      <c r="E12" s="3">
        <v>12</v>
      </c>
      <c r="F12" s="3">
        <v>10</v>
      </c>
      <c r="G12" s="14">
        <f t="shared" si="0"/>
        <v>22</v>
      </c>
      <c r="H12" s="3">
        <v>11</v>
      </c>
      <c r="I12" s="3">
        <v>8</v>
      </c>
      <c r="J12" s="14">
        <f>SUM(H12:I12)</f>
        <v>19</v>
      </c>
      <c r="K12" s="3"/>
      <c r="L12" s="3"/>
      <c r="M12" s="14"/>
      <c r="N12" s="3">
        <f t="shared" si="1"/>
        <v>23</v>
      </c>
      <c r="O12" s="3">
        <f t="shared" si="2"/>
        <v>18</v>
      </c>
      <c r="P12" s="14">
        <f t="shared" si="3"/>
        <v>41</v>
      </c>
    </row>
    <row r="13" spans="1:16" ht="24">
      <c r="A13" s="3">
        <v>9</v>
      </c>
      <c r="B13" s="4" t="s">
        <v>57</v>
      </c>
      <c r="C13" s="4" t="s">
        <v>72</v>
      </c>
      <c r="D13" s="4" t="s">
        <v>1</v>
      </c>
      <c r="E13" s="3"/>
      <c r="F13" s="3">
        <v>3</v>
      </c>
      <c r="G13" s="14">
        <f t="shared" si="0"/>
        <v>3</v>
      </c>
      <c r="H13" s="3"/>
      <c r="I13" s="3"/>
      <c r="J13" s="14"/>
      <c r="K13" s="3"/>
      <c r="L13" s="3"/>
      <c r="M13" s="14"/>
      <c r="N13" s="3"/>
      <c r="O13" s="3">
        <f t="shared" si="2"/>
        <v>3</v>
      </c>
      <c r="P13" s="14">
        <f>SUM(N13:O13)</f>
        <v>3</v>
      </c>
    </row>
    <row r="14" spans="1:16" ht="24">
      <c r="A14" s="3">
        <v>10</v>
      </c>
      <c r="B14" s="4" t="s">
        <v>27</v>
      </c>
      <c r="C14" s="4" t="s">
        <v>28</v>
      </c>
      <c r="D14" s="4" t="s">
        <v>1</v>
      </c>
      <c r="E14" s="3"/>
      <c r="F14" s="3">
        <v>1</v>
      </c>
      <c r="G14" s="14">
        <f t="shared" si="0"/>
        <v>1</v>
      </c>
      <c r="H14" s="3">
        <v>1</v>
      </c>
      <c r="I14" s="3"/>
      <c r="J14" s="14">
        <f aca="true" t="shared" si="4" ref="J14:J35">SUM(H14:I14)</f>
        <v>1</v>
      </c>
      <c r="K14" s="3"/>
      <c r="L14" s="3"/>
      <c r="M14" s="14"/>
      <c r="N14" s="3">
        <f t="shared" si="1"/>
        <v>1</v>
      </c>
      <c r="O14" s="3">
        <f t="shared" si="2"/>
        <v>1</v>
      </c>
      <c r="P14" s="14">
        <f>SUM(N14:O14)</f>
        <v>2</v>
      </c>
    </row>
    <row r="15" spans="1:16" ht="24">
      <c r="A15" s="3">
        <v>11</v>
      </c>
      <c r="B15" s="4" t="s">
        <v>27</v>
      </c>
      <c r="C15" s="4" t="s">
        <v>86</v>
      </c>
      <c r="D15" s="4" t="s">
        <v>1</v>
      </c>
      <c r="E15" s="3"/>
      <c r="F15" s="3">
        <v>13</v>
      </c>
      <c r="G15" s="14">
        <f t="shared" si="0"/>
        <v>13</v>
      </c>
      <c r="H15" s="3"/>
      <c r="I15" s="3"/>
      <c r="J15" s="14"/>
      <c r="K15" s="3"/>
      <c r="L15" s="3"/>
      <c r="M15" s="14"/>
      <c r="N15" s="3"/>
      <c r="O15" s="3">
        <f t="shared" si="2"/>
        <v>13</v>
      </c>
      <c r="P15" s="14">
        <f t="shared" si="3"/>
        <v>13</v>
      </c>
    </row>
    <row r="16" spans="1:16" ht="24">
      <c r="A16" s="3">
        <v>12</v>
      </c>
      <c r="B16" s="4" t="s">
        <v>27</v>
      </c>
      <c r="C16" s="4" t="s">
        <v>150</v>
      </c>
      <c r="D16" s="4" t="s">
        <v>1</v>
      </c>
      <c r="E16" s="3">
        <v>2</v>
      </c>
      <c r="F16" s="3">
        <v>7</v>
      </c>
      <c r="G16" s="14">
        <f t="shared" si="0"/>
        <v>9</v>
      </c>
      <c r="H16" s="3">
        <v>2</v>
      </c>
      <c r="I16" s="3">
        <v>11</v>
      </c>
      <c r="J16" s="14">
        <f t="shared" si="4"/>
        <v>13</v>
      </c>
      <c r="K16" s="3"/>
      <c r="L16" s="3"/>
      <c r="M16" s="14"/>
      <c r="N16" s="3">
        <f t="shared" si="1"/>
        <v>4</v>
      </c>
      <c r="O16" s="3">
        <f t="shared" si="2"/>
        <v>18</v>
      </c>
      <c r="P16" s="14">
        <f t="shared" si="3"/>
        <v>22</v>
      </c>
    </row>
    <row r="17" spans="1:16" ht="24">
      <c r="A17" s="3">
        <v>13</v>
      </c>
      <c r="B17" s="4" t="s">
        <v>27</v>
      </c>
      <c r="C17" s="4" t="s">
        <v>148</v>
      </c>
      <c r="D17" s="4" t="s">
        <v>1</v>
      </c>
      <c r="E17" s="3"/>
      <c r="F17" s="3">
        <v>6</v>
      </c>
      <c r="G17" s="14">
        <f t="shared" si="0"/>
        <v>6</v>
      </c>
      <c r="H17" s="3">
        <v>2</v>
      </c>
      <c r="I17" s="3">
        <v>1</v>
      </c>
      <c r="J17" s="14">
        <f t="shared" si="4"/>
        <v>3</v>
      </c>
      <c r="K17" s="3"/>
      <c r="L17" s="3"/>
      <c r="M17" s="14"/>
      <c r="N17" s="3">
        <f t="shared" si="1"/>
        <v>2</v>
      </c>
      <c r="O17" s="3">
        <f t="shared" si="2"/>
        <v>7</v>
      </c>
      <c r="P17" s="14">
        <f t="shared" si="3"/>
        <v>9</v>
      </c>
    </row>
    <row r="18" spans="1:16" ht="24">
      <c r="A18" s="3">
        <v>14</v>
      </c>
      <c r="B18" s="4" t="s">
        <v>27</v>
      </c>
      <c r="C18" s="4" t="s">
        <v>149</v>
      </c>
      <c r="D18" s="4" t="s">
        <v>1</v>
      </c>
      <c r="E18" s="3">
        <v>16</v>
      </c>
      <c r="F18" s="3">
        <v>39</v>
      </c>
      <c r="G18" s="14">
        <f t="shared" si="0"/>
        <v>55</v>
      </c>
      <c r="H18" s="3">
        <v>9</v>
      </c>
      <c r="I18" s="3">
        <v>29</v>
      </c>
      <c r="J18" s="14">
        <f t="shared" si="4"/>
        <v>38</v>
      </c>
      <c r="K18" s="3"/>
      <c r="L18" s="3"/>
      <c r="M18" s="14"/>
      <c r="N18" s="3">
        <f t="shared" si="1"/>
        <v>25</v>
      </c>
      <c r="O18" s="3">
        <f t="shared" si="2"/>
        <v>68</v>
      </c>
      <c r="P18" s="14">
        <f aca="true" t="shared" si="5" ref="P18:P29">SUM(N18:O18)</f>
        <v>93</v>
      </c>
    </row>
    <row r="19" spans="1:16" ht="24">
      <c r="A19" s="3">
        <v>15</v>
      </c>
      <c r="B19" s="4" t="s">
        <v>27</v>
      </c>
      <c r="C19" s="4" t="s">
        <v>50</v>
      </c>
      <c r="D19" s="4" t="s">
        <v>40</v>
      </c>
      <c r="E19" s="3"/>
      <c r="F19" s="3"/>
      <c r="G19" s="14"/>
      <c r="H19" s="3"/>
      <c r="I19" s="3"/>
      <c r="J19" s="14"/>
      <c r="K19" s="3"/>
      <c r="L19" s="3">
        <v>8</v>
      </c>
      <c r="M19" s="14">
        <f>SUM(K19:L19)</f>
        <v>8</v>
      </c>
      <c r="N19" s="3"/>
      <c r="O19" s="3">
        <f t="shared" si="2"/>
        <v>8</v>
      </c>
      <c r="P19" s="14">
        <f t="shared" si="5"/>
        <v>8</v>
      </c>
    </row>
    <row r="20" spans="1:16" ht="24">
      <c r="A20" s="3">
        <v>16</v>
      </c>
      <c r="B20" s="4" t="s">
        <v>59</v>
      </c>
      <c r="C20" s="4" t="s">
        <v>9</v>
      </c>
      <c r="D20" s="4" t="s">
        <v>1</v>
      </c>
      <c r="E20" s="3">
        <v>5</v>
      </c>
      <c r="F20" s="3">
        <v>94</v>
      </c>
      <c r="G20" s="14">
        <f t="shared" si="0"/>
        <v>99</v>
      </c>
      <c r="H20" s="3">
        <v>4</v>
      </c>
      <c r="I20" s="3">
        <v>52</v>
      </c>
      <c r="J20" s="14">
        <f t="shared" si="4"/>
        <v>56</v>
      </c>
      <c r="K20" s="3"/>
      <c r="L20" s="3"/>
      <c r="M20" s="14"/>
      <c r="N20" s="3">
        <f t="shared" si="1"/>
        <v>9</v>
      </c>
      <c r="O20" s="3">
        <f t="shared" si="2"/>
        <v>146</v>
      </c>
      <c r="P20" s="14">
        <f t="shared" si="5"/>
        <v>155</v>
      </c>
    </row>
    <row r="21" spans="1:16" ht="24">
      <c r="A21" s="3">
        <v>17</v>
      </c>
      <c r="B21" s="4" t="s">
        <v>60</v>
      </c>
      <c r="C21" s="4" t="s">
        <v>10</v>
      </c>
      <c r="D21" s="4" t="s">
        <v>1</v>
      </c>
      <c r="E21" s="3">
        <v>64</v>
      </c>
      <c r="F21" s="3">
        <v>33</v>
      </c>
      <c r="G21" s="14">
        <f t="shared" si="0"/>
        <v>97</v>
      </c>
      <c r="H21" s="3">
        <v>21</v>
      </c>
      <c r="I21" s="3">
        <v>9</v>
      </c>
      <c r="J21" s="14">
        <f t="shared" si="4"/>
        <v>30</v>
      </c>
      <c r="K21" s="3"/>
      <c r="L21" s="3"/>
      <c r="M21" s="14"/>
      <c r="N21" s="3">
        <f t="shared" si="1"/>
        <v>85</v>
      </c>
      <c r="O21" s="3">
        <f t="shared" si="2"/>
        <v>42</v>
      </c>
      <c r="P21" s="14">
        <f t="shared" si="5"/>
        <v>127</v>
      </c>
    </row>
    <row r="22" spans="1:16" ht="24">
      <c r="A22" s="3">
        <v>18</v>
      </c>
      <c r="B22" s="4" t="s">
        <v>60</v>
      </c>
      <c r="C22" s="4" t="s">
        <v>51</v>
      </c>
      <c r="D22" s="4" t="s">
        <v>1</v>
      </c>
      <c r="E22" s="3"/>
      <c r="F22" s="3"/>
      <c r="G22" s="14"/>
      <c r="H22" s="3">
        <v>16</v>
      </c>
      <c r="I22" s="3">
        <v>1</v>
      </c>
      <c r="J22" s="14">
        <f t="shared" si="4"/>
        <v>17</v>
      </c>
      <c r="K22" s="3"/>
      <c r="L22" s="3"/>
      <c r="M22" s="14"/>
      <c r="N22" s="3">
        <f t="shared" si="1"/>
        <v>16</v>
      </c>
      <c r="O22" s="3">
        <f t="shared" si="2"/>
        <v>1</v>
      </c>
      <c r="P22" s="14">
        <f t="shared" si="5"/>
        <v>17</v>
      </c>
    </row>
    <row r="23" spans="1:16" ht="24">
      <c r="A23" s="3">
        <v>19</v>
      </c>
      <c r="B23" s="4" t="s">
        <v>61</v>
      </c>
      <c r="C23" s="4" t="s">
        <v>51</v>
      </c>
      <c r="D23" s="4" t="s">
        <v>40</v>
      </c>
      <c r="E23" s="3"/>
      <c r="F23" s="3"/>
      <c r="G23" s="14"/>
      <c r="H23" s="3"/>
      <c r="I23" s="3"/>
      <c r="J23" s="14"/>
      <c r="K23" s="3">
        <v>9</v>
      </c>
      <c r="L23" s="3">
        <v>7</v>
      </c>
      <c r="M23" s="14">
        <f>SUM(K23:L23)</f>
        <v>16</v>
      </c>
      <c r="N23" s="3">
        <f t="shared" si="1"/>
        <v>9</v>
      </c>
      <c r="O23" s="3">
        <f t="shared" si="2"/>
        <v>7</v>
      </c>
      <c r="P23" s="14">
        <f t="shared" si="5"/>
        <v>16</v>
      </c>
    </row>
    <row r="24" spans="1:16" ht="24">
      <c r="A24" s="3">
        <v>20</v>
      </c>
      <c r="B24" s="4" t="s">
        <v>25</v>
      </c>
      <c r="C24" s="4" t="s">
        <v>31</v>
      </c>
      <c r="D24" s="4" t="s">
        <v>1</v>
      </c>
      <c r="E24" s="3">
        <v>14</v>
      </c>
      <c r="F24" s="3">
        <v>9</v>
      </c>
      <c r="G24" s="14">
        <f t="shared" si="0"/>
        <v>23</v>
      </c>
      <c r="H24" s="3">
        <v>6</v>
      </c>
      <c r="I24" s="3">
        <v>3</v>
      </c>
      <c r="J24" s="14">
        <f t="shared" si="4"/>
        <v>9</v>
      </c>
      <c r="K24" s="3"/>
      <c r="L24" s="3"/>
      <c r="M24" s="14"/>
      <c r="N24" s="3">
        <f t="shared" si="1"/>
        <v>20</v>
      </c>
      <c r="O24" s="3">
        <f t="shared" si="2"/>
        <v>12</v>
      </c>
      <c r="P24" s="14">
        <f t="shared" si="5"/>
        <v>32</v>
      </c>
    </row>
    <row r="25" spans="1:16" ht="24">
      <c r="A25" s="3">
        <v>21</v>
      </c>
      <c r="B25" s="4" t="s">
        <v>25</v>
      </c>
      <c r="C25" s="4" t="s">
        <v>32</v>
      </c>
      <c r="D25" s="4" t="s">
        <v>1</v>
      </c>
      <c r="E25" s="3"/>
      <c r="F25" s="3">
        <v>7</v>
      </c>
      <c r="G25" s="14">
        <f t="shared" si="0"/>
        <v>7</v>
      </c>
      <c r="H25" s="3"/>
      <c r="I25" s="3"/>
      <c r="J25" s="14"/>
      <c r="K25" s="3"/>
      <c r="L25" s="3"/>
      <c r="M25" s="14"/>
      <c r="N25" s="3"/>
      <c r="O25" s="3">
        <f t="shared" si="2"/>
        <v>7</v>
      </c>
      <c r="P25" s="14">
        <f t="shared" si="5"/>
        <v>7</v>
      </c>
    </row>
    <row r="26" spans="1:16" ht="24">
      <c r="A26" s="3">
        <v>22</v>
      </c>
      <c r="B26" s="4" t="s">
        <v>25</v>
      </c>
      <c r="C26" s="4" t="s">
        <v>33</v>
      </c>
      <c r="D26" s="4" t="s">
        <v>1</v>
      </c>
      <c r="E26" s="3">
        <v>1</v>
      </c>
      <c r="F26" s="3">
        <v>5</v>
      </c>
      <c r="G26" s="14">
        <f t="shared" si="0"/>
        <v>6</v>
      </c>
      <c r="H26" s="3"/>
      <c r="I26" s="3"/>
      <c r="J26" s="14"/>
      <c r="K26" s="3"/>
      <c r="L26" s="3"/>
      <c r="M26" s="14"/>
      <c r="N26" s="3">
        <f t="shared" si="1"/>
        <v>1</v>
      </c>
      <c r="O26" s="3">
        <f t="shared" si="2"/>
        <v>5</v>
      </c>
      <c r="P26" s="14">
        <f t="shared" si="5"/>
        <v>6</v>
      </c>
    </row>
    <row r="27" spans="1:16" ht="24">
      <c r="A27" s="3">
        <v>23</v>
      </c>
      <c r="B27" s="4" t="s">
        <v>25</v>
      </c>
      <c r="C27" s="4" t="s">
        <v>26</v>
      </c>
      <c r="D27" s="4" t="s">
        <v>1</v>
      </c>
      <c r="E27" s="3"/>
      <c r="F27" s="3">
        <v>12</v>
      </c>
      <c r="G27" s="14">
        <f t="shared" si="0"/>
        <v>12</v>
      </c>
      <c r="H27" s="3"/>
      <c r="I27" s="3"/>
      <c r="J27" s="14"/>
      <c r="K27" s="3"/>
      <c r="L27" s="3"/>
      <c r="M27" s="14"/>
      <c r="N27" s="3"/>
      <c r="O27" s="3">
        <f t="shared" si="2"/>
        <v>12</v>
      </c>
      <c r="P27" s="14">
        <f t="shared" si="5"/>
        <v>12</v>
      </c>
    </row>
    <row r="28" spans="1:16" ht="24">
      <c r="A28" s="3">
        <v>24</v>
      </c>
      <c r="B28" s="4" t="s">
        <v>25</v>
      </c>
      <c r="C28" s="4" t="s">
        <v>10</v>
      </c>
      <c r="D28" s="4" t="s">
        <v>1</v>
      </c>
      <c r="E28" s="3">
        <v>2</v>
      </c>
      <c r="F28" s="3"/>
      <c r="G28" s="14">
        <f t="shared" si="0"/>
        <v>2</v>
      </c>
      <c r="H28" s="3">
        <v>1</v>
      </c>
      <c r="I28" s="3"/>
      <c r="J28" s="14">
        <f t="shared" si="4"/>
        <v>1</v>
      </c>
      <c r="K28" s="3"/>
      <c r="L28" s="3"/>
      <c r="M28" s="14"/>
      <c r="N28" s="3">
        <f t="shared" si="1"/>
        <v>3</v>
      </c>
      <c r="O28" s="3"/>
      <c r="P28" s="14">
        <f>SUM(N28:O28)</f>
        <v>3</v>
      </c>
    </row>
    <row r="29" spans="1:16" ht="24">
      <c r="A29" s="3">
        <v>25</v>
      </c>
      <c r="B29" s="4" t="s">
        <v>25</v>
      </c>
      <c r="C29" s="4" t="s">
        <v>53</v>
      </c>
      <c r="D29" s="4" t="s">
        <v>1</v>
      </c>
      <c r="E29" s="3"/>
      <c r="F29" s="3"/>
      <c r="G29" s="14"/>
      <c r="H29" s="3">
        <v>22</v>
      </c>
      <c r="I29" s="3">
        <v>27</v>
      </c>
      <c r="J29" s="14">
        <f t="shared" si="4"/>
        <v>49</v>
      </c>
      <c r="K29" s="3"/>
      <c r="L29" s="3"/>
      <c r="M29" s="14"/>
      <c r="N29" s="3">
        <f t="shared" si="1"/>
        <v>22</v>
      </c>
      <c r="O29" s="3">
        <f t="shared" si="2"/>
        <v>27</v>
      </c>
      <c r="P29" s="14">
        <f t="shared" si="5"/>
        <v>49</v>
      </c>
    </row>
    <row r="30" spans="1:16" ht="24">
      <c r="A30" s="3">
        <v>26</v>
      </c>
      <c r="B30" s="4" t="s">
        <v>22</v>
      </c>
      <c r="C30" s="4" t="s">
        <v>30</v>
      </c>
      <c r="D30" s="4" t="s">
        <v>1</v>
      </c>
      <c r="E30" s="3">
        <v>24</v>
      </c>
      <c r="F30" s="3">
        <v>22</v>
      </c>
      <c r="G30" s="14">
        <f t="shared" si="0"/>
        <v>46</v>
      </c>
      <c r="H30" s="3">
        <v>3</v>
      </c>
      <c r="I30" s="3">
        <v>2</v>
      </c>
      <c r="J30" s="14">
        <f t="shared" si="4"/>
        <v>5</v>
      </c>
      <c r="K30" s="3"/>
      <c r="L30" s="3"/>
      <c r="M30" s="14"/>
      <c r="N30" s="3">
        <f t="shared" si="1"/>
        <v>27</v>
      </c>
      <c r="O30" s="3">
        <f t="shared" si="2"/>
        <v>24</v>
      </c>
      <c r="P30" s="14">
        <f aca="true" t="shared" si="6" ref="P30:P35">SUM(N30:O30)</f>
        <v>51</v>
      </c>
    </row>
    <row r="31" spans="1:16" ht="24">
      <c r="A31" s="3">
        <v>27</v>
      </c>
      <c r="B31" s="4" t="s">
        <v>22</v>
      </c>
      <c r="C31" s="4" t="s">
        <v>67</v>
      </c>
      <c r="D31" s="4" t="s">
        <v>1</v>
      </c>
      <c r="E31" s="3">
        <v>4</v>
      </c>
      <c r="F31" s="3">
        <v>2</v>
      </c>
      <c r="G31" s="14">
        <f t="shared" si="0"/>
        <v>6</v>
      </c>
      <c r="H31" s="3"/>
      <c r="I31" s="3"/>
      <c r="J31" s="14"/>
      <c r="K31" s="3"/>
      <c r="L31" s="3"/>
      <c r="M31" s="14"/>
      <c r="N31" s="3">
        <f t="shared" si="1"/>
        <v>4</v>
      </c>
      <c r="O31" s="3">
        <f t="shared" si="2"/>
        <v>2</v>
      </c>
      <c r="P31" s="14">
        <f t="shared" si="6"/>
        <v>6</v>
      </c>
    </row>
    <row r="32" spans="1:16" ht="24">
      <c r="A32" s="3">
        <v>28</v>
      </c>
      <c r="B32" s="4" t="s">
        <v>22</v>
      </c>
      <c r="C32" s="4" t="s">
        <v>23</v>
      </c>
      <c r="D32" s="4" t="s">
        <v>1</v>
      </c>
      <c r="E32" s="3"/>
      <c r="F32" s="3">
        <v>1</v>
      </c>
      <c r="G32" s="14">
        <f t="shared" si="0"/>
        <v>1</v>
      </c>
      <c r="H32" s="3"/>
      <c r="I32" s="3"/>
      <c r="J32" s="14"/>
      <c r="K32" s="3"/>
      <c r="L32" s="3"/>
      <c r="M32" s="14"/>
      <c r="N32" s="3"/>
      <c r="O32" s="3">
        <f t="shared" si="2"/>
        <v>1</v>
      </c>
      <c r="P32" s="14">
        <f t="shared" si="6"/>
        <v>1</v>
      </c>
    </row>
    <row r="33" spans="1:16" ht="24">
      <c r="A33" s="3">
        <v>29</v>
      </c>
      <c r="B33" s="4" t="s">
        <v>22</v>
      </c>
      <c r="C33" s="4" t="s">
        <v>24</v>
      </c>
      <c r="D33" s="4" t="s">
        <v>1</v>
      </c>
      <c r="E33" s="3">
        <v>4</v>
      </c>
      <c r="F33" s="3">
        <v>1</v>
      </c>
      <c r="G33" s="14">
        <f t="shared" si="0"/>
        <v>5</v>
      </c>
      <c r="H33" s="3"/>
      <c r="I33" s="3"/>
      <c r="J33" s="14"/>
      <c r="K33" s="3"/>
      <c r="L33" s="3"/>
      <c r="M33" s="14"/>
      <c r="N33" s="3">
        <f t="shared" si="1"/>
        <v>4</v>
      </c>
      <c r="O33" s="3">
        <f t="shared" si="2"/>
        <v>1</v>
      </c>
      <c r="P33" s="14">
        <f t="shared" si="6"/>
        <v>5</v>
      </c>
    </row>
    <row r="34" spans="1:16" ht="24">
      <c r="A34" s="3">
        <v>30</v>
      </c>
      <c r="B34" s="4" t="s">
        <v>22</v>
      </c>
      <c r="C34" s="4" t="s">
        <v>151</v>
      </c>
      <c r="D34" s="4" t="s">
        <v>1</v>
      </c>
      <c r="E34" s="3"/>
      <c r="F34" s="3"/>
      <c r="G34" s="14"/>
      <c r="H34" s="3">
        <v>7</v>
      </c>
      <c r="I34" s="3">
        <v>1</v>
      </c>
      <c r="J34" s="14">
        <f t="shared" si="4"/>
        <v>8</v>
      </c>
      <c r="K34" s="3"/>
      <c r="L34" s="3"/>
      <c r="M34" s="14"/>
      <c r="N34" s="3">
        <f t="shared" si="1"/>
        <v>7</v>
      </c>
      <c r="O34" s="3">
        <f t="shared" si="2"/>
        <v>1</v>
      </c>
      <c r="P34" s="14">
        <f t="shared" si="6"/>
        <v>8</v>
      </c>
    </row>
    <row r="35" spans="1:16" ht="24">
      <c r="A35" s="3">
        <v>31</v>
      </c>
      <c r="B35" s="4" t="s">
        <v>22</v>
      </c>
      <c r="C35" s="4" t="s">
        <v>71</v>
      </c>
      <c r="D35" s="4" t="s">
        <v>1</v>
      </c>
      <c r="E35" s="3">
        <v>18</v>
      </c>
      <c r="F35" s="3"/>
      <c r="G35" s="14">
        <f t="shared" si="0"/>
        <v>18</v>
      </c>
      <c r="H35" s="3">
        <v>8</v>
      </c>
      <c r="I35" s="3"/>
      <c r="J35" s="14">
        <f t="shared" si="4"/>
        <v>8</v>
      </c>
      <c r="K35" s="3"/>
      <c r="L35" s="3"/>
      <c r="M35" s="14"/>
      <c r="N35" s="3">
        <f t="shared" si="1"/>
        <v>26</v>
      </c>
      <c r="O35" s="3"/>
      <c r="P35" s="14">
        <f t="shared" si="6"/>
        <v>26</v>
      </c>
    </row>
    <row r="36" spans="1:16" ht="24">
      <c r="A36" s="170" t="s">
        <v>37</v>
      </c>
      <c r="B36" s="171"/>
      <c r="C36" s="171"/>
      <c r="D36" s="172"/>
      <c r="E36" s="14">
        <f>SUM(E5:E35)</f>
        <v>228</v>
      </c>
      <c r="F36" s="14">
        <f aca="true" t="shared" si="7" ref="F36:P36">SUM(F5:F35)</f>
        <v>523</v>
      </c>
      <c r="G36" s="14">
        <f t="shared" si="7"/>
        <v>751</v>
      </c>
      <c r="H36" s="14">
        <f t="shared" si="7"/>
        <v>113</v>
      </c>
      <c r="I36" s="14">
        <f t="shared" si="7"/>
        <v>144</v>
      </c>
      <c r="J36" s="14">
        <f t="shared" si="7"/>
        <v>257</v>
      </c>
      <c r="K36" s="14">
        <f t="shared" si="7"/>
        <v>91</v>
      </c>
      <c r="L36" s="14">
        <f t="shared" si="7"/>
        <v>129</v>
      </c>
      <c r="M36" s="14">
        <f t="shared" si="7"/>
        <v>220</v>
      </c>
      <c r="N36" s="14">
        <f t="shared" si="7"/>
        <v>432</v>
      </c>
      <c r="O36" s="14">
        <f t="shared" si="7"/>
        <v>796</v>
      </c>
      <c r="P36" s="14">
        <f t="shared" si="7"/>
        <v>1228</v>
      </c>
    </row>
  </sheetData>
  <mergeCells count="11">
    <mergeCell ref="A1:P1"/>
    <mergeCell ref="C2:C4"/>
    <mergeCell ref="D2:D4"/>
    <mergeCell ref="B2:B4"/>
    <mergeCell ref="A2:A4"/>
    <mergeCell ref="E2:P2"/>
    <mergeCell ref="A36:D36"/>
    <mergeCell ref="N3:P3"/>
    <mergeCell ref="E3:G3"/>
    <mergeCell ref="H3:J3"/>
    <mergeCell ref="K3:M3"/>
  </mergeCells>
  <printOptions/>
  <pageMargins left="0.3937007874015748" right="0.3937007874015748" top="0.4724409448818898" bottom="0.3937007874015748" header="0.3937007874015748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X24"/>
  <sheetViews>
    <sheetView tabSelected="1" zoomScale="85" zoomScaleNormal="85" workbookViewId="0" topLeftCell="A1">
      <selection activeCell="Q13" sqref="Q13"/>
    </sheetView>
  </sheetViews>
  <sheetFormatPr defaultColWidth="9.140625" defaultRowHeight="12.75"/>
  <cols>
    <col min="1" max="1" width="25.7109375" style="1" customWidth="1"/>
    <col min="2" max="2" width="17.421875" style="1" bestFit="1" customWidth="1"/>
    <col min="3" max="3" width="8.7109375" style="1" customWidth="1"/>
    <col min="4" max="4" width="8.421875" style="1" customWidth="1"/>
    <col min="5" max="5" width="8.7109375" style="1" customWidth="1"/>
    <col min="6" max="6" width="9.140625" style="1" customWidth="1"/>
    <col min="7" max="7" width="8.00390625" style="1" bestFit="1" customWidth="1"/>
    <col min="8" max="8" width="10.421875" style="1" bestFit="1" customWidth="1"/>
    <col min="9" max="9" width="7.8515625" style="1" customWidth="1"/>
    <col min="10" max="10" width="8.140625" style="1" customWidth="1"/>
    <col min="11" max="11" width="8.57421875" style="1" customWidth="1"/>
    <col min="12" max="20" width="9.8515625" style="1" customWidth="1"/>
    <col min="21" max="16384" width="9.140625" style="1" customWidth="1"/>
  </cols>
  <sheetData>
    <row r="1" spans="2:20" ht="30.75">
      <c r="B1" s="231" t="s">
        <v>161</v>
      </c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4" ht="24">
      <c r="A2" s="179" t="s">
        <v>140</v>
      </c>
      <c r="B2" s="189" t="s">
        <v>16</v>
      </c>
      <c r="C2" s="180" t="s">
        <v>144</v>
      </c>
      <c r="D2" s="181"/>
      <c r="E2" s="181"/>
      <c r="F2" s="182"/>
      <c r="G2" s="186" t="s">
        <v>132</v>
      </c>
      <c r="H2" s="187"/>
      <c r="I2" s="187"/>
      <c r="J2" s="187"/>
      <c r="K2" s="188"/>
      <c r="L2" s="189" t="s">
        <v>14</v>
      </c>
      <c r="M2" s="189" t="s">
        <v>105</v>
      </c>
      <c r="N2" s="189"/>
      <c r="O2" s="189"/>
      <c r="P2" s="189" t="s">
        <v>14</v>
      </c>
      <c r="Q2" s="189" t="s">
        <v>153</v>
      </c>
      <c r="R2" s="189"/>
      <c r="S2" s="189"/>
      <c r="T2" s="189" t="s">
        <v>14</v>
      </c>
      <c r="U2" s="189" t="s">
        <v>158</v>
      </c>
      <c r="V2" s="189"/>
      <c r="W2" s="189"/>
      <c r="X2" s="189" t="s">
        <v>14</v>
      </c>
    </row>
    <row r="3" spans="1:24" ht="24">
      <c r="A3" s="179"/>
      <c r="B3" s="189"/>
      <c r="C3" s="183"/>
      <c r="D3" s="184"/>
      <c r="E3" s="184"/>
      <c r="F3" s="185"/>
      <c r="G3" s="189" t="s">
        <v>1</v>
      </c>
      <c r="H3" s="189"/>
      <c r="I3" s="186" t="s">
        <v>2</v>
      </c>
      <c r="J3" s="187"/>
      <c r="K3" s="188"/>
      <c r="L3" s="189"/>
      <c r="M3" s="189" t="s">
        <v>1</v>
      </c>
      <c r="N3" s="189"/>
      <c r="O3" s="233" t="s">
        <v>77</v>
      </c>
      <c r="P3" s="189"/>
      <c r="Q3" s="189" t="s">
        <v>1</v>
      </c>
      <c r="R3" s="189"/>
      <c r="S3" s="233" t="s">
        <v>77</v>
      </c>
      <c r="T3" s="189"/>
      <c r="U3" s="189" t="s">
        <v>1</v>
      </c>
      <c r="V3" s="189"/>
      <c r="W3" s="233" t="s">
        <v>77</v>
      </c>
      <c r="X3" s="189"/>
    </row>
    <row r="4" spans="1:24" ht="48">
      <c r="A4" s="179"/>
      <c r="B4" s="189"/>
      <c r="C4" s="228" t="s">
        <v>1</v>
      </c>
      <c r="D4" s="228" t="s">
        <v>137</v>
      </c>
      <c r="E4" s="228" t="s">
        <v>40</v>
      </c>
      <c r="F4" s="228" t="s">
        <v>90</v>
      </c>
      <c r="G4" s="228" t="s">
        <v>3</v>
      </c>
      <c r="H4" s="228" t="s">
        <v>4</v>
      </c>
      <c r="I4" s="228" t="s">
        <v>137</v>
      </c>
      <c r="J4" s="228" t="s">
        <v>40</v>
      </c>
      <c r="K4" s="228" t="s">
        <v>90</v>
      </c>
      <c r="L4" s="189"/>
      <c r="M4" s="10" t="s">
        <v>3</v>
      </c>
      <c r="N4" s="10" t="s">
        <v>4</v>
      </c>
      <c r="O4" s="234" t="s">
        <v>78</v>
      </c>
      <c r="P4" s="189"/>
      <c r="Q4" s="10" t="s">
        <v>3</v>
      </c>
      <c r="R4" s="10" t="s">
        <v>4</v>
      </c>
      <c r="S4" s="234" t="s">
        <v>78</v>
      </c>
      <c r="T4" s="189"/>
      <c r="U4" s="10" t="s">
        <v>3</v>
      </c>
      <c r="V4" s="10" t="s">
        <v>4</v>
      </c>
      <c r="W4" s="234" t="s">
        <v>78</v>
      </c>
      <c r="X4" s="189"/>
    </row>
    <row r="5" spans="1:24" ht="24">
      <c r="A5" s="145" t="s">
        <v>139</v>
      </c>
      <c r="B5" s="19" t="s">
        <v>22</v>
      </c>
      <c r="C5" s="3">
        <v>4</v>
      </c>
      <c r="D5" s="3"/>
      <c r="E5" s="3"/>
      <c r="F5" s="3"/>
      <c r="G5" s="3">
        <v>771</v>
      </c>
      <c r="H5" s="3">
        <v>133</v>
      </c>
      <c r="I5" s="3"/>
      <c r="J5" s="3"/>
      <c r="K5" s="3"/>
      <c r="L5" s="14">
        <f>SUM(G5:K5)</f>
        <v>904</v>
      </c>
      <c r="M5" s="3">
        <v>297</v>
      </c>
      <c r="N5" s="3">
        <v>46</v>
      </c>
      <c r="O5" s="3">
        <v>0</v>
      </c>
      <c r="P5" s="14">
        <v>343</v>
      </c>
      <c r="Q5" s="3">
        <f>'[1]สรุป'!N12</f>
        <v>53</v>
      </c>
      <c r="R5" s="3">
        <f>'[1]สรุป'!O12</f>
        <v>5</v>
      </c>
      <c r="S5" s="3">
        <f>'[1]สรุป'!P12</f>
        <v>0</v>
      </c>
      <c r="T5" s="3">
        <f>'[1]สรุป'!Q12</f>
        <v>58</v>
      </c>
      <c r="U5" s="3">
        <v>32</v>
      </c>
      <c r="V5" s="3">
        <v>10</v>
      </c>
      <c r="W5" s="3"/>
      <c r="X5" s="3">
        <f>SUM(U5:W5)</f>
        <v>42</v>
      </c>
    </row>
    <row r="6" spans="1:24" ht="24">
      <c r="A6" s="146"/>
      <c r="B6" s="19" t="s">
        <v>63</v>
      </c>
      <c r="C6" s="3">
        <v>3</v>
      </c>
      <c r="D6" s="3"/>
      <c r="E6" s="3"/>
      <c r="F6" s="3"/>
      <c r="G6" s="3">
        <v>237</v>
      </c>
      <c r="H6" s="3">
        <v>93</v>
      </c>
      <c r="I6" s="3"/>
      <c r="J6" s="3"/>
      <c r="K6" s="3"/>
      <c r="L6" s="14">
        <f aca="true" t="shared" si="0" ref="L6:L15">SUM(G6:K6)</f>
        <v>330</v>
      </c>
      <c r="M6" s="3">
        <v>82</v>
      </c>
      <c r="N6" s="3">
        <v>19</v>
      </c>
      <c r="O6" s="3"/>
      <c r="P6" s="14">
        <v>101</v>
      </c>
      <c r="Q6" s="3">
        <f>'[1]สรุป'!N13</f>
        <v>23</v>
      </c>
      <c r="R6" s="3">
        <f>'[1]สรุป'!O13</f>
        <v>23</v>
      </c>
      <c r="S6" s="3">
        <f>'[1]สรุป'!P13</f>
        <v>0</v>
      </c>
      <c r="T6" s="3">
        <f>'[1]สรุป'!Q13</f>
        <v>46</v>
      </c>
      <c r="U6" s="3">
        <v>25</v>
      </c>
      <c r="V6" s="3">
        <v>34</v>
      </c>
      <c r="W6" s="3"/>
      <c r="X6" s="3">
        <f aca="true" t="shared" si="1" ref="X6:X14">SUM(U6:W6)</f>
        <v>59</v>
      </c>
    </row>
    <row r="7" spans="1:24" ht="24">
      <c r="A7" s="144" t="s">
        <v>5</v>
      </c>
      <c r="B7" s="19" t="s">
        <v>20</v>
      </c>
      <c r="C7" s="3">
        <v>10</v>
      </c>
      <c r="D7" s="3">
        <v>1</v>
      </c>
      <c r="E7" s="3">
        <v>3</v>
      </c>
      <c r="F7" s="3">
        <v>1</v>
      </c>
      <c r="G7" s="3">
        <v>4604</v>
      </c>
      <c r="H7" s="3">
        <v>336</v>
      </c>
      <c r="I7" s="3">
        <v>190</v>
      </c>
      <c r="J7" s="3">
        <v>248</v>
      </c>
      <c r="K7" s="3">
        <v>20</v>
      </c>
      <c r="L7" s="14">
        <f t="shared" si="0"/>
        <v>5398</v>
      </c>
      <c r="M7" s="3">
        <v>1239</v>
      </c>
      <c r="N7" s="3"/>
      <c r="O7" s="3">
        <v>102</v>
      </c>
      <c r="P7" s="14">
        <v>1341</v>
      </c>
      <c r="Q7" s="3">
        <f>'[1]สรุป'!N5</f>
        <v>320</v>
      </c>
      <c r="R7" s="3">
        <f>'[1]สรุป'!O5</f>
        <v>0</v>
      </c>
      <c r="S7" s="3">
        <f>'[1]สรุป'!P5</f>
        <v>196</v>
      </c>
      <c r="T7" s="3">
        <f>'[1]สรุป'!Q5</f>
        <v>516</v>
      </c>
      <c r="U7" s="3">
        <v>119</v>
      </c>
      <c r="V7" s="3"/>
      <c r="W7" s="3">
        <v>25</v>
      </c>
      <c r="X7" s="3">
        <f t="shared" si="1"/>
        <v>144</v>
      </c>
    </row>
    <row r="8" spans="1:24" ht="24">
      <c r="A8" s="145" t="s">
        <v>141</v>
      </c>
      <c r="B8" s="19" t="s">
        <v>25</v>
      </c>
      <c r="C8" s="3">
        <v>5</v>
      </c>
      <c r="D8" s="3"/>
      <c r="E8" s="3">
        <v>1</v>
      </c>
      <c r="F8" s="3"/>
      <c r="G8" s="3">
        <v>754</v>
      </c>
      <c r="H8" s="3">
        <v>270</v>
      </c>
      <c r="I8" s="3"/>
      <c r="J8" s="3">
        <v>30</v>
      </c>
      <c r="K8" s="3"/>
      <c r="L8" s="14">
        <f t="shared" si="0"/>
        <v>1054</v>
      </c>
      <c r="M8" s="3">
        <v>330</v>
      </c>
      <c r="N8" s="3">
        <v>101</v>
      </c>
      <c r="O8" s="3">
        <v>15</v>
      </c>
      <c r="P8" s="14">
        <v>446</v>
      </c>
      <c r="Q8" s="3">
        <f>'[1]สรุป'!N11</f>
        <v>50</v>
      </c>
      <c r="R8" s="3">
        <f>'[1]สรุป'!O11</f>
        <v>59</v>
      </c>
      <c r="S8" s="3">
        <f>'[1]สรุป'!P11</f>
        <v>0</v>
      </c>
      <c r="T8" s="3">
        <f>'[1]สรุป'!Q11</f>
        <v>109</v>
      </c>
      <c r="U8" s="3">
        <v>36</v>
      </c>
      <c r="V8" s="3">
        <v>78</v>
      </c>
      <c r="W8" s="3"/>
      <c r="X8" s="3">
        <f t="shared" si="1"/>
        <v>114</v>
      </c>
    </row>
    <row r="9" spans="1:24" ht="24">
      <c r="A9" s="147"/>
      <c r="B9" s="19" t="s">
        <v>57</v>
      </c>
      <c r="C9" s="3">
        <v>2</v>
      </c>
      <c r="D9" s="3"/>
      <c r="E9" s="3"/>
      <c r="F9" s="3"/>
      <c r="G9" s="3">
        <v>78</v>
      </c>
      <c r="H9" s="3">
        <v>14</v>
      </c>
      <c r="I9" s="3"/>
      <c r="J9" s="3"/>
      <c r="K9" s="3"/>
      <c r="L9" s="14">
        <f t="shared" si="0"/>
        <v>92</v>
      </c>
      <c r="M9" s="3">
        <v>32</v>
      </c>
      <c r="N9" s="3"/>
      <c r="O9" s="3"/>
      <c r="P9" s="14">
        <v>32</v>
      </c>
      <c r="Q9" s="3">
        <f>'[1]สรุป'!N7</f>
        <v>3</v>
      </c>
      <c r="R9" s="3">
        <f>'[1]สรุป'!O7</f>
        <v>0</v>
      </c>
      <c r="S9" s="3">
        <f>'[1]สรุป'!P7</f>
        <v>0</v>
      </c>
      <c r="T9" s="3">
        <f>'[1]สรุป'!Q7</f>
        <v>3</v>
      </c>
      <c r="U9" s="3"/>
      <c r="V9" s="3"/>
      <c r="W9" s="3"/>
      <c r="X9" s="3">
        <f t="shared" si="1"/>
        <v>0</v>
      </c>
    </row>
    <row r="10" spans="1:24" ht="24">
      <c r="A10" s="145" t="s">
        <v>142</v>
      </c>
      <c r="B10" s="19" t="s">
        <v>27</v>
      </c>
      <c r="C10" s="3">
        <v>4</v>
      </c>
      <c r="D10" s="3"/>
      <c r="E10" s="3">
        <v>1</v>
      </c>
      <c r="F10" s="3"/>
      <c r="G10" s="3">
        <v>765</v>
      </c>
      <c r="H10" s="3">
        <v>313</v>
      </c>
      <c r="I10" s="3"/>
      <c r="J10" s="3">
        <v>28</v>
      </c>
      <c r="K10" s="3"/>
      <c r="L10" s="14">
        <f t="shared" si="0"/>
        <v>1106</v>
      </c>
      <c r="M10" s="3">
        <v>312</v>
      </c>
      <c r="N10" s="3">
        <v>88</v>
      </c>
      <c r="O10" s="3">
        <v>7</v>
      </c>
      <c r="P10" s="14">
        <v>407</v>
      </c>
      <c r="Q10" s="3">
        <f>'[1]สรุป'!N8</f>
        <v>84</v>
      </c>
      <c r="R10" s="3">
        <f>'[1]สรุป'!O8</f>
        <v>55</v>
      </c>
      <c r="S10" s="3">
        <f>'[1]สรุป'!P8</f>
        <v>8</v>
      </c>
      <c r="T10" s="3">
        <f>'[1]สรุป'!Q8</f>
        <v>147</v>
      </c>
      <c r="U10" s="3">
        <v>113</v>
      </c>
      <c r="V10" s="3">
        <v>58</v>
      </c>
      <c r="W10" s="3">
        <v>13</v>
      </c>
      <c r="X10" s="3">
        <f t="shared" si="1"/>
        <v>184</v>
      </c>
    </row>
    <row r="11" spans="1:24" ht="24">
      <c r="A11" s="146"/>
      <c r="B11" s="19" t="s">
        <v>59</v>
      </c>
      <c r="C11" s="3">
        <v>1</v>
      </c>
      <c r="D11" s="3"/>
      <c r="E11" s="3">
        <v>1</v>
      </c>
      <c r="F11" s="3"/>
      <c r="G11" s="3">
        <v>630</v>
      </c>
      <c r="H11" s="3">
        <v>202</v>
      </c>
      <c r="I11" s="3"/>
      <c r="J11" s="3">
        <v>29</v>
      </c>
      <c r="K11" s="3"/>
      <c r="L11" s="14">
        <f t="shared" si="0"/>
        <v>861</v>
      </c>
      <c r="M11" s="3">
        <v>260</v>
      </c>
      <c r="N11" s="3">
        <v>70</v>
      </c>
      <c r="O11" s="3">
        <v>29</v>
      </c>
      <c r="P11" s="14">
        <v>359</v>
      </c>
      <c r="Q11" s="3">
        <f>'[1]สรุป'!N9</f>
        <v>99</v>
      </c>
      <c r="R11" s="3">
        <f>'[1]สรุป'!O9</f>
        <v>56</v>
      </c>
      <c r="S11" s="3">
        <f>'[1]สรุป'!P9</f>
        <v>0</v>
      </c>
      <c r="T11" s="3">
        <f>'[1]สรุป'!Q9</f>
        <v>155</v>
      </c>
      <c r="U11" s="3">
        <v>100</v>
      </c>
      <c r="V11" s="3">
        <v>48</v>
      </c>
      <c r="W11" s="3"/>
      <c r="X11" s="3">
        <f t="shared" si="1"/>
        <v>148</v>
      </c>
    </row>
    <row r="12" spans="1:24" ht="24">
      <c r="A12" s="145" t="s">
        <v>143</v>
      </c>
      <c r="B12" s="19" t="s">
        <v>34</v>
      </c>
      <c r="C12" s="3">
        <v>1</v>
      </c>
      <c r="D12" s="3"/>
      <c r="E12" s="3"/>
      <c r="F12" s="3"/>
      <c r="G12" s="3">
        <v>398</v>
      </c>
      <c r="H12" s="3">
        <v>154</v>
      </c>
      <c r="I12" s="3"/>
      <c r="J12" s="3"/>
      <c r="K12" s="3"/>
      <c r="L12" s="14">
        <f t="shared" si="0"/>
        <v>552</v>
      </c>
      <c r="M12" s="3">
        <v>137</v>
      </c>
      <c r="N12" s="3">
        <v>45</v>
      </c>
      <c r="O12" s="3"/>
      <c r="P12" s="14">
        <v>182</v>
      </c>
      <c r="Q12" s="3">
        <f>'[1]สรุป'!N6</f>
        <v>22</v>
      </c>
      <c r="R12" s="3">
        <f>'[1]สรุป'!O6</f>
        <v>19</v>
      </c>
      <c r="S12" s="3">
        <f>'[1]สรุป'!P6</f>
        <v>0</v>
      </c>
      <c r="T12" s="3">
        <f>'[1]สรุป'!Q6</f>
        <v>41</v>
      </c>
      <c r="U12" s="3">
        <v>23</v>
      </c>
      <c r="V12" s="3">
        <v>30</v>
      </c>
      <c r="W12" s="3"/>
      <c r="X12" s="3">
        <f t="shared" si="1"/>
        <v>53</v>
      </c>
    </row>
    <row r="13" spans="1:24" ht="24">
      <c r="A13" s="148"/>
      <c r="B13" s="19" t="s">
        <v>60</v>
      </c>
      <c r="C13" s="3">
        <v>2</v>
      </c>
      <c r="D13" s="3"/>
      <c r="E13" s="3">
        <v>1</v>
      </c>
      <c r="F13" s="3"/>
      <c r="G13" s="3">
        <v>868</v>
      </c>
      <c r="H13" s="3">
        <v>333</v>
      </c>
      <c r="I13" s="3"/>
      <c r="J13" s="3">
        <v>35</v>
      </c>
      <c r="K13" s="3"/>
      <c r="L13" s="14">
        <f t="shared" si="0"/>
        <v>1236</v>
      </c>
      <c r="M13" s="3">
        <v>230</v>
      </c>
      <c r="N13" s="3">
        <v>86</v>
      </c>
      <c r="O13" s="3">
        <v>12</v>
      </c>
      <c r="P13" s="14">
        <v>328</v>
      </c>
      <c r="Q13" s="3">
        <f>'[1]สรุป'!N10</f>
        <v>97</v>
      </c>
      <c r="R13" s="3">
        <f>'[1]สรุป'!O10</f>
        <v>47</v>
      </c>
      <c r="S13" s="3">
        <f>'[1]สรุป'!P10</f>
        <v>16</v>
      </c>
      <c r="T13" s="3">
        <f>'[1]สรุป'!Q10</f>
        <v>160</v>
      </c>
      <c r="U13" s="3">
        <v>73</v>
      </c>
      <c r="V13" s="3">
        <v>136</v>
      </c>
      <c r="W13" s="3">
        <v>24</v>
      </c>
      <c r="X13" s="3">
        <f t="shared" si="1"/>
        <v>233</v>
      </c>
    </row>
    <row r="14" spans="1:24" ht="24">
      <c r="A14" s="146"/>
      <c r="B14" s="19" t="s">
        <v>93</v>
      </c>
      <c r="C14" s="3">
        <v>1</v>
      </c>
      <c r="D14" s="3"/>
      <c r="E14" s="3"/>
      <c r="F14" s="3"/>
      <c r="G14" s="3">
        <v>258</v>
      </c>
      <c r="H14" s="3">
        <v>57</v>
      </c>
      <c r="I14" s="3"/>
      <c r="J14" s="3"/>
      <c r="K14" s="3"/>
      <c r="L14" s="14">
        <f t="shared" si="0"/>
        <v>315</v>
      </c>
      <c r="M14" s="3">
        <v>258</v>
      </c>
      <c r="N14" s="3">
        <v>57</v>
      </c>
      <c r="O14" s="3"/>
      <c r="P14" s="14">
        <v>315</v>
      </c>
      <c r="Q14" s="3">
        <f>'[1]สรุป'!N14</f>
        <v>0</v>
      </c>
      <c r="R14" s="3">
        <f>'[1]สรุป'!O14</f>
        <v>0</v>
      </c>
      <c r="S14" s="3">
        <f>'[1]สรุป'!P14</f>
        <v>0</v>
      </c>
      <c r="T14" s="3">
        <f>'[1]สรุป'!Q14</f>
        <v>0</v>
      </c>
      <c r="U14" s="3"/>
      <c r="V14" s="3"/>
      <c r="W14" s="3"/>
      <c r="X14" s="3">
        <f t="shared" si="1"/>
        <v>0</v>
      </c>
    </row>
    <row r="15" spans="1:24" ht="24">
      <c r="A15" s="144"/>
      <c r="B15" s="143" t="s">
        <v>14</v>
      </c>
      <c r="C15" s="14">
        <f aca="true" t="shared" si="2" ref="C15:K15">SUM(C5:C14)</f>
        <v>33</v>
      </c>
      <c r="D15" s="14">
        <f t="shared" si="2"/>
        <v>1</v>
      </c>
      <c r="E15" s="14">
        <f t="shared" si="2"/>
        <v>7</v>
      </c>
      <c r="F15" s="14">
        <f t="shared" si="2"/>
        <v>1</v>
      </c>
      <c r="G15" s="14">
        <f t="shared" si="2"/>
        <v>9363</v>
      </c>
      <c r="H15" s="14">
        <f t="shared" si="2"/>
        <v>1905</v>
      </c>
      <c r="I15" s="14">
        <f t="shared" si="2"/>
        <v>190</v>
      </c>
      <c r="J15" s="14">
        <f t="shared" si="2"/>
        <v>370</v>
      </c>
      <c r="K15" s="14">
        <f t="shared" si="2"/>
        <v>20</v>
      </c>
      <c r="L15" s="14">
        <f t="shared" si="0"/>
        <v>11848</v>
      </c>
      <c r="M15" s="14">
        <v>3177</v>
      </c>
      <c r="N15" s="14">
        <v>512</v>
      </c>
      <c r="O15" s="14">
        <v>165</v>
      </c>
      <c r="P15" s="14">
        <v>3854</v>
      </c>
      <c r="Q15" s="14">
        <f>SUM(Q5:Q14)</f>
        <v>751</v>
      </c>
      <c r="R15" s="14">
        <f>SUM(R5:R14)</f>
        <v>264</v>
      </c>
      <c r="S15" s="14">
        <f>SUM(S5:S14)</f>
        <v>220</v>
      </c>
      <c r="T15" s="14">
        <f>SUM(T5:T14)</f>
        <v>1235</v>
      </c>
      <c r="U15" s="14">
        <f>SUM(U5:U14)</f>
        <v>521</v>
      </c>
      <c r="V15" s="14">
        <f>SUM(V5:V14)</f>
        <v>394</v>
      </c>
      <c r="W15" s="14">
        <f>SUM(W5:W14)</f>
        <v>62</v>
      </c>
      <c r="X15" s="14">
        <f>SUM(X5:X14)</f>
        <v>977</v>
      </c>
    </row>
    <row r="16" spans="2:24" ht="10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ht="27.75">
      <c r="B17" s="226" t="s">
        <v>159</v>
      </c>
      <c r="C17" s="227">
        <f>C15-C18</f>
        <v>26</v>
      </c>
      <c r="D17" s="227">
        <f>D15-D18</f>
        <v>1</v>
      </c>
      <c r="E17" s="227">
        <f>E15-E18</f>
        <v>7</v>
      </c>
      <c r="F17" s="227">
        <f>F15-F18</f>
        <v>1</v>
      </c>
      <c r="G17" s="227">
        <f>G15-G18</f>
        <v>8355</v>
      </c>
      <c r="H17" s="227">
        <f>H15-H18</f>
        <v>1679</v>
      </c>
      <c r="I17" s="227">
        <f>I15-I18</f>
        <v>190</v>
      </c>
      <c r="J17" s="227">
        <f>J15-J18</f>
        <v>370</v>
      </c>
      <c r="K17" s="227">
        <f>K15-K18</f>
        <v>20</v>
      </c>
      <c r="L17" s="227">
        <f>L15-L18</f>
        <v>10614</v>
      </c>
      <c r="M17" s="227">
        <f>M15-M18</f>
        <v>2798</v>
      </c>
      <c r="N17" s="227">
        <f>N15-N18</f>
        <v>447</v>
      </c>
      <c r="O17" s="227">
        <f>O15-O18</f>
        <v>165</v>
      </c>
      <c r="P17" s="227">
        <f>P15-P18</f>
        <v>3410</v>
      </c>
      <c r="Q17" s="227">
        <f>Q15-Q18</f>
        <v>675</v>
      </c>
      <c r="R17" s="227">
        <f>R15-R18</f>
        <v>236</v>
      </c>
      <c r="S17" s="227">
        <f>S15-S18</f>
        <v>220</v>
      </c>
      <c r="T17" s="227">
        <f>T15-T18</f>
        <v>1131</v>
      </c>
      <c r="U17" s="227">
        <f>U15-U18</f>
        <v>464</v>
      </c>
      <c r="V17" s="227">
        <f>V15-V18</f>
        <v>350</v>
      </c>
      <c r="W17" s="227">
        <f>W15-W18</f>
        <v>62</v>
      </c>
      <c r="X17" s="227">
        <f>X15-X18</f>
        <v>876</v>
      </c>
    </row>
    <row r="18" spans="2:24" ht="27.75">
      <c r="B18" s="224" t="s">
        <v>160</v>
      </c>
      <c r="C18" s="225">
        <f>C5+C6</f>
        <v>7</v>
      </c>
      <c r="D18" s="225">
        <f aca="true" t="shared" si="3" ref="D18:X18">D5+D6</f>
        <v>0</v>
      </c>
      <c r="E18" s="225">
        <f t="shared" si="3"/>
        <v>0</v>
      </c>
      <c r="F18" s="225">
        <f t="shared" si="3"/>
        <v>0</v>
      </c>
      <c r="G18" s="225">
        <f t="shared" si="3"/>
        <v>1008</v>
      </c>
      <c r="H18" s="225">
        <f t="shared" si="3"/>
        <v>226</v>
      </c>
      <c r="I18" s="225">
        <f t="shared" si="3"/>
        <v>0</v>
      </c>
      <c r="J18" s="225">
        <f t="shared" si="3"/>
        <v>0</v>
      </c>
      <c r="K18" s="225">
        <f t="shared" si="3"/>
        <v>0</v>
      </c>
      <c r="L18" s="225">
        <f t="shared" si="3"/>
        <v>1234</v>
      </c>
      <c r="M18" s="225">
        <f t="shared" si="3"/>
        <v>379</v>
      </c>
      <c r="N18" s="225">
        <f t="shared" si="3"/>
        <v>65</v>
      </c>
      <c r="O18" s="225">
        <f t="shared" si="3"/>
        <v>0</v>
      </c>
      <c r="P18" s="225">
        <f t="shared" si="3"/>
        <v>444</v>
      </c>
      <c r="Q18" s="225">
        <f t="shared" si="3"/>
        <v>76</v>
      </c>
      <c r="R18" s="225">
        <f t="shared" si="3"/>
        <v>28</v>
      </c>
      <c r="S18" s="225">
        <f t="shared" si="3"/>
        <v>0</v>
      </c>
      <c r="T18" s="225">
        <f t="shared" si="3"/>
        <v>104</v>
      </c>
      <c r="U18" s="225">
        <f t="shared" si="3"/>
        <v>57</v>
      </c>
      <c r="V18" s="225">
        <f t="shared" si="3"/>
        <v>44</v>
      </c>
      <c r="W18" s="225">
        <f t="shared" si="3"/>
        <v>0</v>
      </c>
      <c r="X18" s="225">
        <f t="shared" si="3"/>
        <v>101</v>
      </c>
    </row>
    <row r="19" spans="23:24" ht="24">
      <c r="W19" s="9"/>
      <c r="X19" s="9"/>
    </row>
    <row r="20" spans="2:24" ht="24">
      <c r="B20" s="125" t="s">
        <v>2</v>
      </c>
      <c r="C20" s="127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9"/>
      <c r="W20" s="9"/>
      <c r="X20" s="9"/>
    </row>
    <row r="21" spans="2:24" ht="24">
      <c r="B21" s="128" t="s">
        <v>137</v>
      </c>
      <c r="C21" s="131"/>
      <c r="D21" s="132"/>
      <c r="E21" s="132"/>
      <c r="F21" s="132"/>
      <c r="G21" s="132"/>
      <c r="H21" s="132"/>
      <c r="I21" s="133">
        <v>190</v>
      </c>
      <c r="J21" s="133"/>
      <c r="K21" s="133"/>
      <c r="L21" s="132"/>
      <c r="M21" s="132"/>
      <c r="N21" s="132"/>
      <c r="O21" s="132"/>
      <c r="P21" s="132"/>
      <c r="Q21" s="132"/>
      <c r="R21" s="132"/>
      <c r="S21" s="133">
        <v>176</v>
      </c>
      <c r="T21" s="9"/>
      <c r="W21" s="124">
        <v>5</v>
      </c>
      <c r="X21" s="9"/>
    </row>
    <row r="22" spans="2:24" ht="24">
      <c r="B22" s="132" t="s">
        <v>90</v>
      </c>
      <c r="C22" s="131"/>
      <c r="D22" s="132"/>
      <c r="E22" s="132"/>
      <c r="F22" s="132"/>
      <c r="G22" s="132"/>
      <c r="H22" s="132"/>
      <c r="I22" s="133">
        <v>20</v>
      </c>
      <c r="J22" s="133"/>
      <c r="K22" s="133"/>
      <c r="L22" s="132"/>
      <c r="M22" s="132"/>
      <c r="N22" s="132"/>
      <c r="O22" s="132"/>
      <c r="P22" s="132"/>
      <c r="Q22" s="132"/>
      <c r="R22" s="132"/>
      <c r="S22" s="133" t="s">
        <v>138</v>
      </c>
      <c r="T22" s="9"/>
      <c r="W22" s="133" t="s">
        <v>138</v>
      </c>
      <c r="X22" s="9"/>
    </row>
    <row r="23" spans="2:24" ht="24">
      <c r="B23" s="134" t="s">
        <v>40</v>
      </c>
      <c r="C23" s="137"/>
      <c r="D23" s="134"/>
      <c r="E23" s="134"/>
      <c r="F23" s="134"/>
      <c r="G23" s="134"/>
      <c r="H23" s="134"/>
      <c r="I23" s="136">
        <f>248+28+29+35+30</f>
        <v>370</v>
      </c>
      <c r="J23" s="136"/>
      <c r="K23" s="136"/>
      <c r="L23" s="134"/>
      <c r="M23" s="134"/>
      <c r="N23" s="134"/>
      <c r="O23" s="134"/>
      <c r="P23" s="134"/>
      <c r="Q23" s="134"/>
      <c r="R23" s="134"/>
      <c r="S23" s="136">
        <v>44</v>
      </c>
      <c r="T23" s="9"/>
      <c r="W23" s="124">
        <v>57</v>
      </c>
      <c r="X23" s="9"/>
    </row>
    <row r="24" spans="2:24" ht="24">
      <c r="B24" s="138" t="s">
        <v>14</v>
      </c>
      <c r="C24" s="139"/>
      <c r="D24" s="139"/>
      <c r="E24" s="139"/>
      <c r="F24" s="139"/>
      <c r="G24" s="139"/>
      <c r="H24" s="139"/>
      <c r="I24" s="140">
        <f>SUM(I21:I23)</f>
        <v>580</v>
      </c>
      <c r="J24" s="140"/>
      <c r="K24" s="140"/>
      <c r="L24" s="141"/>
      <c r="M24" s="141"/>
      <c r="N24" s="141"/>
      <c r="O24" s="141"/>
      <c r="P24" s="141"/>
      <c r="Q24" s="141"/>
      <c r="R24" s="141"/>
      <c r="S24" s="140">
        <f>SUM(S21:S23)</f>
        <v>220</v>
      </c>
      <c r="T24" s="141"/>
      <c r="U24" s="229"/>
      <c r="V24" s="229"/>
      <c r="W24" s="230">
        <f>SUM(W21:W23)</f>
        <v>62</v>
      </c>
      <c r="X24" s="9"/>
    </row>
  </sheetData>
  <mergeCells count="17">
    <mergeCell ref="U2:W2"/>
    <mergeCell ref="X2:X4"/>
    <mergeCell ref="U3:V3"/>
    <mergeCell ref="L2:L4"/>
    <mergeCell ref="M2:O2"/>
    <mergeCell ref="B1:T1"/>
    <mergeCell ref="Q2:S2"/>
    <mergeCell ref="Q3:R3"/>
    <mergeCell ref="T2:T4"/>
    <mergeCell ref="G3:H3"/>
    <mergeCell ref="M3:N3"/>
    <mergeCell ref="B2:B4"/>
    <mergeCell ref="P2:P4"/>
    <mergeCell ref="A2:A4"/>
    <mergeCell ref="C2:F3"/>
    <mergeCell ref="I3:K3"/>
    <mergeCell ref="G2:K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Q23"/>
  <sheetViews>
    <sheetView workbookViewId="0" topLeftCell="A1">
      <selection activeCell="F20" sqref="F20"/>
    </sheetView>
  </sheetViews>
  <sheetFormatPr defaultColWidth="9.140625" defaultRowHeight="12.75"/>
  <cols>
    <col min="1" max="1" width="17.421875" style="1" bestFit="1" customWidth="1"/>
    <col min="2" max="2" width="10.00390625" style="1" bestFit="1" customWidth="1"/>
    <col min="3" max="3" width="11.57421875" style="1" bestFit="1" customWidth="1"/>
    <col min="4" max="17" width="9.8515625" style="1" customWidth="1"/>
    <col min="18" max="16384" width="9.140625" style="1" customWidth="1"/>
  </cols>
  <sheetData>
    <row r="1" spans="1:17" ht="27.75">
      <c r="A1" s="156" t="s">
        <v>154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24">
      <c r="A2" s="189" t="s">
        <v>0</v>
      </c>
      <c r="B2" s="189" t="s">
        <v>80</v>
      </c>
      <c r="C2" s="189"/>
      <c r="D2" s="189" t="s">
        <v>144</v>
      </c>
      <c r="E2" s="189"/>
      <c r="F2" s="189" t="s">
        <v>104</v>
      </c>
      <c r="G2" s="189"/>
      <c r="H2" s="189"/>
      <c r="I2" s="189" t="s">
        <v>14</v>
      </c>
      <c r="J2" s="189" t="s">
        <v>105</v>
      </c>
      <c r="K2" s="189"/>
      <c r="L2" s="189"/>
      <c r="M2" s="189" t="s">
        <v>14</v>
      </c>
      <c r="N2" s="189" t="s">
        <v>153</v>
      </c>
      <c r="O2" s="189"/>
      <c r="P2" s="189"/>
      <c r="Q2" s="189" t="s">
        <v>14</v>
      </c>
    </row>
    <row r="3" spans="1:17" ht="24">
      <c r="A3" s="189"/>
      <c r="B3" s="189"/>
      <c r="C3" s="189"/>
      <c r="D3" s="189"/>
      <c r="E3" s="189"/>
      <c r="F3" s="189" t="s">
        <v>1</v>
      </c>
      <c r="G3" s="189"/>
      <c r="H3" s="10" t="s">
        <v>77</v>
      </c>
      <c r="I3" s="189"/>
      <c r="J3" s="189" t="s">
        <v>1</v>
      </c>
      <c r="K3" s="189"/>
      <c r="L3" s="10" t="s">
        <v>77</v>
      </c>
      <c r="M3" s="189"/>
      <c r="N3" s="189" t="s">
        <v>1</v>
      </c>
      <c r="O3" s="189"/>
      <c r="P3" s="10" t="s">
        <v>77</v>
      </c>
      <c r="Q3" s="189"/>
    </row>
    <row r="4" spans="1:17" ht="24">
      <c r="A4" s="189"/>
      <c r="B4" s="10" t="s">
        <v>1</v>
      </c>
      <c r="C4" s="10" t="s">
        <v>2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78</v>
      </c>
      <c r="I4" s="189"/>
      <c r="J4" s="10" t="s">
        <v>3</v>
      </c>
      <c r="K4" s="10" t="s">
        <v>4</v>
      </c>
      <c r="L4" s="10" t="s">
        <v>78</v>
      </c>
      <c r="M4" s="189"/>
      <c r="N4" s="10" t="s">
        <v>3</v>
      </c>
      <c r="O4" s="10" t="s">
        <v>4</v>
      </c>
      <c r="P4" s="10" t="s">
        <v>78</v>
      </c>
      <c r="Q4" s="189"/>
    </row>
    <row r="5" spans="1:17" ht="24">
      <c r="A5" s="11" t="s">
        <v>5</v>
      </c>
      <c r="B5" s="2">
        <v>10</v>
      </c>
      <c r="C5" s="2">
        <v>5</v>
      </c>
      <c r="D5" s="2">
        <v>10</v>
      </c>
      <c r="E5" s="2">
        <v>5</v>
      </c>
      <c r="F5" s="2">
        <f>เข้าใหม่คงอยู่จบ!E21</f>
        <v>4604</v>
      </c>
      <c r="G5" s="2">
        <f>เข้าใหม่คงอยู่จบ!F21</f>
        <v>336</v>
      </c>
      <c r="H5" s="2">
        <f>เข้าใหม่คงอยู่จบ!G21</f>
        <v>458</v>
      </c>
      <c r="I5" s="14">
        <f>SUM(F5:H5)</f>
        <v>5398</v>
      </c>
      <c r="J5" s="2">
        <f>เข้าใหม่คงอยู่จบ!I21</f>
        <v>1239</v>
      </c>
      <c r="K5" s="2"/>
      <c r="L5" s="2">
        <f>เข้าใหม่คงอยู่จบ!K21</f>
        <v>102</v>
      </c>
      <c r="M5" s="12">
        <f>SUM(J5:L5)</f>
        <v>1341</v>
      </c>
      <c r="N5" s="2">
        <f>เข้าใหม่คงอยู่จบ!M21</f>
        <v>320</v>
      </c>
      <c r="O5" s="2"/>
      <c r="P5" s="2">
        <f>เข้าใหม่คงอยู่จบ!O21</f>
        <v>196</v>
      </c>
      <c r="Q5" s="12">
        <f aca="true" t="shared" si="0" ref="Q5:Q13">SUM(N5:P5)</f>
        <v>516</v>
      </c>
    </row>
    <row r="6" spans="1:17" ht="24">
      <c r="A6" s="11" t="s">
        <v>6</v>
      </c>
      <c r="B6" s="2">
        <v>1</v>
      </c>
      <c r="C6" s="2"/>
      <c r="D6" s="2">
        <v>1</v>
      </c>
      <c r="E6" s="2"/>
      <c r="F6" s="2">
        <f>เข้าใหม่คงอยู่จบ!E23</f>
        <v>398</v>
      </c>
      <c r="G6" s="2">
        <f>เข้าใหม่คงอยู่จบ!F23</f>
        <v>154</v>
      </c>
      <c r="H6" s="2"/>
      <c r="I6" s="14">
        <f aca="true" t="shared" si="1" ref="I6:I14">SUM(F6:H6)</f>
        <v>552</v>
      </c>
      <c r="J6" s="2">
        <f>เข้าใหม่คงอยู่จบ!I23</f>
        <v>137</v>
      </c>
      <c r="K6" s="2">
        <f>เข้าใหม่คงอยู่จบ!J23</f>
        <v>45</v>
      </c>
      <c r="L6" s="2"/>
      <c r="M6" s="12">
        <f aca="true" t="shared" si="2" ref="M6:M14">SUM(J6:L6)</f>
        <v>182</v>
      </c>
      <c r="N6" s="2">
        <f>เข้าใหม่คงอยู่จบ!M23</f>
        <v>22</v>
      </c>
      <c r="O6" s="2">
        <f>เข้าใหม่คงอยู่จบ!N23</f>
        <v>19</v>
      </c>
      <c r="P6" s="2"/>
      <c r="Q6" s="12">
        <f t="shared" si="0"/>
        <v>41</v>
      </c>
    </row>
    <row r="7" spans="1:17" ht="24">
      <c r="A7" s="11" t="s">
        <v>7</v>
      </c>
      <c r="B7" s="2">
        <v>1</v>
      </c>
      <c r="C7" s="2"/>
      <c r="D7" s="2">
        <v>2</v>
      </c>
      <c r="E7" s="2"/>
      <c r="F7" s="2">
        <f>เข้าใหม่คงอยู่จบ!E26</f>
        <v>78</v>
      </c>
      <c r="G7" s="2">
        <f>เข้าใหม่คงอยู่จบ!F26</f>
        <v>14</v>
      </c>
      <c r="H7" s="2"/>
      <c r="I7" s="14">
        <f t="shared" si="1"/>
        <v>92</v>
      </c>
      <c r="J7" s="2">
        <f>เข้าใหม่คงอยู่จบ!I26</f>
        <v>32</v>
      </c>
      <c r="K7" s="2"/>
      <c r="L7" s="2"/>
      <c r="M7" s="12">
        <f t="shared" si="2"/>
        <v>32</v>
      </c>
      <c r="N7" s="2">
        <f>เข้าใหม่คงอยู่จบ!M26</f>
        <v>3</v>
      </c>
      <c r="O7" s="2"/>
      <c r="P7" s="2"/>
      <c r="Q7" s="12">
        <f t="shared" si="0"/>
        <v>3</v>
      </c>
    </row>
    <row r="8" spans="1:17" ht="24">
      <c r="A8" s="11" t="s">
        <v>8</v>
      </c>
      <c r="B8" s="2">
        <v>4</v>
      </c>
      <c r="C8" s="2">
        <v>1</v>
      </c>
      <c r="D8" s="2">
        <v>4</v>
      </c>
      <c r="E8" s="2">
        <v>1</v>
      </c>
      <c r="F8" s="2">
        <f>เข้าใหม่คงอยู่จบ!E33</f>
        <v>765</v>
      </c>
      <c r="G8" s="2">
        <f>เข้าใหม่คงอยู่จบ!F33</f>
        <v>313</v>
      </c>
      <c r="H8" s="2">
        <f>เข้าใหม่คงอยู่จบ!G33</f>
        <v>28</v>
      </c>
      <c r="I8" s="14">
        <f t="shared" si="1"/>
        <v>1106</v>
      </c>
      <c r="J8" s="2">
        <f>เข้าใหม่คงอยู่จบ!I33</f>
        <v>312</v>
      </c>
      <c r="K8" s="2">
        <f>เข้าใหม่คงอยู่จบ!J33</f>
        <v>88</v>
      </c>
      <c r="L8" s="2">
        <f>เข้าใหม่คงอยู่จบ!K33</f>
        <v>7</v>
      </c>
      <c r="M8" s="12">
        <f t="shared" si="2"/>
        <v>407</v>
      </c>
      <c r="N8" s="2">
        <f>เข้าใหม่คงอยู่จบ!M33</f>
        <v>84</v>
      </c>
      <c r="O8" s="2">
        <f>เข้าใหม่คงอยู่จบ!N33</f>
        <v>55</v>
      </c>
      <c r="P8" s="2">
        <f>เข้าใหม่คงอยู่จบ!O33</f>
        <v>8</v>
      </c>
      <c r="Q8" s="12">
        <f t="shared" si="0"/>
        <v>147</v>
      </c>
    </row>
    <row r="9" spans="1:17" ht="24">
      <c r="A9" s="11" t="s">
        <v>9</v>
      </c>
      <c r="B9" s="2">
        <v>1</v>
      </c>
      <c r="C9" s="2">
        <v>1</v>
      </c>
      <c r="D9" s="2">
        <v>1</v>
      </c>
      <c r="E9" s="2">
        <v>1</v>
      </c>
      <c r="F9" s="2">
        <f>เข้าใหม่คงอยู่จบ!E36</f>
        <v>630</v>
      </c>
      <c r="G9" s="2">
        <f>เข้าใหม่คงอยู่จบ!F36</f>
        <v>202</v>
      </c>
      <c r="H9" s="2">
        <f>เข้าใหม่คงอยู่จบ!G36</f>
        <v>29</v>
      </c>
      <c r="I9" s="14">
        <f t="shared" si="1"/>
        <v>861</v>
      </c>
      <c r="J9" s="2">
        <f>เข้าใหม่คงอยู่จบ!I36</f>
        <v>260</v>
      </c>
      <c r="K9" s="2">
        <f>เข้าใหม่คงอยู่จบ!J36</f>
        <v>70</v>
      </c>
      <c r="L9" s="2">
        <f>เข้าใหม่คงอยู่จบ!K36</f>
        <v>29</v>
      </c>
      <c r="M9" s="12">
        <f t="shared" si="2"/>
        <v>359</v>
      </c>
      <c r="N9" s="2">
        <f>เข้าใหม่คงอยู่จบ!M36</f>
        <v>99</v>
      </c>
      <c r="O9" s="2">
        <f>เข้าใหม่คงอยู่จบ!N36</f>
        <v>56</v>
      </c>
      <c r="P9" s="2"/>
      <c r="Q9" s="12">
        <f t="shared" si="0"/>
        <v>155</v>
      </c>
    </row>
    <row r="10" spans="1:17" ht="24">
      <c r="A10" s="11" t="s">
        <v>10</v>
      </c>
      <c r="B10" s="2">
        <v>1</v>
      </c>
      <c r="C10" s="2">
        <v>1</v>
      </c>
      <c r="D10" s="2">
        <v>2</v>
      </c>
      <c r="E10" s="2">
        <v>1</v>
      </c>
      <c r="F10" s="2">
        <f>เข้าใหม่คงอยู่จบ!E40</f>
        <v>868</v>
      </c>
      <c r="G10" s="2">
        <f>เข้าใหม่คงอยู่จบ!F40</f>
        <v>333</v>
      </c>
      <c r="H10" s="2">
        <f>เข้าใหม่คงอยู่จบ!G40</f>
        <v>35</v>
      </c>
      <c r="I10" s="14">
        <f t="shared" si="1"/>
        <v>1236</v>
      </c>
      <c r="J10" s="2">
        <f>เข้าใหม่คงอยู่จบ!I40</f>
        <v>230</v>
      </c>
      <c r="K10" s="2">
        <f>เข้าใหม่คงอยู่จบ!J40</f>
        <v>86</v>
      </c>
      <c r="L10" s="2">
        <f>เข้าใหม่คงอยู่จบ!K40</f>
        <v>12</v>
      </c>
      <c r="M10" s="12">
        <f t="shared" si="2"/>
        <v>328</v>
      </c>
      <c r="N10" s="2">
        <f>เข้าใหม่คงอยู่จบ!M40</f>
        <v>97</v>
      </c>
      <c r="O10" s="2">
        <f>เข้าใหม่คงอยู่จบ!N40</f>
        <v>47</v>
      </c>
      <c r="P10" s="2">
        <f>เข้าใหม่คงอยู่จบ!O40</f>
        <v>16</v>
      </c>
      <c r="Q10" s="12">
        <f t="shared" si="0"/>
        <v>160</v>
      </c>
    </row>
    <row r="11" spans="1:17" ht="24">
      <c r="A11" s="11" t="s">
        <v>11</v>
      </c>
      <c r="B11" s="2">
        <v>4</v>
      </c>
      <c r="C11" s="2">
        <v>1</v>
      </c>
      <c r="D11" s="2">
        <v>5</v>
      </c>
      <c r="E11" s="2">
        <v>1</v>
      </c>
      <c r="F11" s="2">
        <f>เข้าใหม่คงอยู่จบ!E48</f>
        <v>754</v>
      </c>
      <c r="G11" s="2">
        <f>เข้าใหม่คงอยู่จบ!F48</f>
        <v>270</v>
      </c>
      <c r="H11" s="2">
        <f>เข้าใหม่คงอยู่จบ!G48</f>
        <v>30</v>
      </c>
      <c r="I11" s="14">
        <f t="shared" si="1"/>
        <v>1054</v>
      </c>
      <c r="J11" s="2">
        <f>เข้าใหม่คงอยู่จบ!I48</f>
        <v>330</v>
      </c>
      <c r="K11" s="2">
        <f>เข้าใหม่คงอยู่จบ!J48</f>
        <v>101</v>
      </c>
      <c r="L11" s="2">
        <f>เข้าใหม่คงอยู่จบ!K48</f>
        <v>15</v>
      </c>
      <c r="M11" s="12">
        <f t="shared" si="2"/>
        <v>446</v>
      </c>
      <c r="N11" s="2">
        <f>เข้าใหม่คงอยู่จบ!M48</f>
        <v>50</v>
      </c>
      <c r="O11" s="2">
        <f>เข้าใหม่คงอยู่จบ!N48</f>
        <v>59</v>
      </c>
      <c r="P11" s="2"/>
      <c r="Q11" s="12">
        <f t="shared" si="0"/>
        <v>109</v>
      </c>
    </row>
    <row r="12" spans="1:17" ht="24">
      <c r="A12" s="11" t="s">
        <v>12</v>
      </c>
      <c r="B12" s="2">
        <v>4</v>
      </c>
      <c r="C12" s="2"/>
      <c r="D12" s="2">
        <v>4</v>
      </c>
      <c r="E12" s="2"/>
      <c r="F12" s="2">
        <f>เข้าใหม่คงอยู่จบ!E54</f>
        <v>771</v>
      </c>
      <c r="G12" s="2">
        <f>เข้าใหม่คงอยู่จบ!F54</f>
        <v>133</v>
      </c>
      <c r="H12" s="2"/>
      <c r="I12" s="14">
        <f t="shared" si="1"/>
        <v>904</v>
      </c>
      <c r="J12" s="2">
        <f>เข้าใหม่คงอยู่จบ!I54</f>
        <v>297</v>
      </c>
      <c r="K12" s="2">
        <f>เข้าใหม่คงอยู่จบ!J54</f>
        <v>46</v>
      </c>
      <c r="L12" s="2">
        <f>เข้าใหม่คงอยู่จบ!K54</f>
        <v>0</v>
      </c>
      <c r="M12" s="12">
        <f t="shared" si="2"/>
        <v>343</v>
      </c>
      <c r="N12" s="2">
        <f>เข้าใหม่คงอยู่จบ!M54</f>
        <v>53</v>
      </c>
      <c r="O12" s="2">
        <f>เข้าใหม่คงอยู่จบ!N54</f>
        <v>5</v>
      </c>
      <c r="P12" s="2"/>
      <c r="Q12" s="12">
        <f t="shared" si="0"/>
        <v>58</v>
      </c>
    </row>
    <row r="13" spans="1:17" ht="24">
      <c r="A13" s="11" t="s">
        <v>13</v>
      </c>
      <c r="B13" s="2">
        <v>1</v>
      </c>
      <c r="C13" s="2"/>
      <c r="D13" s="2">
        <v>3</v>
      </c>
      <c r="E13" s="2"/>
      <c r="F13" s="2">
        <f>เข้าใหม่คงอยู่จบ!E58</f>
        <v>237</v>
      </c>
      <c r="G13" s="2">
        <f>เข้าใหม่คงอยู่จบ!F58</f>
        <v>93</v>
      </c>
      <c r="H13" s="2"/>
      <c r="I13" s="14">
        <f t="shared" si="1"/>
        <v>330</v>
      </c>
      <c r="J13" s="2">
        <f>เข้าใหม่คงอยู่จบ!I58</f>
        <v>82</v>
      </c>
      <c r="K13" s="2">
        <f>เข้าใหม่คงอยู่จบ!J58</f>
        <v>19</v>
      </c>
      <c r="L13" s="2"/>
      <c r="M13" s="12">
        <f t="shared" si="2"/>
        <v>101</v>
      </c>
      <c r="N13" s="2">
        <f>เข้าใหม่คงอยู่จบ!M58</f>
        <v>23</v>
      </c>
      <c r="O13" s="2">
        <f>เข้าใหม่คงอยู่จบ!M58</f>
        <v>23</v>
      </c>
      <c r="P13" s="2"/>
      <c r="Q13" s="12">
        <f t="shared" si="0"/>
        <v>46</v>
      </c>
    </row>
    <row r="14" spans="1:17" ht="24">
      <c r="A14" s="11" t="s">
        <v>85</v>
      </c>
      <c r="B14" s="2">
        <v>1</v>
      </c>
      <c r="C14" s="2"/>
      <c r="D14" s="2">
        <v>1</v>
      </c>
      <c r="E14" s="2"/>
      <c r="F14" s="2">
        <f>เข้าใหม่คงอยู่จบ!E60</f>
        <v>258</v>
      </c>
      <c r="G14" s="2">
        <f>เข้าใหม่คงอยู่จบ!F60</f>
        <v>57</v>
      </c>
      <c r="H14" s="2"/>
      <c r="I14" s="14">
        <f t="shared" si="1"/>
        <v>315</v>
      </c>
      <c r="J14" s="2">
        <f>เข้าใหม่คงอยู่จบ!I59</f>
        <v>258</v>
      </c>
      <c r="K14" s="2">
        <f>เข้าใหม่คงอยู่จบ!J59</f>
        <v>57</v>
      </c>
      <c r="L14" s="2"/>
      <c r="M14" s="12">
        <f t="shared" si="2"/>
        <v>315</v>
      </c>
      <c r="N14" s="2"/>
      <c r="O14" s="2"/>
      <c r="P14" s="2"/>
      <c r="Q14" s="12"/>
    </row>
    <row r="15" spans="1:17" ht="24">
      <c r="A15" s="13" t="s">
        <v>14</v>
      </c>
      <c r="B15" s="12">
        <f>SUM(B5:B14)</f>
        <v>28</v>
      </c>
      <c r="C15" s="12">
        <f>SUM(C5:C14)</f>
        <v>9</v>
      </c>
      <c r="D15" s="12">
        <f>SUM(D5:D14)</f>
        <v>33</v>
      </c>
      <c r="E15" s="12">
        <f>SUM(E5:E14)</f>
        <v>9</v>
      </c>
      <c r="F15" s="12">
        <f>SUM(F5:F14)</f>
        <v>9363</v>
      </c>
      <c r="G15" s="12">
        <f aca="true" t="shared" si="3" ref="G15:N15">SUM(G5:G14)</f>
        <v>1905</v>
      </c>
      <c r="H15" s="12">
        <f t="shared" si="3"/>
        <v>580</v>
      </c>
      <c r="I15" s="12">
        <f t="shared" si="3"/>
        <v>11848</v>
      </c>
      <c r="J15" s="12">
        <f t="shared" si="3"/>
        <v>3177</v>
      </c>
      <c r="K15" s="12">
        <f t="shared" si="3"/>
        <v>512</v>
      </c>
      <c r="L15" s="12">
        <f t="shared" si="3"/>
        <v>165</v>
      </c>
      <c r="M15" s="12">
        <f t="shared" si="3"/>
        <v>3854</v>
      </c>
      <c r="N15" s="12">
        <f t="shared" si="3"/>
        <v>751</v>
      </c>
      <c r="O15" s="12">
        <f>SUM(O5:O14)</f>
        <v>264</v>
      </c>
      <c r="P15" s="12">
        <f>SUM(P5:P14)</f>
        <v>220</v>
      </c>
      <c r="Q15" s="12">
        <f>SUM(Q5:Q14)</f>
        <v>1235</v>
      </c>
    </row>
    <row r="16" spans="1:17" ht="24">
      <c r="A16" s="9"/>
      <c r="B16" s="9"/>
      <c r="C16" s="9"/>
      <c r="D16" s="9"/>
      <c r="E16" s="9"/>
      <c r="F16" s="9"/>
      <c r="G16" s="124">
        <f>+F15+G15</f>
        <v>11268</v>
      </c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4">
      <c r="A17" s="125" t="s">
        <v>2</v>
      </c>
      <c r="B17" s="126"/>
      <c r="C17" s="126"/>
      <c r="D17" s="127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9"/>
    </row>
    <row r="18" spans="1:17" ht="24">
      <c r="A18" s="128" t="s">
        <v>137</v>
      </c>
      <c r="B18" s="129"/>
      <c r="C18" s="130">
        <v>1</v>
      </c>
      <c r="D18" s="131"/>
      <c r="E18" s="132"/>
      <c r="F18" s="132"/>
      <c r="G18" s="132"/>
      <c r="H18" s="133">
        <v>190</v>
      </c>
      <c r="I18" s="132"/>
      <c r="J18" s="132"/>
      <c r="K18" s="132"/>
      <c r="L18" s="132"/>
      <c r="M18" s="132"/>
      <c r="N18" s="132"/>
      <c r="O18" s="132"/>
      <c r="P18" s="133">
        <f>เข้าใหม่คงอยู่จบ!O16</f>
        <v>176</v>
      </c>
      <c r="Q18" s="9"/>
    </row>
    <row r="19" spans="1:17" ht="24">
      <c r="A19" s="132" t="s">
        <v>90</v>
      </c>
      <c r="B19" s="132"/>
      <c r="C19" s="133">
        <v>1</v>
      </c>
      <c r="D19" s="131"/>
      <c r="E19" s="132"/>
      <c r="F19" s="132"/>
      <c r="G19" s="132"/>
      <c r="H19" s="133">
        <v>20</v>
      </c>
      <c r="I19" s="132"/>
      <c r="J19" s="132"/>
      <c r="K19" s="132"/>
      <c r="L19" s="132"/>
      <c r="M19" s="132"/>
      <c r="N19" s="132"/>
      <c r="O19" s="132"/>
      <c r="P19" s="133" t="s">
        <v>138</v>
      </c>
      <c r="Q19" s="9"/>
    </row>
    <row r="20" spans="1:17" ht="24">
      <c r="A20" s="134" t="s">
        <v>40</v>
      </c>
      <c r="B20" s="134"/>
      <c r="C20" s="136">
        <v>7</v>
      </c>
      <c r="D20" s="137"/>
      <c r="E20" s="134"/>
      <c r="F20" s="134"/>
      <c r="G20" s="134"/>
      <c r="H20" s="136">
        <f>248+28+29+35+30</f>
        <v>370</v>
      </c>
      <c r="I20" s="134"/>
      <c r="J20" s="134"/>
      <c r="K20" s="134"/>
      <c r="L20" s="134"/>
      <c r="M20" s="134"/>
      <c r="N20" s="134"/>
      <c r="O20" s="134"/>
      <c r="P20" s="136">
        <f>เข้าใหม่คงอยู่จบ!O17+เข้าใหม่คงอยู่จบ!O18+เข้าใหม่คงอยู่จบ!O32+เข้าใหม่คงอยู่จบ!O39+เข้าใหม่คงอยู่จบ!O47</f>
        <v>44</v>
      </c>
      <c r="Q20" s="9"/>
    </row>
    <row r="21" spans="1:17" ht="24">
      <c r="A21" s="138" t="s">
        <v>14</v>
      </c>
      <c r="B21" s="139"/>
      <c r="C21" s="140">
        <f>SUM(C18:C20)</f>
        <v>9</v>
      </c>
      <c r="D21" s="139"/>
      <c r="E21" s="139"/>
      <c r="F21" s="139"/>
      <c r="G21" s="139"/>
      <c r="H21" s="140">
        <f>SUM(H18:H20)</f>
        <v>580</v>
      </c>
      <c r="I21" s="141"/>
      <c r="J21" s="141"/>
      <c r="K21" s="141"/>
      <c r="L21" s="141"/>
      <c r="M21" s="141"/>
      <c r="N21" s="141"/>
      <c r="O21" s="141"/>
      <c r="P21" s="140">
        <f>SUM(P18:P20)</f>
        <v>220</v>
      </c>
      <c r="Q21" s="142"/>
    </row>
    <row r="22" ht="24">
      <c r="A22" s="9"/>
    </row>
    <row r="23" ht="24">
      <c r="A23" s="9"/>
    </row>
  </sheetData>
  <mergeCells count="13">
    <mergeCell ref="M2:M4"/>
    <mergeCell ref="B2:C3"/>
    <mergeCell ref="D2:E3"/>
    <mergeCell ref="F2:H2"/>
    <mergeCell ref="I2:I4"/>
    <mergeCell ref="J2:L2"/>
    <mergeCell ref="A1:Q1"/>
    <mergeCell ref="N2:P2"/>
    <mergeCell ref="N3:O3"/>
    <mergeCell ref="Q2:Q4"/>
    <mergeCell ref="F3:G3"/>
    <mergeCell ref="J3:K3"/>
    <mergeCell ref="A2:A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P69"/>
  <sheetViews>
    <sheetView zoomScale="85" zoomScaleNormal="85" workbookViewId="0" topLeftCell="A1">
      <selection activeCell="C20" sqref="C20"/>
    </sheetView>
  </sheetViews>
  <sheetFormatPr defaultColWidth="9.140625" defaultRowHeight="12.75"/>
  <cols>
    <col min="1" max="1" width="6.28125" style="5" customWidth="1"/>
    <col min="2" max="2" width="22.57421875" style="7" customWidth="1"/>
    <col min="3" max="3" width="33.8515625" style="7" bestFit="1" customWidth="1"/>
    <col min="4" max="4" width="21.8515625" style="7" customWidth="1"/>
    <col min="5" max="5" width="9.421875" style="7" customWidth="1"/>
    <col min="6" max="12" width="9.421875" style="8" customWidth="1"/>
    <col min="13" max="16384" width="9.140625" style="7" customWidth="1"/>
  </cols>
  <sheetData>
    <row r="1" spans="1:16" ht="30.75">
      <c r="A1" s="193" t="s">
        <v>155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24" customHeight="1">
      <c r="A2" s="191" t="s">
        <v>17</v>
      </c>
      <c r="B2" s="190" t="s">
        <v>55</v>
      </c>
      <c r="C2" s="190"/>
      <c r="D2" s="190"/>
      <c r="E2" s="190" t="s">
        <v>103</v>
      </c>
      <c r="F2" s="190"/>
      <c r="G2" s="190"/>
      <c r="H2" s="190"/>
      <c r="I2" s="190" t="s">
        <v>102</v>
      </c>
      <c r="J2" s="190"/>
      <c r="K2" s="190"/>
      <c r="L2" s="190"/>
      <c r="M2" s="190" t="s">
        <v>152</v>
      </c>
      <c r="N2" s="190"/>
      <c r="O2" s="190"/>
      <c r="P2" s="190"/>
    </row>
    <row r="3" spans="1:16" ht="24" customHeight="1">
      <c r="A3" s="194"/>
      <c r="B3" s="191" t="s">
        <v>16</v>
      </c>
      <c r="C3" s="191" t="s">
        <v>0</v>
      </c>
      <c r="D3" s="191" t="s">
        <v>38</v>
      </c>
      <c r="E3" s="149" t="s">
        <v>75</v>
      </c>
      <c r="F3" s="149" t="s">
        <v>75</v>
      </c>
      <c r="G3" s="149" t="s">
        <v>77</v>
      </c>
      <c r="H3" s="149" t="s">
        <v>14</v>
      </c>
      <c r="I3" s="149" t="s">
        <v>75</v>
      </c>
      <c r="J3" s="149" t="s">
        <v>75</v>
      </c>
      <c r="K3" s="149" t="s">
        <v>77</v>
      </c>
      <c r="L3" s="149" t="s">
        <v>14</v>
      </c>
      <c r="M3" s="149" t="s">
        <v>75</v>
      </c>
      <c r="N3" s="149" t="s">
        <v>75</v>
      </c>
      <c r="O3" s="149" t="s">
        <v>77</v>
      </c>
      <c r="P3" s="149" t="s">
        <v>14</v>
      </c>
    </row>
    <row r="4" spans="1:16" ht="24">
      <c r="A4" s="192"/>
      <c r="B4" s="192"/>
      <c r="C4" s="192"/>
      <c r="D4" s="192"/>
      <c r="E4" s="150" t="s">
        <v>79</v>
      </c>
      <c r="F4" s="150" t="s">
        <v>76</v>
      </c>
      <c r="G4" s="150" t="s">
        <v>78</v>
      </c>
      <c r="H4" s="150"/>
      <c r="I4" s="150" t="s">
        <v>79</v>
      </c>
      <c r="J4" s="150" t="s">
        <v>76</v>
      </c>
      <c r="K4" s="150" t="s">
        <v>78</v>
      </c>
      <c r="L4" s="150"/>
      <c r="M4" s="150" t="s">
        <v>79</v>
      </c>
      <c r="N4" s="150" t="s">
        <v>76</v>
      </c>
      <c r="O4" s="150" t="s">
        <v>78</v>
      </c>
      <c r="P4" s="150"/>
    </row>
    <row r="5" spans="1:16" ht="24">
      <c r="A5" s="3">
        <v>1</v>
      </c>
      <c r="B5" s="4" t="s">
        <v>20</v>
      </c>
      <c r="C5" s="4" t="s">
        <v>29</v>
      </c>
      <c r="D5" s="4" t="s">
        <v>1</v>
      </c>
      <c r="E5" s="3">
        <f>'แยกชั้นปี รวม'!X5</f>
        <v>523</v>
      </c>
      <c r="F5" s="20">
        <f>'แยกชั้นปี รวม'!AS5</f>
        <v>164</v>
      </c>
      <c r="G5" s="3"/>
      <c r="H5" s="14">
        <f>SUM(E5:G5)</f>
        <v>687</v>
      </c>
      <c r="I5" s="3">
        <f>'แยกชั้นปี รวม'!I5</f>
        <v>130</v>
      </c>
      <c r="J5" s="3"/>
      <c r="K5" s="3"/>
      <c r="L5" s="14">
        <f>SUM(I5:K5)</f>
        <v>130</v>
      </c>
      <c r="M5" s="3">
        <f>จบปีการศึกษา56!G5</f>
        <v>101</v>
      </c>
      <c r="N5" s="3"/>
      <c r="O5" s="3"/>
      <c r="P5" s="14">
        <f>SUM(M5:O5)</f>
        <v>101</v>
      </c>
    </row>
    <row r="6" spans="1:16" ht="24">
      <c r="A6" s="3">
        <v>2</v>
      </c>
      <c r="B6" s="4" t="s">
        <v>20</v>
      </c>
      <c r="C6" s="4" t="s">
        <v>21</v>
      </c>
      <c r="D6" s="4" t="s">
        <v>1</v>
      </c>
      <c r="E6" s="3">
        <f>'แยกชั้นปี รวม'!X6</f>
        <v>675</v>
      </c>
      <c r="F6" s="20">
        <f>'แยกชั้นปี รวม'!AS6</f>
        <v>28</v>
      </c>
      <c r="G6" s="3"/>
      <c r="H6" s="14">
        <f aca="true" t="shared" si="0" ref="H6:H59">SUM(E6:G6)</f>
        <v>703</v>
      </c>
      <c r="I6" s="3">
        <f>'แยกชั้นปี รวม'!I6</f>
        <v>135</v>
      </c>
      <c r="J6" s="3"/>
      <c r="K6" s="3"/>
      <c r="L6" s="14">
        <f aca="true" t="shared" si="1" ref="L6:L59">SUM(I6:K6)</f>
        <v>135</v>
      </c>
      <c r="M6" s="3">
        <f>จบปีการศึกษา56!G6</f>
        <v>70</v>
      </c>
      <c r="N6" s="3"/>
      <c r="O6" s="3"/>
      <c r="P6" s="14">
        <f aca="true" t="shared" si="2" ref="P6:P58">SUM(M6:O6)</f>
        <v>70</v>
      </c>
    </row>
    <row r="7" spans="1:16" ht="24">
      <c r="A7" s="3">
        <v>3</v>
      </c>
      <c r="B7" s="4" t="s">
        <v>20</v>
      </c>
      <c r="C7" s="4" t="s">
        <v>36</v>
      </c>
      <c r="D7" s="4" t="s">
        <v>1</v>
      </c>
      <c r="E7" s="3">
        <f>'แยกชั้นปี รวม'!X7</f>
        <v>496</v>
      </c>
      <c r="F7" s="20">
        <f>'แยกชั้นปี รวม'!AS7</f>
        <v>39</v>
      </c>
      <c r="G7" s="3"/>
      <c r="H7" s="14">
        <f t="shared" si="0"/>
        <v>535</v>
      </c>
      <c r="I7" s="3">
        <f>'แยกชั้นปี รวม'!I7</f>
        <v>104</v>
      </c>
      <c r="J7" s="3"/>
      <c r="K7" s="3"/>
      <c r="L7" s="14">
        <f t="shared" si="1"/>
        <v>104</v>
      </c>
      <c r="M7" s="3">
        <f>จบปีการศึกษา56!G7</f>
        <v>72</v>
      </c>
      <c r="N7" s="3"/>
      <c r="O7" s="3"/>
      <c r="P7" s="14">
        <f t="shared" si="2"/>
        <v>72</v>
      </c>
    </row>
    <row r="8" spans="1:16" ht="24">
      <c r="A8" s="3">
        <v>4</v>
      </c>
      <c r="B8" s="4" t="s">
        <v>20</v>
      </c>
      <c r="C8" s="4" t="s">
        <v>35</v>
      </c>
      <c r="D8" s="4" t="s">
        <v>1</v>
      </c>
      <c r="E8" s="3">
        <f>'แยกชั้นปี รวม'!X8</f>
        <v>625</v>
      </c>
      <c r="F8" s="20">
        <f>'แยกชั้นปี รวม'!AS8</f>
        <v>46</v>
      </c>
      <c r="G8" s="3"/>
      <c r="H8" s="14">
        <f t="shared" si="0"/>
        <v>671</v>
      </c>
      <c r="I8" s="3">
        <f>'แยกชั้นปี รวม'!I8</f>
        <v>142</v>
      </c>
      <c r="J8" s="3"/>
      <c r="K8" s="3"/>
      <c r="L8" s="14">
        <f t="shared" si="1"/>
        <v>142</v>
      </c>
      <c r="M8" s="3">
        <f>จบปีการศึกษา56!G8</f>
        <v>77</v>
      </c>
      <c r="N8" s="3"/>
      <c r="O8" s="3"/>
      <c r="P8" s="14">
        <f t="shared" si="2"/>
        <v>77</v>
      </c>
    </row>
    <row r="9" spans="1:16" ht="24">
      <c r="A9" s="3">
        <v>5</v>
      </c>
      <c r="B9" s="4" t="s">
        <v>20</v>
      </c>
      <c r="C9" s="4" t="s">
        <v>66</v>
      </c>
      <c r="D9" s="4" t="s">
        <v>1</v>
      </c>
      <c r="E9" s="3">
        <f>'แยกชั้นปี รวม'!X9</f>
        <v>560</v>
      </c>
      <c r="F9" s="20">
        <f>'แยกชั้นปี รวม'!AS9</f>
        <v>37</v>
      </c>
      <c r="G9" s="3"/>
      <c r="H9" s="14">
        <f t="shared" si="0"/>
        <v>597</v>
      </c>
      <c r="I9" s="3">
        <f>'แยกชั้นปี รวม'!I9</f>
        <v>147</v>
      </c>
      <c r="J9" s="3"/>
      <c r="K9" s="3"/>
      <c r="L9" s="14">
        <f t="shared" si="1"/>
        <v>147</v>
      </c>
      <c r="M9" s="3"/>
      <c r="N9" s="3"/>
      <c r="O9" s="3"/>
      <c r="P9" s="14"/>
    </row>
    <row r="10" spans="1:16" ht="24">
      <c r="A10" s="3">
        <v>6</v>
      </c>
      <c r="B10" s="4" t="s">
        <v>20</v>
      </c>
      <c r="C10" s="4" t="s">
        <v>68</v>
      </c>
      <c r="D10" s="4" t="s">
        <v>1</v>
      </c>
      <c r="E10" s="3">
        <f>'แยกชั้นปี รวม'!X10</f>
        <v>625</v>
      </c>
      <c r="F10" s="20">
        <f>'แยกชั้นปี รวม'!AS10</f>
        <v>22</v>
      </c>
      <c r="G10" s="3"/>
      <c r="H10" s="14">
        <f t="shared" si="0"/>
        <v>647</v>
      </c>
      <c r="I10" s="3">
        <f>'แยกชั้นปี รวม'!I10</f>
        <v>142</v>
      </c>
      <c r="J10" s="3"/>
      <c r="K10" s="3"/>
      <c r="L10" s="14">
        <f t="shared" si="1"/>
        <v>142</v>
      </c>
      <c r="M10" s="3"/>
      <c r="N10" s="3"/>
      <c r="O10" s="3"/>
      <c r="P10" s="14"/>
    </row>
    <row r="11" spans="1:16" ht="24">
      <c r="A11" s="3">
        <v>7</v>
      </c>
      <c r="B11" s="4" t="s">
        <v>20</v>
      </c>
      <c r="C11" s="4" t="s">
        <v>69</v>
      </c>
      <c r="D11" s="4" t="s">
        <v>1</v>
      </c>
      <c r="E11" s="3">
        <f>'แยกชั้นปี รวม'!X11</f>
        <v>537</v>
      </c>
      <c r="F11" s="20"/>
      <c r="G11" s="3"/>
      <c r="H11" s="14">
        <f t="shared" si="0"/>
        <v>537</v>
      </c>
      <c r="I11" s="3">
        <f>'แยกชั้นปี รวม'!I11</f>
        <v>126</v>
      </c>
      <c r="J11" s="3"/>
      <c r="K11" s="3"/>
      <c r="L11" s="14">
        <f t="shared" si="1"/>
        <v>126</v>
      </c>
      <c r="M11" s="3"/>
      <c r="N11" s="3"/>
      <c r="O11" s="3"/>
      <c r="P11" s="14"/>
    </row>
    <row r="12" spans="1:16" ht="24">
      <c r="A12" s="3">
        <v>8</v>
      </c>
      <c r="B12" s="4" t="s">
        <v>20</v>
      </c>
      <c r="C12" s="4" t="s">
        <v>12</v>
      </c>
      <c r="D12" s="4" t="s">
        <v>1</v>
      </c>
      <c r="E12" s="3">
        <f>'แยกชั้นปี รวม'!X12</f>
        <v>371</v>
      </c>
      <c r="F12" s="20"/>
      <c r="G12" s="3"/>
      <c r="H12" s="14">
        <f t="shared" si="0"/>
        <v>371</v>
      </c>
      <c r="I12" s="3">
        <f>'แยกชั้นปี รวม'!I12</f>
        <v>121</v>
      </c>
      <c r="J12" s="3"/>
      <c r="K12" s="3"/>
      <c r="L12" s="14">
        <f t="shared" si="1"/>
        <v>121</v>
      </c>
      <c r="M12" s="3"/>
      <c r="N12" s="3"/>
      <c r="O12" s="3"/>
      <c r="P12" s="14"/>
    </row>
    <row r="13" spans="1:16" ht="24">
      <c r="A13" s="3">
        <v>9</v>
      </c>
      <c r="B13" s="4" t="s">
        <v>20</v>
      </c>
      <c r="C13" s="4" t="s">
        <v>87</v>
      </c>
      <c r="D13" s="4" t="s">
        <v>1</v>
      </c>
      <c r="E13" s="3">
        <f>'แยกชั้นปี รวม'!X13</f>
        <v>140</v>
      </c>
      <c r="F13" s="20"/>
      <c r="G13" s="3"/>
      <c r="H13" s="14">
        <f t="shared" si="0"/>
        <v>140</v>
      </c>
      <c r="I13" s="3">
        <f>'แยกชั้นปี รวม'!I13</f>
        <v>140</v>
      </c>
      <c r="J13" s="3"/>
      <c r="K13" s="3"/>
      <c r="L13" s="14">
        <f t="shared" si="1"/>
        <v>140</v>
      </c>
      <c r="M13" s="3"/>
      <c r="N13" s="3"/>
      <c r="O13" s="3"/>
      <c r="P13" s="14"/>
    </row>
    <row r="14" spans="1:16" ht="24">
      <c r="A14" s="3">
        <v>10</v>
      </c>
      <c r="B14" s="4" t="s">
        <v>20</v>
      </c>
      <c r="C14" s="4" t="s">
        <v>88</v>
      </c>
      <c r="D14" s="4" t="s">
        <v>1</v>
      </c>
      <c r="E14" s="3">
        <f>'แยกชั้นปี รวม'!X14</f>
        <v>52</v>
      </c>
      <c r="F14" s="20"/>
      <c r="G14" s="3"/>
      <c r="H14" s="14">
        <f t="shared" si="0"/>
        <v>52</v>
      </c>
      <c r="I14" s="3">
        <f>'แยกชั้นปี รวม'!I14</f>
        <v>52</v>
      </c>
      <c r="J14" s="3"/>
      <c r="K14" s="3"/>
      <c r="L14" s="14">
        <f t="shared" si="1"/>
        <v>52</v>
      </c>
      <c r="M14" s="3"/>
      <c r="N14" s="3"/>
      <c r="O14" s="3"/>
      <c r="P14" s="14"/>
    </row>
    <row r="15" spans="1:16" ht="24">
      <c r="A15" s="3">
        <v>11</v>
      </c>
      <c r="B15" s="4" t="s">
        <v>39</v>
      </c>
      <c r="C15" s="4" t="s">
        <v>41</v>
      </c>
      <c r="D15" s="4" t="s">
        <v>39</v>
      </c>
      <c r="E15" s="3"/>
      <c r="F15" s="20"/>
      <c r="G15" s="3"/>
      <c r="H15" s="14"/>
      <c r="I15" s="3"/>
      <c r="J15" s="3"/>
      <c r="K15" s="3"/>
      <c r="L15" s="14"/>
      <c r="M15" s="3"/>
      <c r="N15" s="3"/>
      <c r="O15" s="3"/>
      <c r="P15" s="14"/>
    </row>
    <row r="16" spans="1:16" ht="24">
      <c r="A16" s="3">
        <v>12</v>
      </c>
      <c r="B16" s="4" t="s">
        <v>39</v>
      </c>
      <c r="C16" s="4" t="s">
        <v>42</v>
      </c>
      <c r="D16" s="4" t="s">
        <v>39</v>
      </c>
      <c r="E16" s="3"/>
      <c r="F16" s="20"/>
      <c r="G16" s="20">
        <f>'แยกชั้นปี รวม'!BK16</f>
        <v>190</v>
      </c>
      <c r="H16" s="14">
        <f t="shared" si="0"/>
        <v>190</v>
      </c>
      <c r="I16" s="3"/>
      <c r="J16" s="3"/>
      <c r="K16" s="3"/>
      <c r="L16" s="14"/>
      <c r="M16" s="3"/>
      <c r="N16" s="3"/>
      <c r="O16" s="3">
        <f>จบปีการศึกษา56!M9</f>
        <v>176</v>
      </c>
      <c r="P16" s="14">
        <f t="shared" si="2"/>
        <v>176</v>
      </c>
    </row>
    <row r="17" spans="1:16" ht="24">
      <c r="A17" s="3">
        <v>13</v>
      </c>
      <c r="B17" s="4" t="s">
        <v>56</v>
      </c>
      <c r="C17" s="4" t="s">
        <v>41</v>
      </c>
      <c r="D17" s="4" t="s">
        <v>40</v>
      </c>
      <c r="E17" s="3"/>
      <c r="F17" s="20"/>
      <c r="G17" s="20">
        <f>'แยกชั้นปี รวม'!BK17</f>
        <v>159</v>
      </c>
      <c r="H17" s="14">
        <f t="shared" si="0"/>
        <v>159</v>
      </c>
      <c r="I17" s="3"/>
      <c r="J17" s="3"/>
      <c r="K17" s="3">
        <f>'แยกชั้นปี รวม'!AD17</f>
        <v>46</v>
      </c>
      <c r="L17" s="14">
        <f t="shared" si="1"/>
        <v>46</v>
      </c>
      <c r="M17" s="3"/>
      <c r="N17" s="3"/>
      <c r="O17" s="3">
        <f>จบปีการศึกษา56!M10</f>
        <v>16</v>
      </c>
      <c r="P17" s="14">
        <f t="shared" si="2"/>
        <v>16</v>
      </c>
    </row>
    <row r="18" spans="1:16" ht="24">
      <c r="A18" s="3">
        <v>14</v>
      </c>
      <c r="B18" s="4" t="s">
        <v>56</v>
      </c>
      <c r="C18" s="4" t="s">
        <v>43</v>
      </c>
      <c r="D18" s="4" t="s">
        <v>40</v>
      </c>
      <c r="E18" s="3"/>
      <c r="F18" s="20"/>
      <c r="G18" s="20">
        <f>'แยกชั้นปี รวม'!BK18</f>
        <v>72</v>
      </c>
      <c r="H18" s="14">
        <f t="shared" si="0"/>
        <v>72</v>
      </c>
      <c r="I18" s="3"/>
      <c r="J18" s="3"/>
      <c r="K18" s="3">
        <f>'แยกชั้นปี รวม'!AD18</f>
        <v>19</v>
      </c>
      <c r="L18" s="14">
        <f t="shared" si="1"/>
        <v>19</v>
      </c>
      <c r="M18" s="3"/>
      <c r="N18" s="3"/>
      <c r="O18" s="3">
        <f>จบปีการศึกษา56!M11</f>
        <v>4</v>
      </c>
      <c r="P18" s="14">
        <f t="shared" si="2"/>
        <v>4</v>
      </c>
    </row>
    <row r="19" spans="1:16" ht="24">
      <c r="A19" s="3">
        <v>15</v>
      </c>
      <c r="B19" s="4" t="s">
        <v>56</v>
      </c>
      <c r="C19" s="4" t="s">
        <v>136</v>
      </c>
      <c r="D19" s="4" t="s">
        <v>40</v>
      </c>
      <c r="E19" s="3"/>
      <c r="F19" s="20"/>
      <c r="G19" s="20">
        <f>'แยกชั้นปี รวม'!BK19</f>
        <v>17</v>
      </c>
      <c r="H19" s="14">
        <f t="shared" si="0"/>
        <v>17</v>
      </c>
      <c r="I19" s="3"/>
      <c r="J19" s="3"/>
      <c r="K19" s="3">
        <f>'แยกชั้นปี รวม'!AD19</f>
        <v>17</v>
      </c>
      <c r="L19" s="14">
        <f t="shared" si="1"/>
        <v>17</v>
      </c>
      <c r="M19" s="3"/>
      <c r="N19" s="3"/>
      <c r="O19" s="3"/>
      <c r="P19" s="14"/>
    </row>
    <row r="20" spans="1:16" ht="24">
      <c r="A20" s="3">
        <v>16</v>
      </c>
      <c r="B20" s="4" t="s">
        <v>89</v>
      </c>
      <c r="C20" s="4" t="s">
        <v>41</v>
      </c>
      <c r="D20" s="4" t="s">
        <v>90</v>
      </c>
      <c r="E20" s="3"/>
      <c r="F20" s="20"/>
      <c r="G20" s="20">
        <f>'แยกชั้นปี รวม'!BK20</f>
        <v>20</v>
      </c>
      <c r="H20" s="14">
        <f t="shared" si="0"/>
        <v>20</v>
      </c>
      <c r="I20" s="3"/>
      <c r="J20" s="3"/>
      <c r="K20" s="3">
        <f>'แยกชั้นปี รวม'!AD20</f>
        <v>20</v>
      </c>
      <c r="L20" s="14">
        <f t="shared" si="1"/>
        <v>20</v>
      </c>
      <c r="M20" s="3"/>
      <c r="N20" s="3"/>
      <c r="O20" s="3"/>
      <c r="P20" s="14"/>
    </row>
    <row r="21" spans="1:16" ht="24">
      <c r="A21" s="153" t="s">
        <v>14</v>
      </c>
      <c r="B21" s="154"/>
      <c r="C21" s="154"/>
      <c r="D21" s="155"/>
      <c r="E21" s="135">
        <f>SUM(E5:E20)</f>
        <v>4604</v>
      </c>
      <c r="F21" s="135">
        <f>SUM(F5:F20)</f>
        <v>336</v>
      </c>
      <c r="G21" s="135">
        <f>SUM(G5:G20)</f>
        <v>458</v>
      </c>
      <c r="H21" s="135">
        <f t="shared" si="0"/>
        <v>5398</v>
      </c>
      <c r="I21" s="135">
        <f>SUM(I5:I20)</f>
        <v>1239</v>
      </c>
      <c r="J21" s="135"/>
      <c r="K21" s="135">
        <f>SUM(K5:K20)</f>
        <v>102</v>
      </c>
      <c r="L21" s="135">
        <f t="shared" si="1"/>
        <v>1341</v>
      </c>
      <c r="M21" s="135">
        <f>SUM(M5:M20)</f>
        <v>320</v>
      </c>
      <c r="N21" s="135">
        <f>SUM(N5:N20)</f>
        <v>0</v>
      </c>
      <c r="O21" s="135">
        <f>SUM(O5:O20)</f>
        <v>196</v>
      </c>
      <c r="P21" s="135">
        <f t="shared" si="2"/>
        <v>516</v>
      </c>
    </row>
    <row r="22" spans="1:16" ht="24">
      <c r="A22" s="3">
        <v>17</v>
      </c>
      <c r="B22" s="4" t="s">
        <v>34</v>
      </c>
      <c r="C22" s="4" t="s">
        <v>6</v>
      </c>
      <c r="D22" s="4" t="s">
        <v>1</v>
      </c>
      <c r="E22" s="3">
        <f>'แยกชั้นปี รวม'!X22</f>
        <v>398</v>
      </c>
      <c r="F22" s="20">
        <f>'แยกชั้นปี รวม'!AS22</f>
        <v>154</v>
      </c>
      <c r="G22" s="3"/>
      <c r="H22" s="14">
        <f t="shared" si="0"/>
        <v>552</v>
      </c>
      <c r="I22" s="3">
        <f>'แยกชั้นปี รวม'!I22</f>
        <v>137</v>
      </c>
      <c r="J22" s="3">
        <f>'แยกชั้นปี รวม'!AD22</f>
        <v>45</v>
      </c>
      <c r="K22" s="3"/>
      <c r="L22" s="14">
        <f t="shared" si="1"/>
        <v>182</v>
      </c>
      <c r="M22" s="3">
        <f>จบปีการศึกษา56!G12</f>
        <v>22</v>
      </c>
      <c r="N22" s="3">
        <f>จบปีการศึกษา56!J12</f>
        <v>19</v>
      </c>
      <c r="O22" s="3"/>
      <c r="P22" s="14">
        <f t="shared" si="2"/>
        <v>41</v>
      </c>
    </row>
    <row r="23" spans="1:16" ht="24">
      <c r="A23" s="153" t="s">
        <v>14</v>
      </c>
      <c r="B23" s="154"/>
      <c r="C23" s="154"/>
      <c r="D23" s="155"/>
      <c r="E23" s="135">
        <f>SUM(E22)</f>
        <v>398</v>
      </c>
      <c r="F23" s="135">
        <f>SUM(F22)</f>
        <v>154</v>
      </c>
      <c r="G23" s="135"/>
      <c r="H23" s="135">
        <f t="shared" si="0"/>
        <v>552</v>
      </c>
      <c r="I23" s="135">
        <f>SUM(I22)</f>
        <v>137</v>
      </c>
      <c r="J23" s="135">
        <f>SUM(J22)</f>
        <v>45</v>
      </c>
      <c r="K23" s="135"/>
      <c r="L23" s="135">
        <f t="shared" si="1"/>
        <v>182</v>
      </c>
      <c r="M23" s="135">
        <f>M22</f>
        <v>22</v>
      </c>
      <c r="N23" s="135">
        <f>N22</f>
        <v>19</v>
      </c>
      <c r="O23" s="135"/>
      <c r="P23" s="135">
        <f t="shared" si="2"/>
        <v>41</v>
      </c>
    </row>
    <row r="24" spans="1:16" ht="24">
      <c r="A24" s="3">
        <v>18</v>
      </c>
      <c r="B24" s="4" t="s">
        <v>57</v>
      </c>
      <c r="C24" s="4" t="s">
        <v>72</v>
      </c>
      <c r="D24" s="4" t="s">
        <v>1</v>
      </c>
      <c r="E24" s="3">
        <f>'แยกชั้นปี รวม'!X24</f>
        <v>28</v>
      </c>
      <c r="F24" s="20">
        <f>'แยกชั้นปี รวม'!AS24</f>
        <v>4</v>
      </c>
      <c r="G24" s="3"/>
      <c r="H24" s="14">
        <f t="shared" si="0"/>
        <v>32</v>
      </c>
      <c r="I24" s="3">
        <f>'แยกชั้นปี รวม'!I24</f>
        <v>9</v>
      </c>
      <c r="J24" s="3"/>
      <c r="K24" s="3"/>
      <c r="L24" s="14">
        <f t="shared" si="1"/>
        <v>9</v>
      </c>
      <c r="M24" s="3">
        <f>จบปีการศึกษา56!G13</f>
        <v>3</v>
      </c>
      <c r="N24" s="3"/>
      <c r="O24" s="3"/>
      <c r="P24" s="14">
        <f t="shared" si="2"/>
        <v>3</v>
      </c>
    </row>
    <row r="25" spans="1:16" ht="24">
      <c r="A25" s="29">
        <v>19</v>
      </c>
      <c r="B25" s="4" t="s">
        <v>57</v>
      </c>
      <c r="C25" s="22" t="s">
        <v>73</v>
      </c>
      <c r="D25" s="23" t="s">
        <v>1</v>
      </c>
      <c r="E25" s="3">
        <f>'แยกชั้นปี รวม'!X25</f>
        <v>50</v>
      </c>
      <c r="F25" s="20">
        <f>'แยกชั้นปี รวม'!AS25</f>
        <v>10</v>
      </c>
      <c r="G25" s="3"/>
      <c r="H25" s="14">
        <f t="shared" si="0"/>
        <v>60</v>
      </c>
      <c r="I25" s="3">
        <f>'แยกชั้นปี รวม'!I25</f>
        <v>23</v>
      </c>
      <c r="J25" s="3"/>
      <c r="K25" s="3"/>
      <c r="L25" s="14">
        <f t="shared" si="1"/>
        <v>23</v>
      </c>
      <c r="M25" s="3"/>
      <c r="N25" s="3"/>
      <c r="O25" s="3"/>
      <c r="P25" s="14"/>
    </row>
    <row r="26" spans="1:16" ht="24">
      <c r="A26" s="153" t="s">
        <v>14</v>
      </c>
      <c r="B26" s="154"/>
      <c r="C26" s="154"/>
      <c r="D26" s="155"/>
      <c r="E26" s="135">
        <f>SUM(E24:E25)</f>
        <v>78</v>
      </c>
      <c r="F26" s="135">
        <f>SUM(F24:F25)</f>
        <v>14</v>
      </c>
      <c r="G26" s="135"/>
      <c r="H26" s="135">
        <f t="shared" si="0"/>
        <v>92</v>
      </c>
      <c r="I26" s="135">
        <f>SUM(I24:I25)</f>
        <v>32</v>
      </c>
      <c r="J26" s="135"/>
      <c r="K26" s="135"/>
      <c r="L26" s="135">
        <f t="shared" si="1"/>
        <v>32</v>
      </c>
      <c r="M26" s="135">
        <f>SUM(M24:M25)</f>
        <v>3</v>
      </c>
      <c r="N26" s="135"/>
      <c r="O26" s="135"/>
      <c r="P26" s="135">
        <f t="shared" si="2"/>
        <v>3</v>
      </c>
    </row>
    <row r="27" spans="1:16" ht="24">
      <c r="A27" s="3">
        <v>20</v>
      </c>
      <c r="B27" s="4" t="s">
        <v>27</v>
      </c>
      <c r="C27" s="4" t="s">
        <v>28</v>
      </c>
      <c r="D27" s="4" t="s">
        <v>1</v>
      </c>
      <c r="E27" s="3"/>
      <c r="F27" s="3"/>
      <c r="G27" s="3"/>
      <c r="H27" s="14"/>
      <c r="I27" s="3"/>
      <c r="J27" s="3"/>
      <c r="K27" s="3"/>
      <c r="L27" s="14"/>
      <c r="M27" s="3">
        <f>จบปีการศึกษา56!G14</f>
        <v>1</v>
      </c>
      <c r="N27" s="3">
        <f>จบปีการศึกษา56!J14</f>
        <v>1</v>
      </c>
      <c r="O27" s="3"/>
      <c r="P27" s="14">
        <f t="shared" si="2"/>
        <v>2</v>
      </c>
    </row>
    <row r="28" spans="1:16" ht="24">
      <c r="A28" s="3">
        <v>21</v>
      </c>
      <c r="B28" s="4" t="s">
        <v>27</v>
      </c>
      <c r="C28" s="4" t="s">
        <v>86</v>
      </c>
      <c r="D28" s="4" t="s">
        <v>1</v>
      </c>
      <c r="E28" s="3">
        <f>'แยกชั้นปี รวม'!X28</f>
        <v>174</v>
      </c>
      <c r="F28" s="20">
        <f>'แยกชั้นปี รวม'!AS28</f>
        <v>10</v>
      </c>
      <c r="G28" s="3"/>
      <c r="H28" s="14">
        <f t="shared" si="0"/>
        <v>184</v>
      </c>
      <c r="I28" s="3">
        <f>'แยกชั้นปี รวม'!I28</f>
        <v>93</v>
      </c>
      <c r="J28" s="3"/>
      <c r="K28" s="3"/>
      <c r="L28" s="14">
        <f t="shared" si="1"/>
        <v>93</v>
      </c>
      <c r="M28" s="3">
        <f>จบปีการศึกษา56!G15</f>
        <v>13</v>
      </c>
      <c r="N28" s="3"/>
      <c r="O28" s="3"/>
      <c r="P28" s="14">
        <f t="shared" si="2"/>
        <v>13</v>
      </c>
    </row>
    <row r="29" spans="1:16" ht="24">
      <c r="A29" s="3">
        <v>22</v>
      </c>
      <c r="B29" s="4" t="s">
        <v>27</v>
      </c>
      <c r="C29" s="4" t="s">
        <v>150</v>
      </c>
      <c r="D29" s="4" t="s">
        <v>1</v>
      </c>
      <c r="E29" s="3">
        <f>'แยกชั้นปี รวม'!X29</f>
        <v>141</v>
      </c>
      <c r="F29" s="20">
        <f>'แยกชั้นปี รวม'!AS29</f>
        <v>83</v>
      </c>
      <c r="G29" s="3"/>
      <c r="H29" s="14">
        <f t="shared" si="0"/>
        <v>224</v>
      </c>
      <c r="I29" s="3">
        <f>'แยกชั้นปี รวม'!I29</f>
        <v>70</v>
      </c>
      <c r="J29" s="3">
        <f>'แยกชั้นปี รวม'!AD29</f>
        <v>28</v>
      </c>
      <c r="K29" s="3"/>
      <c r="L29" s="14">
        <f t="shared" si="1"/>
        <v>98</v>
      </c>
      <c r="M29" s="3">
        <f>จบปีการศึกษา56!G16</f>
        <v>9</v>
      </c>
      <c r="N29" s="3">
        <f>จบปีการศึกษา56!J16</f>
        <v>13</v>
      </c>
      <c r="O29" s="3"/>
      <c r="P29" s="14">
        <f t="shared" si="2"/>
        <v>22</v>
      </c>
    </row>
    <row r="30" spans="1:16" ht="24">
      <c r="A30" s="3">
        <v>23</v>
      </c>
      <c r="B30" s="4" t="s">
        <v>27</v>
      </c>
      <c r="C30" s="4" t="s">
        <v>148</v>
      </c>
      <c r="D30" s="4" t="s">
        <v>1</v>
      </c>
      <c r="E30" s="3">
        <f>'แยกชั้นปี รวม'!X30</f>
        <v>87</v>
      </c>
      <c r="F30" s="20">
        <f>'แยกชั้นปี รวม'!AS30</f>
        <v>22</v>
      </c>
      <c r="G30" s="3"/>
      <c r="H30" s="14">
        <f t="shared" si="0"/>
        <v>109</v>
      </c>
      <c r="I30" s="3">
        <f>'แยกชั้นปี รวม'!I30</f>
        <v>32</v>
      </c>
      <c r="J30" s="3">
        <f>'แยกชั้นปี รวม'!AD30</f>
        <v>10</v>
      </c>
      <c r="K30" s="3"/>
      <c r="L30" s="14">
        <f t="shared" si="1"/>
        <v>42</v>
      </c>
      <c r="M30" s="3">
        <f>จบปีการศึกษา56!G17</f>
        <v>6</v>
      </c>
      <c r="N30" s="3">
        <f>จบปีการศึกษา56!J17</f>
        <v>3</v>
      </c>
      <c r="O30" s="3"/>
      <c r="P30" s="14">
        <f t="shared" si="2"/>
        <v>9</v>
      </c>
    </row>
    <row r="31" spans="1:16" ht="24">
      <c r="A31" s="3">
        <v>24</v>
      </c>
      <c r="B31" s="4" t="s">
        <v>27</v>
      </c>
      <c r="C31" s="4" t="s">
        <v>149</v>
      </c>
      <c r="D31" s="4" t="s">
        <v>1</v>
      </c>
      <c r="E31" s="3">
        <f>'แยกชั้นปี รวม'!X32</f>
        <v>363</v>
      </c>
      <c r="F31" s="20">
        <f>'แยกชั้นปี รวม'!AS32</f>
        <v>198</v>
      </c>
      <c r="G31" s="3"/>
      <c r="H31" s="14">
        <f t="shared" si="0"/>
        <v>561</v>
      </c>
      <c r="I31" s="3">
        <f>'แยกชั้นปี รวม'!I32</f>
        <v>117</v>
      </c>
      <c r="J31" s="3">
        <f>'แยกชั้นปี รวม'!AD32</f>
        <v>50</v>
      </c>
      <c r="K31" s="3"/>
      <c r="L31" s="14">
        <f t="shared" si="1"/>
        <v>167</v>
      </c>
      <c r="M31" s="3">
        <f>จบปีการศึกษา56!G18</f>
        <v>55</v>
      </c>
      <c r="N31" s="3">
        <f>จบปีการศึกษา56!J18</f>
        <v>38</v>
      </c>
      <c r="O31" s="3"/>
      <c r="P31" s="14">
        <f t="shared" si="2"/>
        <v>93</v>
      </c>
    </row>
    <row r="32" spans="1:16" ht="24">
      <c r="A32" s="3">
        <v>25</v>
      </c>
      <c r="B32" s="4" t="s">
        <v>58</v>
      </c>
      <c r="C32" s="4" t="s">
        <v>50</v>
      </c>
      <c r="D32" s="4" t="s">
        <v>40</v>
      </c>
      <c r="E32" s="3"/>
      <c r="F32" s="3"/>
      <c r="G32" s="20">
        <f>'แยกชั้นปี รวม'!AS33</f>
        <v>28</v>
      </c>
      <c r="H32" s="14">
        <f t="shared" si="0"/>
        <v>28</v>
      </c>
      <c r="I32" s="3"/>
      <c r="J32" s="3"/>
      <c r="K32" s="3">
        <f>'แยกชั้นปี รวม'!AD33</f>
        <v>7</v>
      </c>
      <c r="L32" s="14">
        <f t="shared" si="1"/>
        <v>7</v>
      </c>
      <c r="M32" s="3"/>
      <c r="N32" s="3"/>
      <c r="O32" s="3">
        <f>จบปีการศึกษา56!M19</f>
        <v>8</v>
      </c>
      <c r="P32" s="14">
        <f t="shared" si="2"/>
        <v>8</v>
      </c>
    </row>
    <row r="33" spans="1:16" ht="24">
      <c r="A33" s="153" t="s">
        <v>14</v>
      </c>
      <c r="B33" s="154"/>
      <c r="C33" s="154"/>
      <c r="D33" s="155"/>
      <c r="E33" s="135">
        <f>SUM(E27:E32)</f>
        <v>765</v>
      </c>
      <c r="F33" s="135">
        <f>SUM(F27:F32)</f>
        <v>313</v>
      </c>
      <c r="G33" s="135">
        <f>SUM(G27:G32)</f>
        <v>28</v>
      </c>
      <c r="H33" s="135">
        <f t="shared" si="0"/>
        <v>1106</v>
      </c>
      <c r="I33" s="135">
        <f>SUM(I27:I32)</f>
        <v>312</v>
      </c>
      <c r="J33" s="135">
        <f>SUM(J27:J32)</f>
        <v>88</v>
      </c>
      <c r="K33" s="135">
        <f>SUM(K27:K32)</f>
        <v>7</v>
      </c>
      <c r="L33" s="135">
        <f t="shared" si="1"/>
        <v>407</v>
      </c>
      <c r="M33" s="135">
        <f>SUM(M27:M32)</f>
        <v>84</v>
      </c>
      <c r="N33" s="135">
        <f>SUM(N27:N32)</f>
        <v>55</v>
      </c>
      <c r="O33" s="135">
        <f>SUM(O27:O32)</f>
        <v>8</v>
      </c>
      <c r="P33" s="135">
        <f t="shared" si="2"/>
        <v>147</v>
      </c>
    </row>
    <row r="34" spans="1:16" ht="24">
      <c r="A34" s="3">
        <v>26</v>
      </c>
      <c r="B34" s="4" t="s">
        <v>59</v>
      </c>
      <c r="C34" s="4" t="s">
        <v>9</v>
      </c>
      <c r="D34" s="4" t="s">
        <v>1</v>
      </c>
      <c r="E34" s="3">
        <f>'แยกชั้นปี รวม'!X35</f>
        <v>630</v>
      </c>
      <c r="F34" s="20">
        <f>'แยกชั้นปี รวม'!AS35</f>
        <v>202</v>
      </c>
      <c r="G34" s="3"/>
      <c r="H34" s="14">
        <f t="shared" si="0"/>
        <v>832</v>
      </c>
      <c r="I34" s="3">
        <f>'แยกชั้นปี รวม'!I35</f>
        <v>260</v>
      </c>
      <c r="J34" s="3">
        <f>'แยกชั้นปี รวม'!AD35</f>
        <v>70</v>
      </c>
      <c r="K34" s="3"/>
      <c r="L34" s="14">
        <f t="shared" si="1"/>
        <v>330</v>
      </c>
      <c r="M34" s="3">
        <f>จบปีการศึกษา56!G20</f>
        <v>99</v>
      </c>
      <c r="N34" s="3">
        <f>จบปีการศึกษา56!J20</f>
        <v>56</v>
      </c>
      <c r="O34" s="3"/>
      <c r="P34" s="14">
        <f t="shared" si="2"/>
        <v>155</v>
      </c>
    </row>
    <row r="35" spans="1:16" ht="24">
      <c r="A35" s="29">
        <v>27</v>
      </c>
      <c r="B35" s="22" t="s">
        <v>91</v>
      </c>
      <c r="C35" s="22" t="s">
        <v>9</v>
      </c>
      <c r="D35" s="23" t="s">
        <v>40</v>
      </c>
      <c r="E35" s="3"/>
      <c r="F35" s="3"/>
      <c r="G35" s="20">
        <f>'แยกชั้นปี รวม'!AS36</f>
        <v>29</v>
      </c>
      <c r="H35" s="14">
        <f t="shared" si="0"/>
        <v>29</v>
      </c>
      <c r="I35" s="3"/>
      <c r="J35" s="3"/>
      <c r="K35" s="3">
        <f>'แยกชั้นปี รวม'!AD36</f>
        <v>29</v>
      </c>
      <c r="L35" s="14">
        <f t="shared" si="1"/>
        <v>29</v>
      </c>
      <c r="M35" s="3"/>
      <c r="N35" s="3"/>
      <c r="O35" s="3"/>
      <c r="P35" s="14"/>
    </row>
    <row r="36" spans="1:16" ht="24">
      <c r="A36" s="153" t="s">
        <v>14</v>
      </c>
      <c r="B36" s="154"/>
      <c r="C36" s="154"/>
      <c r="D36" s="155"/>
      <c r="E36" s="135">
        <f>SUM(E34:E35)</f>
        <v>630</v>
      </c>
      <c r="F36" s="135">
        <f>SUM(F34:F35)</f>
        <v>202</v>
      </c>
      <c r="G36" s="135">
        <f>SUM(G34:G35)</f>
        <v>29</v>
      </c>
      <c r="H36" s="135">
        <f>SUM(E36:G36)</f>
        <v>861</v>
      </c>
      <c r="I36" s="135">
        <f>SUM(I34)</f>
        <v>260</v>
      </c>
      <c r="J36" s="135">
        <f>SUM(J34)</f>
        <v>70</v>
      </c>
      <c r="K36" s="135">
        <f>SUM(K34:K35)</f>
        <v>29</v>
      </c>
      <c r="L36" s="135">
        <f t="shared" si="1"/>
        <v>359</v>
      </c>
      <c r="M36" s="135">
        <f>M34</f>
        <v>99</v>
      </c>
      <c r="N36" s="135">
        <f>N34</f>
        <v>56</v>
      </c>
      <c r="O36" s="135"/>
      <c r="P36" s="135">
        <f t="shared" si="2"/>
        <v>155</v>
      </c>
    </row>
    <row r="37" spans="1:16" ht="24">
      <c r="A37" s="3">
        <v>28</v>
      </c>
      <c r="B37" s="4" t="s">
        <v>60</v>
      </c>
      <c r="C37" s="4" t="s">
        <v>51</v>
      </c>
      <c r="D37" s="4" t="s">
        <v>1</v>
      </c>
      <c r="E37" s="3"/>
      <c r="F37" s="20">
        <f>'แยกชั้นปี รวม'!AS38</f>
        <v>47</v>
      </c>
      <c r="G37" s="3"/>
      <c r="H37" s="14">
        <f t="shared" si="0"/>
        <v>47</v>
      </c>
      <c r="I37" s="3"/>
      <c r="J37" s="3">
        <f>'แยกชั้นปี รวม'!AD38</f>
        <v>13</v>
      </c>
      <c r="K37" s="3"/>
      <c r="L37" s="14">
        <f t="shared" si="1"/>
        <v>13</v>
      </c>
      <c r="M37" s="3"/>
      <c r="N37" s="3">
        <f>จบปีการศึกษา56!J22</f>
        <v>17</v>
      </c>
      <c r="O37" s="3"/>
      <c r="P37" s="14">
        <f t="shared" si="2"/>
        <v>17</v>
      </c>
    </row>
    <row r="38" spans="1:16" ht="24">
      <c r="A38" s="3">
        <v>29</v>
      </c>
      <c r="B38" s="4" t="s">
        <v>60</v>
      </c>
      <c r="C38" s="4" t="s">
        <v>10</v>
      </c>
      <c r="D38" s="4" t="s">
        <v>1</v>
      </c>
      <c r="E38" s="3">
        <f>'แยกชั้นปี รวม'!X39</f>
        <v>868</v>
      </c>
      <c r="F38" s="20">
        <f>'แยกชั้นปี รวม'!AS39</f>
        <v>286</v>
      </c>
      <c r="G38" s="3"/>
      <c r="H38" s="14">
        <f t="shared" si="0"/>
        <v>1154</v>
      </c>
      <c r="I38" s="3">
        <f>'แยกชั้นปี รวม'!I39</f>
        <v>230</v>
      </c>
      <c r="J38" s="3">
        <f>'แยกชั้นปี รวม'!AD39</f>
        <v>73</v>
      </c>
      <c r="K38" s="3"/>
      <c r="L38" s="14">
        <f t="shared" si="1"/>
        <v>303</v>
      </c>
      <c r="M38" s="3">
        <f>จบปีการศึกษา56!G21</f>
        <v>97</v>
      </c>
      <c r="N38" s="3">
        <f>จบปีการศึกษา56!J21</f>
        <v>30</v>
      </c>
      <c r="O38" s="3"/>
      <c r="P38" s="14">
        <f t="shared" si="2"/>
        <v>127</v>
      </c>
    </row>
    <row r="39" spans="1:16" ht="24">
      <c r="A39" s="3">
        <v>30</v>
      </c>
      <c r="B39" s="4" t="s">
        <v>61</v>
      </c>
      <c r="C39" s="4" t="s">
        <v>51</v>
      </c>
      <c r="D39" s="4" t="s">
        <v>40</v>
      </c>
      <c r="E39" s="3"/>
      <c r="F39" s="3"/>
      <c r="G39" s="20">
        <f>'แยกชั้นปี รวม'!AS41</f>
        <v>35</v>
      </c>
      <c r="H39" s="14">
        <f t="shared" si="0"/>
        <v>35</v>
      </c>
      <c r="I39" s="3"/>
      <c r="J39" s="3"/>
      <c r="K39" s="3">
        <f>'แยกชั้นปี รวม'!AD41</f>
        <v>12</v>
      </c>
      <c r="L39" s="14">
        <f t="shared" si="1"/>
        <v>12</v>
      </c>
      <c r="M39" s="3"/>
      <c r="N39" s="3"/>
      <c r="O39" s="3">
        <f>จบปีการศึกษา56!M23</f>
        <v>16</v>
      </c>
      <c r="P39" s="14">
        <f t="shared" si="2"/>
        <v>16</v>
      </c>
    </row>
    <row r="40" spans="1:16" ht="24">
      <c r="A40" s="153" t="s">
        <v>14</v>
      </c>
      <c r="B40" s="154"/>
      <c r="C40" s="154"/>
      <c r="D40" s="155"/>
      <c r="E40" s="135">
        <f>SUM(E37:E39)</f>
        <v>868</v>
      </c>
      <c r="F40" s="135">
        <f>SUM(F37:F39)</f>
        <v>333</v>
      </c>
      <c r="G40" s="135">
        <f>SUM(G37:G39)</f>
        <v>35</v>
      </c>
      <c r="H40" s="135">
        <f t="shared" si="0"/>
        <v>1236</v>
      </c>
      <c r="I40" s="135">
        <f>SUM(I37:I39)</f>
        <v>230</v>
      </c>
      <c r="J40" s="135">
        <f>SUM(J37:J39)</f>
        <v>86</v>
      </c>
      <c r="K40" s="135">
        <f>SUM(K37:K39)</f>
        <v>12</v>
      </c>
      <c r="L40" s="135">
        <f t="shared" si="1"/>
        <v>328</v>
      </c>
      <c r="M40" s="135">
        <f>SUM(M37:M39)</f>
        <v>97</v>
      </c>
      <c r="N40" s="135">
        <f>SUM(N37:N39)</f>
        <v>47</v>
      </c>
      <c r="O40" s="135">
        <f>SUM(O37:O39)</f>
        <v>16</v>
      </c>
      <c r="P40" s="135">
        <f t="shared" si="2"/>
        <v>160</v>
      </c>
    </row>
    <row r="41" spans="1:16" ht="24">
      <c r="A41" s="3">
        <v>31</v>
      </c>
      <c r="B41" s="4" t="s">
        <v>25</v>
      </c>
      <c r="C41" s="4" t="s">
        <v>31</v>
      </c>
      <c r="D41" s="4" t="s">
        <v>1</v>
      </c>
      <c r="E41" s="3">
        <f>'แยกชั้นปี รวม'!X43</f>
        <v>324</v>
      </c>
      <c r="F41" s="20">
        <f>'แยกชั้นปี รวม'!AS43</f>
        <v>76</v>
      </c>
      <c r="G41" s="3"/>
      <c r="H41" s="14">
        <f t="shared" si="0"/>
        <v>400</v>
      </c>
      <c r="I41" s="3">
        <f>'แยกชั้นปี รวม'!I43</f>
        <v>111</v>
      </c>
      <c r="J41" s="3">
        <f>'แยกชั้นปี รวม'!AD43</f>
        <v>37</v>
      </c>
      <c r="K41" s="3"/>
      <c r="L41" s="14">
        <f t="shared" si="1"/>
        <v>148</v>
      </c>
      <c r="M41" s="3">
        <f>จบปีการศึกษา56!G24</f>
        <v>23</v>
      </c>
      <c r="N41" s="3">
        <f>จบปีการศึกษา56!J24</f>
        <v>9</v>
      </c>
      <c r="O41" s="3"/>
      <c r="P41" s="14">
        <f t="shared" si="2"/>
        <v>32</v>
      </c>
    </row>
    <row r="42" spans="1:16" ht="24">
      <c r="A42" s="3">
        <v>32</v>
      </c>
      <c r="B42" s="4" t="s">
        <v>25</v>
      </c>
      <c r="C42" s="4" t="s">
        <v>32</v>
      </c>
      <c r="D42" s="4" t="s">
        <v>1</v>
      </c>
      <c r="E42" s="3">
        <f>'แยกชั้นปี รวม'!X44</f>
        <v>107</v>
      </c>
      <c r="F42" s="20">
        <f>'แยกชั้นปี รวม'!AS44</f>
        <v>11</v>
      </c>
      <c r="G42" s="3"/>
      <c r="H42" s="14">
        <f t="shared" si="0"/>
        <v>118</v>
      </c>
      <c r="I42" s="3">
        <f>'แยกชั้นปี รวม'!I44</f>
        <v>60</v>
      </c>
      <c r="J42" s="3"/>
      <c r="K42" s="3"/>
      <c r="L42" s="14">
        <f t="shared" si="1"/>
        <v>60</v>
      </c>
      <c r="M42" s="3">
        <f>จบปีการศึกษา56!G25</f>
        <v>7</v>
      </c>
      <c r="N42" s="3"/>
      <c r="O42" s="3"/>
      <c r="P42" s="14">
        <f t="shared" si="2"/>
        <v>7</v>
      </c>
    </row>
    <row r="43" spans="1:16" ht="24">
      <c r="A43" s="3">
        <v>33</v>
      </c>
      <c r="B43" s="4" t="s">
        <v>25</v>
      </c>
      <c r="C43" s="4" t="s">
        <v>33</v>
      </c>
      <c r="D43" s="4" t="s">
        <v>1</v>
      </c>
      <c r="E43" s="3">
        <f>'แยกชั้นปี รวม'!X45</f>
        <v>56</v>
      </c>
      <c r="F43" s="20"/>
      <c r="G43" s="3"/>
      <c r="H43" s="14">
        <f t="shared" si="0"/>
        <v>56</v>
      </c>
      <c r="I43" s="3">
        <f>'แยกชั้นปี รวม'!I45</f>
        <v>37</v>
      </c>
      <c r="J43" s="3"/>
      <c r="K43" s="3"/>
      <c r="L43" s="14">
        <f t="shared" si="1"/>
        <v>37</v>
      </c>
      <c r="M43" s="3">
        <f>จบปีการศึกษา56!G26</f>
        <v>6</v>
      </c>
      <c r="N43" s="3"/>
      <c r="O43" s="3"/>
      <c r="P43" s="14">
        <f t="shared" si="2"/>
        <v>6</v>
      </c>
    </row>
    <row r="44" spans="1:16" ht="24">
      <c r="A44" s="3">
        <v>34</v>
      </c>
      <c r="B44" s="4" t="s">
        <v>25</v>
      </c>
      <c r="C44" s="4" t="s">
        <v>26</v>
      </c>
      <c r="D44" s="4" t="s">
        <v>1</v>
      </c>
      <c r="E44" s="3">
        <f>'แยกชั้นปี รวม'!X46</f>
        <v>267</v>
      </c>
      <c r="F44" s="20">
        <f>'แยกชั้นปี รวม'!AS46</f>
        <v>48</v>
      </c>
      <c r="G44" s="3"/>
      <c r="H44" s="14">
        <f t="shared" si="0"/>
        <v>315</v>
      </c>
      <c r="I44" s="3">
        <f>'แยกชั้นปี รวม'!I46</f>
        <v>122</v>
      </c>
      <c r="J44" s="3">
        <f>'แยกชั้นปี รวม'!AD46</f>
        <v>30</v>
      </c>
      <c r="K44" s="3"/>
      <c r="L44" s="14">
        <f t="shared" si="1"/>
        <v>152</v>
      </c>
      <c r="M44" s="3">
        <f>จบปีการศึกษา56!G27</f>
        <v>12</v>
      </c>
      <c r="N44" s="3"/>
      <c r="O44" s="3"/>
      <c r="P44" s="14">
        <f t="shared" si="2"/>
        <v>12</v>
      </c>
    </row>
    <row r="45" spans="1:16" ht="24">
      <c r="A45" s="3">
        <v>35</v>
      </c>
      <c r="B45" s="4" t="s">
        <v>25</v>
      </c>
      <c r="C45" s="4" t="s">
        <v>10</v>
      </c>
      <c r="D45" s="4" t="s">
        <v>1</v>
      </c>
      <c r="E45" s="3"/>
      <c r="F45" s="3"/>
      <c r="G45" s="3"/>
      <c r="H45" s="14"/>
      <c r="I45" s="3"/>
      <c r="J45" s="3"/>
      <c r="K45" s="3"/>
      <c r="L45" s="14"/>
      <c r="M45" s="3">
        <f>จบปีการศึกษา56!G28</f>
        <v>2</v>
      </c>
      <c r="N45" s="3">
        <f>จบปีการศึกษา56!J28</f>
        <v>1</v>
      </c>
      <c r="O45" s="3"/>
      <c r="P45" s="14">
        <f t="shared" si="2"/>
        <v>3</v>
      </c>
    </row>
    <row r="46" spans="1:16" ht="24">
      <c r="A46" s="3">
        <v>36</v>
      </c>
      <c r="B46" s="4" t="s">
        <v>25</v>
      </c>
      <c r="C46" s="4" t="s">
        <v>53</v>
      </c>
      <c r="D46" s="4" t="s">
        <v>1</v>
      </c>
      <c r="E46" s="3"/>
      <c r="F46" s="20">
        <f>'แยกชั้นปี รวม'!AS49</f>
        <v>135</v>
      </c>
      <c r="G46" s="3"/>
      <c r="H46" s="14">
        <f t="shared" si="0"/>
        <v>135</v>
      </c>
      <c r="I46" s="3"/>
      <c r="J46" s="3">
        <f>'แยกชั้นปี รวม'!AD49</f>
        <v>34</v>
      </c>
      <c r="K46" s="3"/>
      <c r="L46" s="14">
        <f t="shared" si="1"/>
        <v>34</v>
      </c>
      <c r="M46" s="3"/>
      <c r="N46" s="3">
        <f>จบปีการศึกษา56!J29</f>
        <v>49</v>
      </c>
      <c r="O46" s="3"/>
      <c r="P46" s="14">
        <f t="shared" si="2"/>
        <v>49</v>
      </c>
    </row>
    <row r="47" spans="1:16" ht="24">
      <c r="A47" s="3">
        <v>37</v>
      </c>
      <c r="B47" s="4" t="s">
        <v>62</v>
      </c>
      <c r="C47" s="4" t="s">
        <v>54</v>
      </c>
      <c r="D47" s="4" t="s">
        <v>40</v>
      </c>
      <c r="E47" s="3"/>
      <c r="F47" s="3"/>
      <c r="G47" s="20">
        <f>'แยกชั้นปี รวม'!AS50</f>
        <v>30</v>
      </c>
      <c r="H47" s="14">
        <f t="shared" si="0"/>
        <v>30</v>
      </c>
      <c r="I47" s="3"/>
      <c r="J47" s="3"/>
      <c r="K47" s="3">
        <f>'แยกชั้นปี รวม'!AD50</f>
        <v>15</v>
      </c>
      <c r="L47" s="14"/>
      <c r="M47" s="3"/>
      <c r="N47" s="3"/>
      <c r="O47" s="3"/>
      <c r="P47" s="14"/>
    </row>
    <row r="48" spans="1:16" ht="24">
      <c r="A48" s="153" t="s">
        <v>14</v>
      </c>
      <c r="B48" s="154"/>
      <c r="C48" s="154"/>
      <c r="D48" s="155"/>
      <c r="E48" s="135">
        <f>SUM(E41:E47)</f>
        <v>754</v>
      </c>
      <c r="F48" s="135">
        <f>SUM(F41:F47)</f>
        <v>270</v>
      </c>
      <c r="G48" s="135">
        <f>SUM(G41:G47)</f>
        <v>30</v>
      </c>
      <c r="H48" s="135">
        <f t="shared" si="0"/>
        <v>1054</v>
      </c>
      <c r="I48" s="135">
        <f>SUM(I41:I47)</f>
        <v>330</v>
      </c>
      <c r="J48" s="135">
        <f>SUM(J41:J47)</f>
        <v>101</v>
      </c>
      <c r="K48" s="135">
        <f>SUM(K41:K47)</f>
        <v>15</v>
      </c>
      <c r="L48" s="135">
        <f t="shared" si="1"/>
        <v>446</v>
      </c>
      <c r="M48" s="135">
        <f>SUM(M41:M47)</f>
        <v>50</v>
      </c>
      <c r="N48" s="135">
        <f>SUM(N41:N47)</f>
        <v>59</v>
      </c>
      <c r="O48" s="135"/>
      <c r="P48" s="135">
        <f t="shared" si="2"/>
        <v>109</v>
      </c>
    </row>
    <row r="49" spans="1:16" ht="24">
      <c r="A49" s="3">
        <v>38</v>
      </c>
      <c r="B49" s="4" t="s">
        <v>22</v>
      </c>
      <c r="C49" s="4" t="s">
        <v>30</v>
      </c>
      <c r="D49" s="4" t="s">
        <v>1</v>
      </c>
      <c r="E49" s="3">
        <f>'แยกชั้นปี รวม'!X52</f>
        <v>280</v>
      </c>
      <c r="F49" s="20">
        <f>'แยกชั้นปี รวม'!AS52</f>
        <v>53</v>
      </c>
      <c r="G49" s="3"/>
      <c r="H49" s="14">
        <f t="shared" si="0"/>
        <v>333</v>
      </c>
      <c r="I49" s="3">
        <f>'แยกชั้นปี รวม'!I52</f>
        <v>84</v>
      </c>
      <c r="J49" s="3">
        <f>'แยกชั้นปี รวม'!AD52</f>
        <v>15</v>
      </c>
      <c r="K49" s="3"/>
      <c r="L49" s="14">
        <f t="shared" si="1"/>
        <v>99</v>
      </c>
      <c r="M49" s="3">
        <f>จบปีการศึกษา56!G30</f>
        <v>46</v>
      </c>
      <c r="N49" s="3">
        <f>จบปีการศึกษา56!J30</f>
        <v>5</v>
      </c>
      <c r="O49" s="3"/>
      <c r="P49" s="14">
        <f t="shared" si="2"/>
        <v>51</v>
      </c>
    </row>
    <row r="50" spans="1:16" ht="24">
      <c r="A50" s="3">
        <v>39</v>
      </c>
      <c r="B50" s="4" t="s">
        <v>22</v>
      </c>
      <c r="C50" s="4" t="s">
        <v>67</v>
      </c>
      <c r="D50" s="4" t="s">
        <v>1</v>
      </c>
      <c r="E50" s="3">
        <f>'แยกชั้นปี รวม'!X53</f>
        <v>107</v>
      </c>
      <c r="F50" s="20">
        <f>'แยกชั้นปี รวม'!AS53</f>
        <v>42</v>
      </c>
      <c r="G50" s="3"/>
      <c r="H50" s="14">
        <f t="shared" si="0"/>
        <v>149</v>
      </c>
      <c r="I50" s="3">
        <f>'แยกชั้นปี รวม'!I53</f>
        <v>35</v>
      </c>
      <c r="J50" s="3">
        <f>'แยกชั้นปี รวม'!AD53</f>
        <v>15</v>
      </c>
      <c r="K50" s="3"/>
      <c r="L50" s="14">
        <f t="shared" si="1"/>
        <v>50</v>
      </c>
      <c r="M50" s="3">
        <f>จบปีการศึกษา56!G31</f>
        <v>6</v>
      </c>
      <c r="N50" s="3"/>
      <c r="O50" s="3"/>
      <c r="P50" s="14">
        <f t="shared" si="2"/>
        <v>6</v>
      </c>
    </row>
    <row r="51" spans="1:16" ht="24">
      <c r="A51" s="3">
        <v>40</v>
      </c>
      <c r="B51" s="4" t="s">
        <v>22</v>
      </c>
      <c r="C51" s="4" t="s">
        <v>92</v>
      </c>
      <c r="D51" s="4" t="s">
        <v>1</v>
      </c>
      <c r="E51" s="3">
        <f>'แยกชั้นปี รวม'!X54</f>
        <v>17</v>
      </c>
      <c r="F51" s="20"/>
      <c r="G51" s="3"/>
      <c r="H51" s="14">
        <f t="shared" si="0"/>
        <v>17</v>
      </c>
      <c r="I51" s="3">
        <f>'แยกชั้นปี รวม'!I54</f>
        <v>17</v>
      </c>
      <c r="J51" s="3"/>
      <c r="K51" s="3"/>
      <c r="L51" s="14"/>
      <c r="M51" s="3"/>
      <c r="N51" s="3"/>
      <c r="O51" s="3"/>
      <c r="P51" s="14"/>
    </row>
    <row r="52" spans="1:16" ht="24">
      <c r="A52" s="3">
        <v>41</v>
      </c>
      <c r="B52" s="4" t="s">
        <v>22</v>
      </c>
      <c r="C52" s="4" t="s">
        <v>74</v>
      </c>
      <c r="D52" s="4" t="s">
        <v>1</v>
      </c>
      <c r="E52" s="3">
        <f>'แยกชั้นปี รวม'!X55</f>
        <v>367</v>
      </c>
      <c r="F52" s="20">
        <f>'แยกชั้นปี รวม'!AS55</f>
        <v>38</v>
      </c>
      <c r="G52" s="3"/>
      <c r="H52" s="14">
        <f t="shared" si="0"/>
        <v>405</v>
      </c>
      <c r="I52" s="3">
        <f>'แยกชั้นปี รวม'!I55</f>
        <v>161</v>
      </c>
      <c r="J52" s="3">
        <f>'แยกชั้นปี รวม'!AD55</f>
        <v>16</v>
      </c>
      <c r="K52" s="3"/>
      <c r="L52" s="14">
        <f t="shared" si="1"/>
        <v>177</v>
      </c>
      <c r="M52" s="3"/>
      <c r="N52" s="3"/>
      <c r="O52" s="3"/>
      <c r="P52" s="14"/>
    </row>
    <row r="53" spans="1:16" ht="24">
      <c r="A53" s="29">
        <v>42</v>
      </c>
      <c r="B53" s="4" t="s">
        <v>22</v>
      </c>
      <c r="C53" s="22" t="s">
        <v>23</v>
      </c>
      <c r="D53" s="4" t="s">
        <v>1</v>
      </c>
      <c r="E53" s="3"/>
      <c r="F53" s="20"/>
      <c r="G53" s="3"/>
      <c r="H53" s="14"/>
      <c r="I53" s="3"/>
      <c r="J53" s="3"/>
      <c r="K53" s="3"/>
      <c r="L53" s="14"/>
      <c r="M53" s="3">
        <f>จบปีการศึกษา56!G32</f>
        <v>1</v>
      </c>
      <c r="N53" s="3"/>
      <c r="O53" s="3"/>
      <c r="P53" s="14"/>
    </row>
    <row r="54" spans="1:16" ht="24">
      <c r="A54" s="153" t="s">
        <v>14</v>
      </c>
      <c r="B54" s="154"/>
      <c r="C54" s="154"/>
      <c r="D54" s="155"/>
      <c r="E54" s="135">
        <f>SUM(E49:E52)</f>
        <v>771</v>
      </c>
      <c r="F54" s="135">
        <f>SUM(F49:F52)</f>
        <v>133</v>
      </c>
      <c r="G54" s="135"/>
      <c r="H54" s="135">
        <f t="shared" si="0"/>
        <v>904</v>
      </c>
      <c r="I54" s="135">
        <f>SUM(I49:I52)</f>
        <v>297</v>
      </c>
      <c r="J54" s="135">
        <f>SUM(J49:J52)</f>
        <v>46</v>
      </c>
      <c r="K54" s="135"/>
      <c r="L54" s="135">
        <f t="shared" si="1"/>
        <v>343</v>
      </c>
      <c r="M54" s="135">
        <f>SUM(M49:M53)</f>
        <v>53</v>
      </c>
      <c r="N54" s="135">
        <f>SUM(N49:N52)</f>
        <v>5</v>
      </c>
      <c r="O54" s="135"/>
      <c r="P54" s="135">
        <f t="shared" si="2"/>
        <v>58</v>
      </c>
    </row>
    <row r="55" spans="1:16" ht="24">
      <c r="A55" s="3">
        <v>43</v>
      </c>
      <c r="B55" s="4" t="s">
        <v>63</v>
      </c>
      <c r="C55" s="4" t="s">
        <v>24</v>
      </c>
      <c r="D55" s="4" t="s">
        <v>1</v>
      </c>
      <c r="E55" s="3">
        <f>'แยกชั้นปี รวม'!X58</f>
        <v>41</v>
      </c>
      <c r="F55" s="20">
        <f>'แยกชั้นปี รวม'!AS58</f>
        <v>2</v>
      </c>
      <c r="G55" s="3"/>
      <c r="H55" s="14">
        <f t="shared" si="0"/>
        <v>43</v>
      </c>
      <c r="I55" s="3">
        <f>'แยกชั้นปี รวม'!I58</f>
        <v>19</v>
      </c>
      <c r="J55" s="3"/>
      <c r="K55" s="3"/>
      <c r="L55" s="14">
        <f t="shared" si="1"/>
        <v>19</v>
      </c>
      <c r="M55" s="3">
        <f>จบปีการศึกษา56!G33</f>
        <v>5</v>
      </c>
      <c r="N55" s="3"/>
      <c r="O55" s="3"/>
      <c r="P55" s="14"/>
    </row>
    <row r="56" spans="1:16" ht="24">
      <c r="A56" s="29">
        <v>44</v>
      </c>
      <c r="B56" s="4" t="s">
        <v>63</v>
      </c>
      <c r="C56" s="4" t="s">
        <v>151</v>
      </c>
      <c r="D56" s="4" t="s">
        <v>1</v>
      </c>
      <c r="E56" s="3">
        <f>'แยกชั้นปี รวม'!X59</f>
        <v>49</v>
      </c>
      <c r="F56" s="20">
        <f>'แยกชั้นปี รวม'!AS59</f>
        <v>60</v>
      </c>
      <c r="G56" s="3"/>
      <c r="H56" s="14">
        <f t="shared" si="0"/>
        <v>109</v>
      </c>
      <c r="I56" s="3">
        <f>'แยกชั้นปี รวม'!I59</f>
        <v>8</v>
      </c>
      <c r="J56" s="3">
        <f>'แยกชั้นปี รวม'!AD59</f>
        <v>13</v>
      </c>
      <c r="K56" s="3"/>
      <c r="L56" s="14">
        <f t="shared" si="1"/>
        <v>21</v>
      </c>
      <c r="M56" s="3"/>
      <c r="N56" s="3">
        <f>จบปีการศึกษา56!J34</f>
        <v>8</v>
      </c>
      <c r="O56" s="3"/>
      <c r="P56" s="14"/>
    </row>
    <row r="57" spans="1:16" ht="24">
      <c r="A57" s="29">
        <v>45</v>
      </c>
      <c r="B57" s="4" t="s">
        <v>63</v>
      </c>
      <c r="C57" s="4" t="s">
        <v>71</v>
      </c>
      <c r="D57" s="4" t="s">
        <v>1</v>
      </c>
      <c r="E57" s="3">
        <f>'แยกชั้นปี รวม'!X60</f>
        <v>147</v>
      </c>
      <c r="F57" s="20">
        <f>'แยกชั้นปี รวม'!AS60</f>
        <v>31</v>
      </c>
      <c r="G57" s="3"/>
      <c r="H57" s="14">
        <f t="shared" si="0"/>
        <v>178</v>
      </c>
      <c r="I57" s="3">
        <f>'แยกชั้นปี รวม'!I60</f>
        <v>55</v>
      </c>
      <c r="J57" s="3">
        <f>'แยกชั้นปี รวม'!AD60</f>
        <v>6</v>
      </c>
      <c r="K57" s="3"/>
      <c r="L57" s="14">
        <f t="shared" si="1"/>
        <v>61</v>
      </c>
      <c r="M57" s="3">
        <f>จบปีการศึกษา56!G35</f>
        <v>18</v>
      </c>
      <c r="N57" s="3">
        <f>จบปีการศึกษา56!J35</f>
        <v>8</v>
      </c>
      <c r="O57" s="3"/>
      <c r="P57" s="14">
        <f t="shared" si="2"/>
        <v>26</v>
      </c>
    </row>
    <row r="58" spans="1:16" ht="24">
      <c r="A58" s="153" t="s">
        <v>14</v>
      </c>
      <c r="B58" s="154"/>
      <c r="C58" s="154"/>
      <c r="D58" s="155"/>
      <c r="E58" s="135">
        <f aca="true" t="shared" si="3" ref="E58:J58">SUM(E55:E57)</f>
        <v>237</v>
      </c>
      <c r="F58" s="135">
        <f t="shared" si="3"/>
        <v>93</v>
      </c>
      <c r="G58" s="135"/>
      <c r="H58" s="135">
        <f t="shared" si="0"/>
        <v>330</v>
      </c>
      <c r="I58" s="135">
        <f t="shared" si="3"/>
        <v>82</v>
      </c>
      <c r="J58" s="135">
        <f t="shared" si="3"/>
        <v>19</v>
      </c>
      <c r="K58" s="135"/>
      <c r="L58" s="135">
        <f t="shared" si="1"/>
        <v>101</v>
      </c>
      <c r="M58" s="135">
        <f>SUM(M55:M57)</f>
        <v>23</v>
      </c>
      <c r="N58" s="135">
        <f>SUM(N55:N57)</f>
        <v>16</v>
      </c>
      <c r="O58" s="135"/>
      <c r="P58" s="135">
        <f t="shared" si="2"/>
        <v>39</v>
      </c>
    </row>
    <row r="59" spans="1:16" ht="24">
      <c r="A59" s="24">
        <v>46</v>
      </c>
      <c r="B59" s="19" t="s">
        <v>93</v>
      </c>
      <c r="C59" s="19" t="s">
        <v>85</v>
      </c>
      <c r="D59" s="4" t="s">
        <v>1</v>
      </c>
      <c r="E59" s="14">
        <f>'แยกชั้นปี รวม'!X62</f>
        <v>258</v>
      </c>
      <c r="F59" s="26">
        <f>'แยกชั้นปี รวม'!AS62</f>
        <v>57</v>
      </c>
      <c r="G59" s="14"/>
      <c r="H59" s="14">
        <f t="shared" si="0"/>
        <v>315</v>
      </c>
      <c r="I59" s="14">
        <f>'แยกชั้นปี รวม'!I62</f>
        <v>258</v>
      </c>
      <c r="J59" s="14">
        <f>'แยกชั้นปี รวม'!AD62</f>
        <v>57</v>
      </c>
      <c r="K59" s="14"/>
      <c r="L59" s="14">
        <f t="shared" si="1"/>
        <v>315</v>
      </c>
      <c r="M59" s="24"/>
      <c r="N59" s="24"/>
      <c r="O59" s="24"/>
      <c r="P59" s="14"/>
    </row>
    <row r="60" spans="1:16" ht="24">
      <c r="A60" s="153" t="s">
        <v>14</v>
      </c>
      <c r="B60" s="154"/>
      <c r="C60" s="154"/>
      <c r="D60" s="155"/>
      <c r="E60" s="135">
        <f>SUM(E59)</f>
        <v>258</v>
      </c>
      <c r="F60" s="135">
        <f>SUM(F59)</f>
        <v>57</v>
      </c>
      <c r="G60" s="135"/>
      <c r="H60" s="135">
        <f>SUM(E60:G60)</f>
        <v>315</v>
      </c>
      <c r="I60" s="135">
        <f>SUM(I59)</f>
        <v>258</v>
      </c>
      <c r="J60" s="135">
        <f>SUM(J59)</f>
        <v>57</v>
      </c>
      <c r="K60" s="135"/>
      <c r="L60" s="135">
        <f>SUM(I60:K60)</f>
        <v>315</v>
      </c>
      <c r="M60" s="123"/>
      <c r="N60" s="123"/>
      <c r="O60" s="123"/>
      <c r="P60" s="135"/>
    </row>
    <row r="61" spans="1:16" ht="24">
      <c r="A61" s="157" t="s">
        <v>37</v>
      </c>
      <c r="B61" s="158"/>
      <c r="C61" s="158"/>
      <c r="D61" s="152"/>
      <c r="E61" s="151">
        <f aca="true" t="shared" si="4" ref="E61:P61">E21+E23+E26+E33+E36+E40+E48+E54+E58+E60</f>
        <v>9363</v>
      </c>
      <c r="F61" s="151">
        <f t="shared" si="4"/>
        <v>1905</v>
      </c>
      <c r="G61" s="151">
        <f t="shared" si="4"/>
        <v>580</v>
      </c>
      <c r="H61" s="151">
        <f t="shared" si="4"/>
        <v>11848</v>
      </c>
      <c r="I61" s="151">
        <f t="shared" si="4"/>
        <v>3177</v>
      </c>
      <c r="J61" s="151">
        <f t="shared" si="4"/>
        <v>512</v>
      </c>
      <c r="K61" s="151">
        <f t="shared" si="4"/>
        <v>165</v>
      </c>
      <c r="L61" s="151">
        <f t="shared" si="4"/>
        <v>3854</v>
      </c>
      <c r="M61" s="151">
        <f t="shared" si="4"/>
        <v>751</v>
      </c>
      <c r="N61" s="151">
        <f t="shared" si="4"/>
        <v>257</v>
      </c>
      <c r="O61" s="151">
        <f t="shared" si="4"/>
        <v>220</v>
      </c>
      <c r="P61" s="151">
        <f t="shared" si="4"/>
        <v>1228</v>
      </c>
    </row>
    <row r="62" ht="24">
      <c r="B62" s="6"/>
    </row>
    <row r="69" ht="24">
      <c r="C69" s="7">
        <f>26+26</f>
        <v>52</v>
      </c>
    </row>
  </sheetData>
  <sheetProtection/>
  <mergeCells count="20">
    <mergeCell ref="A1:P1"/>
    <mergeCell ref="M2:P2"/>
    <mergeCell ref="D3:D4"/>
    <mergeCell ref="C3:C4"/>
    <mergeCell ref="B2:D2"/>
    <mergeCell ref="A2:A4"/>
    <mergeCell ref="A21:D21"/>
    <mergeCell ref="I2:L2"/>
    <mergeCell ref="E2:H2"/>
    <mergeCell ref="A58:D58"/>
    <mergeCell ref="B3:B4"/>
    <mergeCell ref="A61:D61"/>
    <mergeCell ref="A23:D23"/>
    <mergeCell ref="A26:D26"/>
    <mergeCell ref="A33:D33"/>
    <mergeCell ref="A36:D36"/>
    <mergeCell ref="A40:D40"/>
    <mergeCell ref="A48:D48"/>
    <mergeCell ref="A54:D54"/>
    <mergeCell ref="A60:D60"/>
  </mergeCells>
  <printOptions/>
  <pageMargins left="0.3937007874015748" right="0.3937007874015748" top="0.4724409448818898" bottom="0.3937007874015748" header="0.3937007874015748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Q60"/>
  <sheetViews>
    <sheetView workbookViewId="0" topLeftCell="A1">
      <selection activeCell="A4" sqref="A4"/>
    </sheetView>
  </sheetViews>
  <sheetFormatPr defaultColWidth="9.140625" defaultRowHeight="12.75"/>
  <cols>
    <col min="1" max="1" width="0.9921875" style="0" customWidth="1"/>
    <col min="2" max="2" width="50.140625" style="0" customWidth="1"/>
    <col min="3" max="17" width="7.00390625" style="0" customWidth="1"/>
  </cols>
  <sheetData>
    <row r="1" spans="1:17" ht="22.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 t="s">
        <v>110</v>
      </c>
    </row>
    <row r="2" spans="1:17" ht="22.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</row>
    <row r="3" spans="1:17" ht="26.25">
      <c r="A3" s="195" t="s">
        <v>156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24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3.25">
      <c r="A5" s="196" t="s">
        <v>111</v>
      </c>
      <c r="B5" s="197"/>
      <c r="C5" s="202" t="s">
        <v>38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4" t="s">
        <v>112</v>
      </c>
      <c r="P5" s="205"/>
      <c r="Q5" s="206"/>
    </row>
    <row r="6" spans="1:17" ht="23.25">
      <c r="A6" s="198"/>
      <c r="B6" s="199"/>
      <c r="C6" s="210" t="s">
        <v>1</v>
      </c>
      <c r="D6" s="211"/>
      <c r="E6" s="212"/>
      <c r="F6" s="210" t="s">
        <v>39</v>
      </c>
      <c r="G6" s="211"/>
      <c r="H6" s="212"/>
      <c r="I6" s="210" t="s">
        <v>40</v>
      </c>
      <c r="J6" s="211"/>
      <c r="K6" s="219"/>
      <c r="L6" s="210" t="s">
        <v>90</v>
      </c>
      <c r="M6" s="211"/>
      <c r="N6" s="211"/>
      <c r="O6" s="207"/>
      <c r="P6" s="208"/>
      <c r="Q6" s="209"/>
    </row>
    <row r="7" spans="1:17" ht="24" thickBot="1">
      <c r="A7" s="200"/>
      <c r="B7" s="201"/>
      <c r="C7" s="40" t="s">
        <v>18</v>
      </c>
      <c r="D7" s="40" t="s">
        <v>19</v>
      </c>
      <c r="E7" s="40" t="s">
        <v>14</v>
      </c>
      <c r="F7" s="40" t="s">
        <v>18</v>
      </c>
      <c r="G7" s="40" t="s">
        <v>19</v>
      </c>
      <c r="H7" s="40" t="s">
        <v>14</v>
      </c>
      <c r="I7" s="40" t="s">
        <v>18</v>
      </c>
      <c r="J7" s="40" t="s">
        <v>19</v>
      </c>
      <c r="K7" s="41" t="s">
        <v>14</v>
      </c>
      <c r="L7" s="40" t="s">
        <v>18</v>
      </c>
      <c r="M7" s="40" t="s">
        <v>19</v>
      </c>
      <c r="N7" s="41" t="s">
        <v>14</v>
      </c>
      <c r="O7" s="42" t="s">
        <v>18</v>
      </c>
      <c r="P7" s="40" t="s">
        <v>19</v>
      </c>
      <c r="Q7" s="43" t="s">
        <v>14</v>
      </c>
    </row>
    <row r="8" spans="1:17" ht="24" thickBot="1">
      <c r="A8" s="213" t="s">
        <v>113</v>
      </c>
      <c r="B8" s="214"/>
      <c r="C8" s="91"/>
      <c r="D8" s="91"/>
      <c r="E8" s="91"/>
      <c r="F8" s="91"/>
      <c r="G8" s="91"/>
      <c r="H8" s="92"/>
      <c r="I8" s="90"/>
      <c r="J8" s="44"/>
      <c r="K8" s="44"/>
      <c r="L8" s="44"/>
      <c r="M8" s="44"/>
      <c r="N8" s="45"/>
      <c r="O8" s="46"/>
      <c r="P8" s="44"/>
      <c r="Q8" s="47"/>
    </row>
    <row r="9" spans="1:17" ht="22.5">
      <c r="A9" s="215"/>
      <c r="B9" s="48" t="s">
        <v>29</v>
      </c>
      <c r="C9" s="50">
        <f>'แยกชั้นปี รวม'!BL5</f>
        <v>10</v>
      </c>
      <c r="D9" s="50">
        <f>'แยกชั้นปี รวม'!BM5</f>
        <v>677</v>
      </c>
      <c r="E9" s="50">
        <f>SUM(C9:D9)</f>
        <v>687</v>
      </c>
      <c r="F9" s="50"/>
      <c r="G9" s="50"/>
      <c r="H9" s="50"/>
      <c r="I9" s="50"/>
      <c r="J9" s="50"/>
      <c r="K9" s="50"/>
      <c r="L9" s="50"/>
      <c r="M9" s="50"/>
      <c r="N9" s="94"/>
      <c r="O9" s="93">
        <f>SUM(C9+F9+I9+L9)</f>
        <v>10</v>
      </c>
      <c r="P9" s="50">
        <f>SUM(D9+G9+J9+M9)</f>
        <v>677</v>
      </c>
      <c r="Q9" s="94">
        <f>SUM(E9+H9+K9+N9)</f>
        <v>687</v>
      </c>
    </row>
    <row r="10" spans="1:17" ht="22.5">
      <c r="A10" s="215"/>
      <c r="B10" s="53" t="s">
        <v>21</v>
      </c>
      <c r="C10" s="49">
        <f>'แยกชั้นปี รวม'!BL6</f>
        <v>177</v>
      </c>
      <c r="D10" s="49">
        <f>'แยกชั้นปี รวม'!BM6</f>
        <v>526</v>
      </c>
      <c r="E10" s="49">
        <f aca="true" t="shared" si="0" ref="E10:E18">SUM(C10:D10)</f>
        <v>703</v>
      </c>
      <c r="F10" s="49"/>
      <c r="G10" s="49"/>
      <c r="H10" s="49"/>
      <c r="I10" s="49"/>
      <c r="J10" s="49"/>
      <c r="K10" s="49"/>
      <c r="L10" s="49"/>
      <c r="M10" s="49"/>
      <c r="N10" s="95"/>
      <c r="O10" s="54">
        <f aca="true" t="shared" si="1" ref="O10:O22">SUM(C10+F10+I10+L10)</f>
        <v>177</v>
      </c>
      <c r="P10" s="49">
        <f aca="true" t="shared" si="2" ref="P10:P22">SUM(D10+G10+J10+M10)</f>
        <v>526</v>
      </c>
      <c r="Q10" s="95">
        <f aca="true" t="shared" si="3" ref="Q10:Q22">SUM(E10+H10+K10+N10)</f>
        <v>703</v>
      </c>
    </row>
    <row r="11" spans="1:17" ht="22.5">
      <c r="A11" s="215"/>
      <c r="B11" s="53" t="s">
        <v>36</v>
      </c>
      <c r="C11" s="49">
        <f>'แยกชั้นปี รวม'!BL7</f>
        <v>215</v>
      </c>
      <c r="D11" s="49">
        <f>'แยกชั้นปี รวม'!BM7</f>
        <v>320</v>
      </c>
      <c r="E11" s="49">
        <f t="shared" si="0"/>
        <v>535</v>
      </c>
      <c r="F11" s="49"/>
      <c r="G11" s="49"/>
      <c r="H11" s="49"/>
      <c r="I11" s="49"/>
      <c r="J11" s="49"/>
      <c r="K11" s="49"/>
      <c r="L11" s="49"/>
      <c r="M11" s="49"/>
      <c r="N11" s="95"/>
      <c r="O11" s="54">
        <f t="shared" si="1"/>
        <v>215</v>
      </c>
      <c r="P11" s="49">
        <f t="shared" si="2"/>
        <v>320</v>
      </c>
      <c r="Q11" s="95">
        <f t="shared" si="3"/>
        <v>535</v>
      </c>
    </row>
    <row r="12" spans="1:17" ht="22.5">
      <c r="A12" s="215"/>
      <c r="B12" s="53" t="s">
        <v>35</v>
      </c>
      <c r="C12" s="49">
        <f>'แยกชั้นปี รวม'!BL8</f>
        <v>80</v>
      </c>
      <c r="D12" s="49">
        <f>'แยกชั้นปี รวม'!BM8</f>
        <v>591</v>
      </c>
      <c r="E12" s="49">
        <f t="shared" si="0"/>
        <v>671</v>
      </c>
      <c r="F12" s="49"/>
      <c r="G12" s="49"/>
      <c r="H12" s="49"/>
      <c r="I12" s="49"/>
      <c r="J12" s="49"/>
      <c r="K12" s="49"/>
      <c r="L12" s="49"/>
      <c r="M12" s="49"/>
      <c r="N12" s="95"/>
      <c r="O12" s="54">
        <f t="shared" si="1"/>
        <v>80</v>
      </c>
      <c r="P12" s="49">
        <f t="shared" si="2"/>
        <v>591</v>
      </c>
      <c r="Q12" s="95">
        <f t="shared" si="3"/>
        <v>671</v>
      </c>
    </row>
    <row r="13" spans="1:17" ht="22.5">
      <c r="A13" s="215"/>
      <c r="B13" s="53" t="s">
        <v>66</v>
      </c>
      <c r="C13" s="49">
        <f>'แยกชั้นปี รวม'!BL9</f>
        <v>63</v>
      </c>
      <c r="D13" s="49">
        <f>'แยกชั้นปี รวม'!BM9</f>
        <v>534</v>
      </c>
      <c r="E13" s="49">
        <f t="shared" si="0"/>
        <v>597</v>
      </c>
      <c r="F13" s="49"/>
      <c r="G13" s="49"/>
      <c r="H13" s="49"/>
      <c r="I13" s="49"/>
      <c r="J13" s="49"/>
      <c r="K13" s="49"/>
      <c r="L13" s="49"/>
      <c r="M13" s="49"/>
      <c r="N13" s="95"/>
      <c r="O13" s="54">
        <f t="shared" si="1"/>
        <v>63</v>
      </c>
      <c r="P13" s="49">
        <f t="shared" si="2"/>
        <v>534</v>
      </c>
      <c r="Q13" s="95">
        <f t="shared" si="3"/>
        <v>597</v>
      </c>
    </row>
    <row r="14" spans="1:17" ht="22.5">
      <c r="A14" s="215"/>
      <c r="B14" s="53" t="s">
        <v>114</v>
      </c>
      <c r="C14" s="49">
        <f>'แยกชั้นปี รวม'!BL10</f>
        <v>204</v>
      </c>
      <c r="D14" s="49">
        <f>'แยกชั้นปี รวม'!BM10</f>
        <v>443</v>
      </c>
      <c r="E14" s="49">
        <f t="shared" si="0"/>
        <v>647</v>
      </c>
      <c r="F14" s="49"/>
      <c r="G14" s="49"/>
      <c r="H14" s="49"/>
      <c r="I14" s="49"/>
      <c r="J14" s="49"/>
      <c r="K14" s="49"/>
      <c r="L14" s="49"/>
      <c r="M14" s="49"/>
      <c r="N14" s="95"/>
      <c r="O14" s="54">
        <f t="shared" si="1"/>
        <v>204</v>
      </c>
      <c r="P14" s="49">
        <f t="shared" si="2"/>
        <v>443</v>
      </c>
      <c r="Q14" s="95">
        <f t="shared" si="3"/>
        <v>647</v>
      </c>
    </row>
    <row r="15" spans="1:17" ht="22.5">
      <c r="A15" s="215"/>
      <c r="B15" s="53" t="s">
        <v>115</v>
      </c>
      <c r="C15" s="49">
        <f>'แยกชั้นปี รวม'!BL11</f>
        <v>48</v>
      </c>
      <c r="D15" s="49">
        <f>'แยกชั้นปี รวม'!BM11</f>
        <v>489</v>
      </c>
      <c r="E15" s="49">
        <f t="shared" si="0"/>
        <v>537</v>
      </c>
      <c r="F15" s="49"/>
      <c r="G15" s="49"/>
      <c r="H15" s="49"/>
      <c r="I15" s="49"/>
      <c r="J15" s="49"/>
      <c r="K15" s="49"/>
      <c r="L15" s="49"/>
      <c r="M15" s="49"/>
      <c r="N15" s="95"/>
      <c r="O15" s="54">
        <f t="shared" si="1"/>
        <v>48</v>
      </c>
      <c r="P15" s="49">
        <f t="shared" si="2"/>
        <v>489</v>
      </c>
      <c r="Q15" s="95">
        <f t="shared" si="3"/>
        <v>537</v>
      </c>
    </row>
    <row r="16" spans="1:17" ht="22.5">
      <c r="A16" s="215"/>
      <c r="B16" s="53" t="s">
        <v>12</v>
      </c>
      <c r="C16" s="49">
        <f>'แยกชั้นปี รวม'!BL12</f>
        <v>35</v>
      </c>
      <c r="D16" s="49">
        <f>'แยกชั้นปี รวม'!BM12</f>
        <v>336</v>
      </c>
      <c r="E16" s="49">
        <f t="shared" si="0"/>
        <v>371</v>
      </c>
      <c r="F16" s="49"/>
      <c r="G16" s="49"/>
      <c r="H16" s="49"/>
      <c r="I16" s="49"/>
      <c r="J16" s="49"/>
      <c r="K16" s="49"/>
      <c r="L16" s="49"/>
      <c r="M16" s="49"/>
      <c r="N16" s="95"/>
      <c r="O16" s="54">
        <f t="shared" si="1"/>
        <v>35</v>
      </c>
      <c r="P16" s="49">
        <f t="shared" si="2"/>
        <v>336</v>
      </c>
      <c r="Q16" s="95">
        <f t="shared" si="3"/>
        <v>371</v>
      </c>
    </row>
    <row r="17" spans="1:17" ht="22.5">
      <c r="A17" s="215"/>
      <c r="B17" s="53" t="s">
        <v>87</v>
      </c>
      <c r="C17" s="49">
        <f>'แยกชั้นปี รวม'!BL13</f>
        <v>106</v>
      </c>
      <c r="D17" s="49">
        <f>'แยกชั้นปี รวม'!BM13</f>
        <v>34</v>
      </c>
      <c r="E17" s="49">
        <f t="shared" si="0"/>
        <v>140</v>
      </c>
      <c r="F17" s="49"/>
      <c r="G17" s="49"/>
      <c r="H17" s="49"/>
      <c r="I17" s="49"/>
      <c r="J17" s="49"/>
      <c r="K17" s="49"/>
      <c r="L17" s="49"/>
      <c r="M17" s="49"/>
      <c r="N17" s="95"/>
      <c r="O17" s="54">
        <f t="shared" si="1"/>
        <v>106</v>
      </c>
      <c r="P17" s="49">
        <f t="shared" si="2"/>
        <v>34</v>
      </c>
      <c r="Q17" s="95">
        <f t="shared" si="3"/>
        <v>140</v>
      </c>
    </row>
    <row r="18" spans="1:17" ht="22.5">
      <c r="A18" s="215"/>
      <c r="B18" s="53" t="s">
        <v>88</v>
      </c>
      <c r="C18" s="49">
        <f>'แยกชั้นปี รวม'!BL14</f>
        <v>42</v>
      </c>
      <c r="D18" s="49">
        <f>'แยกชั้นปี รวม'!BM14</f>
        <v>10</v>
      </c>
      <c r="E18" s="49">
        <f t="shared" si="0"/>
        <v>52</v>
      </c>
      <c r="F18" s="49"/>
      <c r="G18" s="49"/>
      <c r="H18" s="49"/>
      <c r="I18" s="49"/>
      <c r="J18" s="49"/>
      <c r="K18" s="49"/>
      <c r="L18" s="49"/>
      <c r="M18" s="49"/>
      <c r="N18" s="95"/>
      <c r="O18" s="54">
        <f t="shared" si="1"/>
        <v>42</v>
      </c>
      <c r="P18" s="49">
        <f t="shared" si="2"/>
        <v>10</v>
      </c>
      <c r="Q18" s="95">
        <f t="shared" si="3"/>
        <v>52</v>
      </c>
    </row>
    <row r="19" spans="1:17" ht="22.5">
      <c r="A19" s="215"/>
      <c r="B19" s="53" t="s">
        <v>41</v>
      </c>
      <c r="C19" s="49"/>
      <c r="D19" s="49"/>
      <c r="E19" s="49"/>
      <c r="F19" s="49"/>
      <c r="G19" s="49"/>
      <c r="H19" s="49"/>
      <c r="I19" s="49">
        <f>'แยกชั้นปี รวม'!BL17</f>
        <v>53</v>
      </c>
      <c r="J19" s="49">
        <f>'แยกชั้นปี รวม'!BM17</f>
        <v>106</v>
      </c>
      <c r="K19" s="49">
        <f>SUM(I19:J19)</f>
        <v>159</v>
      </c>
      <c r="L19" s="49">
        <f>'แยกชั้นปี รวม'!BL20</f>
        <v>16</v>
      </c>
      <c r="M19" s="49">
        <f>'แยกชั้นปี รวม'!BM20</f>
        <v>4</v>
      </c>
      <c r="N19" s="95">
        <f>SUM(L19:M19)</f>
        <v>20</v>
      </c>
      <c r="O19" s="54">
        <f t="shared" si="1"/>
        <v>69</v>
      </c>
      <c r="P19" s="49">
        <f t="shared" si="2"/>
        <v>110</v>
      </c>
      <c r="Q19" s="95">
        <f t="shared" si="3"/>
        <v>179</v>
      </c>
    </row>
    <row r="20" spans="1:17" ht="22.5">
      <c r="A20" s="215"/>
      <c r="B20" s="53" t="s">
        <v>42</v>
      </c>
      <c r="C20" s="49"/>
      <c r="D20" s="49"/>
      <c r="E20" s="49"/>
      <c r="F20" s="49">
        <f>'แยกชั้นปี รวม'!BL16</f>
        <v>82</v>
      </c>
      <c r="G20" s="49">
        <f>'แยกชั้นปี รวม'!BM16</f>
        <v>108</v>
      </c>
      <c r="H20" s="49">
        <f>SUM(F20:G20)</f>
        <v>190</v>
      </c>
      <c r="I20" s="49"/>
      <c r="J20" s="49"/>
      <c r="K20" s="49"/>
      <c r="L20" s="49"/>
      <c r="M20" s="49"/>
      <c r="N20" s="95"/>
      <c r="O20" s="54">
        <f t="shared" si="1"/>
        <v>82</v>
      </c>
      <c r="P20" s="49">
        <f t="shared" si="2"/>
        <v>108</v>
      </c>
      <c r="Q20" s="95">
        <f t="shared" si="3"/>
        <v>190</v>
      </c>
    </row>
    <row r="21" spans="1:17" ht="22.5">
      <c r="A21" s="215"/>
      <c r="B21" s="53" t="s">
        <v>43</v>
      </c>
      <c r="C21" s="49"/>
      <c r="D21" s="49"/>
      <c r="E21" s="49"/>
      <c r="F21" s="49"/>
      <c r="G21" s="49"/>
      <c r="H21" s="49"/>
      <c r="I21" s="49">
        <f>'แยกชั้นปี รวม'!BL18</f>
        <v>6</v>
      </c>
      <c r="J21" s="49">
        <f>'แยกชั้นปี รวม'!BM18</f>
        <v>66</v>
      </c>
      <c r="K21" s="49">
        <f>SUM(I21:J21)</f>
        <v>72</v>
      </c>
      <c r="L21" s="49"/>
      <c r="M21" s="49"/>
      <c r="N21" s="95"/>
      <c r="O21" s="54">
        <f t="shared" si="1"/>
        <v>6</v>
      </c>
      <c r="P21" s="49">
        <f t="shared" si="2"/>
        <v>66</v>
      </c>
      <c r="Q21" s="95">
        <f t="shared" si="3"/>
        <v>72</v>
      </c>
    </row>
    <row r="22" spans="1:17" ht="23.25" thickBot="1">
      <c r="A22" s="215"/>
      <c r="B22" s="88" t="s">
        <v>136</v>
      </c>
      <c r="C22" s="89"/>
      <c r="D22" s="89"/>
      <c r="E22" s="89"/>
      <c r="F22" s="89"/>
      <c r="G22" s="89"/>
      <c r="H22" s="89"/>
      <c r="I22" s="89">
        <f>'แยกชั้นปี รวม'!BL19</f>
        <v>3</v>
      </c>
      <c r="J22" s="89">
        <f>'แยกชั้นปี รวม'!BM19</f>
        <v>14</v>
      </c>
      <c r="K22" s="89">
        <f>SUM(I22:J22)</f>
        <v>17</v>
      </c>
      <c r="L22" s="89"/>
      <c r="M22" s="89"/>
      <c r="N22" s="97"/>
      <c r="O22" s="96">
        <f t="shared" si="1"/>
        <v>3</v>
      </c>
      <c r="P22" s="89">
        <f t="shared" si="2"/>
        <v>14</v>
      </c>
      <c r="Q22" s="97">
        <f t="shared" si="3"/>
        <v>17</v>
      </c>
    </row>
    <row r="23" spans="1:17" ht="23.25" thickBot="1">
      <c r="A23" s="215"/>
      <c r="B23" s="98" t="s">
        <v>116</v>
      </c>
      <c r="C23" s="99">
        <f>SUM(C9:C22)</f>
        <v>980</v>
      </c>
      <c r="D23" s="99">
        <f aca="true" t="shared" si="4" ref="D23:Q23">SUM(D9:D22)</f>
        <v>3960</v>
      </c>
      <c r="E23" s="99">
        <f t="shared" si="4"/>
        <v>4940</v>
      </c>
      <c r="F23" s="99">
        <f t="shared" si="4"/>
        <v>82</v>
      </c>
      <c r="G23" s="99">
        <f t="shared" si="4"/>
        <v>108</v>
      </c>
      <c r="H23" s="99">
        <f t="shared" si="4"/>
        <v>190</v>
      </c>
      <c r="I23" s="99">
        <f t="shared" si="4"/>
        <v>62</v>
      </c>
      <c r="J23" s="99">
        <f t="shared" si="4"/>
        <v>186</v>
      </c>
      <c r="K23" s="99">
        <f t="shared" si="4"/>
        <v>248</v>
      </c>
      <c r="L23" s="99">
        <f t="shared" si="4"/>
        <v>16</v>
      </c>
      <c r="M23" s="99">
        <f t="shared" si="4"/>
        <v>4</v>
      </c>
      <c r="N23" s="101">
        <f t="shared" si="4"/>
        <v>20</v>
      </c>
      <c r="O23" s="100">
        <f t="shared" si="4"/>
        <v>1140</v>
      </c>
      <c r="P23" s="99">
        <f t="shared" si="4"/>
        <v>4258</v>
      </c>
      <c r="Q23" s="101">
        <f t="shared" si="4"/>
        <v>5398</v>
      </c>
    </row>
    <row r="24" spans="1:17" ht="23.25" thickBot="1">
      <c r="A24" s="215"/>
      <c r="B24" s="102" t="s">
        <v>6</v>
      </c>
      <c r="C24" s="52">
        <f>'แยกชั้นปี รวม'!BL22</f>
        <v>355</v>
      </c>
      <c r="D24" s="52">
        <f>'แยกชั้นปี รวม'!BM22</f>
        <v>197</v>
      </c>
      <c r="E24" s="52">
        <f>SUM(C24:D24)</f>
        <v>552</v>
      </c>
      <c r="F24" s="52"/>
      <c r="G24" s="52"/>
      <c r="H24" s="52"/>
      <c r="I24" s="52"/>
      <c r="J24" s="52"/>
      <c r="K24" s="52"/>
      <c r="L24" s="52"/>
      <c r="M24" s="52"/>
      <c r="N24" s="104"/>
      <c r="O24" s="96">
        <f>SUM(C24+F24+I24+L24)</f>
        <v>355</v>
      </c>
      <c r="P24" s="89">
        <f>SUM(D24+G24+J24+M24)</f>
        <v>197</v>
      </c>
      <c r="Q24" s="97">
        <f>SUM(E24+H24+K24+N24)</f>
        <v>552</v>
      </c>
    </row>
    <row r="25" spans="1:17" ht="23.25" thickBot="1">
      <c r="A25" s="215"/>
      <c r="B25" s="98" t="s">
        <v>117</v>
      </c>
      <c r="C25" s="99">
        <f>SUM(C24)</f>
        <v>355</v>
      </c>
      <c r="D25" s="99">
        <f>SUM(D24)</f>
        <v>197</v>
      </c>
      <c r="E25" s="99">
        <f>SUM(E24)</f>
        <v>552</v>
      </c>
      <c r="F25" s="99"/>
      <c r="G25" s="99"/>
      <c r="H25" s="99"/>
      <c r="I25" s="99"/>
      <c r="J25" s="99"/>
      <c r="K25" s="99"/>
      <c r="L25" s="99"/>
      <c r="M25" s="99"/>
      <c r="N25" s="101"/>
      <c r="O25" s="100">
        <f>SUM(O24)</f>
        <v>355</v>
      </c>
      <c r="P25" s="99">
        <f>SUM(P24)</f>
        <v>197</v>
      </c>
      <c r="Q25" s="101">
        <f>SUM(Q24)</f>
        <v>552</v>
      </c>
    </row>
    <row r="26" spans="1:17" ht="22.5">
      <c r="A26" s="215"/>
      <c r="B26" s="48" t="s">
        <v>44</v>
      </c>
      <c r="C26" s="50">
        <f>'แยกชั้นปี รวม'!BL24</f>
        <v>4</v>
      </c>
      <c r="D26" s="50">
        <f>'แยกชั้นปี รวม'!BM24</f>
        <v>28</v>
      </c>
      <c r="E26" s="50">
        <f>SUM(C26:D26)</f>
        <v>32</v>
      </c>
      <c r="F26" s="50"/>
      <c r="G26" s="50"/>
      <c r="H26" s="50"/>
      <c r="I26" s="50"/>
      <c r="J26" s="50"/>
      <c r="K26" s="50"/>
      <c r="L26" s="50"/>
      <c r="M26" s="50"/>
      <c r="N26" s="94"/>
      <c r="O26" s="93">
        <f aca="true" t="shared" si="5" ref="O26:Q27">SUM(C26+F26+I26+L26)</f>
        <v>4</v>
      </c>
      <c r="P26" s="50">
        <f t="shared" si="5"/>
        <v>28</v>
      </c>
      <c r="Q26" s="94">
        <f t="shared" si="5"/>
        <v>32</v>
      </c>
    </row>
    <row r="27" spans="1:17" ht="23.25" thickBot="1">
      <c r="A27" s="215"/>
      <c r="B27" s="88" t="s">
        <v>118</v>
      </c>
      <c r="C27" s="89">
        <f>'แยกชั้นปี รวม'!BL25</f>
        <v>41</v>
      </c>
      <c r="D27" s="89">
        <f>'แยกชั้นปี รวม'!BM25</f>
        <v>19</v>
      </c>
      <c r="E27" s="89">
        <f>SUM(C27:D27)</f>
        <v>60</v>
      </c>
      <c r="F27" s="89"/>
      <c r="G27" s="89"/>
      <c r="H27" s="89"/>
      <c r="I27" s="89"/>
      <c r="J27" s="89"/>
      <c r="K27" s="89"/>
      <c r="L27" s="89"/>
      <c r="M27" s="89"/>
      <c r="N27" s="97"/>
      <c r="O27" s="96">
        <f t="shared" si="5"/>
        <v>41</v>
      </c>
      <c r="P27" s="89">
        <f t="shared" si="5"/>
        <v>19</v>
      </c>
      <c r="Q27" s="97">
        <f t="shared" si="5"/>
        <v>60</v>
      </c>
    </row>
    <row r="28" spans="1:17" ht="23.25" thickBot="1">
      <c r="A28" s="215"/>
      <c r="B28" s="103" t="s">
        <v>119</v>
      </c>
      <c r="C28" s="99">
        <f>SUM(C26:C27)</f>
        <v>45</v>
      </c>
      <c r="D28" s="99">
        <f>SUM(D26:D27)</f>
        <v>47</v>
      </c>
      <c r="E28" s="99">
        <f>SUM(E26:E27)</f>
        <v>92</v>
      </c>
      <c r="F28" s="99"/>
      <c r="G28" s="99"/>
      <c r="H28" s="99"/>
      <c r="I28" s="99"/>
      <c r="J28" s="99"/>
      <c r="K28" s="99"/>
      <c r="L28" s="99"/>
      <c r="M28" s="99"/>
      <c r="N28" s="101"/>
      <c r="O28" s="100">
        <f>SUM(O26:O27)</f>
        <v>45</v>
      </c>
      <c r="P28" s="99">
        <f>SUM(P26:P27)</f>
        <v>47</v>
      </c>
      <c r="Q28" s="101">
        <f>SUM(Q26:Q27)</f>
        <v>92</v>
      </c>
    </row>
    <row r="29" spans="1:17" ht="22.5">
      <c r="A29" s="215"/>
      <c r="B29" s="55" t="s">
        <v>45</v>
      </c>
      <c r="C29" s="49">
        <f>'แยกชั้นปี รวม'!BL28</f>
        <v>33</v>
      </c>
      <c r="D29" s="49">
        <f>'แยกชั้นปี รวม'!BM28</f>
        <v>151</v>
      </c>
      <c r="E29" s="49">
        <f>SUM(C29:D29)</f>
        <v>184</v>
      </c>
      <c r="F29" s="49"/>
      <c r="G29" s="49"/>
      <c r="H29" s="49"/>
      <c r="I29" s="49"/>
      <c r="J29" s="49"/>
      <c r="K29" s="49"/>
      <c r="L29" s="49"/>
      <c r="M29" s="49"/>
      <c r="N29" s="95"/>
      <c r="O29" s="93">
        <f aca="true" t="shared" si="6" ref="O29:Q33">SUM(C29+F29+I29+L29)</f>
        <v>33</v>
      </c>
      <c r="P29" s="50">
        <f t="shared" si="6"/>
        <v>151</v>
      </c>
      <c r="Q29" s="94">
        <f t="shared" si="6"/>
        <v>184</v>
      </c>
    </row>
    <row r="30" spans="1:17" ht="22.5">
      <c r="A30" s="215"/>
      <c r="B30" s="53" t="s">
        <v>133</v>
      </c>
      <c r="C30" s="49">
        <f>'แยกชั้นปี รวม'!BL29</f>
        <v>54</v>
      </c>
      <c r="D30" s="49">
        <f>'แยกชั้นปี รวม'!BM29</f>
        <v>170</v>
      </c>
      <c r="E30" s="49">
        <f>SUM(C30:D30)</f>
        <v>224</v>
      </c>
      <c r="F30" s="49"/>
      <c r="G30" s="49"/>
      <c r="H30" s="49"/>
      <c r="I30" s="49"/>
      <c r="J30" s="49"/>
      <c r="K30" s="49"/>
      <c r="L30" s="49"/>
      <c r="M30" s="49"/>
      <c r="N30" s="95"/>
      <c r="O30" s="54">
        <f t="shared" si="6"/>
        <v>54</v>
      </c>
      <c r="P30" s="49">
        <f t="shared" si="6"/>
        <v>170</v>
      </c>
      <c r="Q30" s="95">
        <f t="shared" si="6"/>
        <v>224</v>
      </c>
    </row>
    <row r="31" spans="1:17" ht="22.5">
      <c r="A31" s="215"/>
      <c r="B31" s="53" t="s">
        <v>47</v>
      </c>
      <c r="C31" s="49">
        <f>'แยกชั้นปี รวม'!BL30</f>
        <v>37</v>
      </c>
      <c r="D31" s="49">
        <f>'แยกชั้นปี รวม'!BM30</f>
        <v>72</v>
      </c>
      <c r="E31" s="49">
        <f>SUM(C31:D31)</f>
        <v>109</v>
      </c>
      <c r="F31" s="49"/>
      <c r="G31" s="49"/>
      <c r="H31" s="49"/>
      <c r="I31" s="49"/>
      <c r="J31" s="49"/>
      <c r="K31" s="49"/>
      <c r="L31" s="49"/>
      <c r="M31" s="49"/>
      <c r="N31" s="95"/>
      <c r="O31" s="54">
        <f t="shared" si="6"/>
        <v>37</v>
      </c>
      <c r="P31" s="49">
        <f t="shared" si="6"/>
        <v>72</v>
      </c>
      <c r="Q31" s="95">
        <f t="shared" si="6"/>
        <v>109</v>
      </c>
    </row>
    <row r="32" spans="1:17" ht="22.5">
      <c r="A32" s="215"/>
      <c r="B32" s="53" t="s">
        <v>49</v>
      </c>
      <c r="C32" s="49">
        <f>'แยกชั้นปี รวม'!BL32</f>
        <v>195</v>
      </c>
      <c r="D32" s="49">
        <f>'แยกชั้นปี รวม'!BM32</f>
        <v>366</v>
      </c>
      <c r="E32" s="49">
        <f>SUM(C32:D32)</f>
        <v>561</v>
      </c>
      <c r="F32" s="49"/>
      <c r="G32" s="49"/>
      <c r="H32" s="49"/>
      <c r="I32" s="49"/>
      <c r="J32" s="49"/>
      <c r="K32" s="49"/>
      <c r="L32" s="49"/>
      <c r="M32" s="49"/>
      <c r="N32" s="95"/>
      <c r="O32" s="54">
        <f t="shared" si="6"/>
        <v>195</v>
      </c>
      <c r="P32" s="49">
        <f t="shared" si="6"/>
        <v>366</v>
      </c>
      <c r="Q32" s="95">
        <f t="shared" si="6"/>
        <v>561</v>
      </c>
    </row>
    <row r="33" spans="1:17" ht="23.25" thickBot="1">
      <c r="A33" s="215"/>
      <c r="B33" s="88" t="s">
        <v>50</v>
      </c>
      <c r="C33" s="89"/>
      <c r="D33" s="89"/>
      <c r="E33" s="89"/>
      <c r="F33" s="89"/>
      <c r="G33" s="89"/>
      <c r="H33" s="89"/>
      <c r="I33" s="89">
        <f>'แยกชั้นปี รวม'!BL33</f>
        <v>9</v>
      </c>
      <c r="J33" s="89">
        <f>'แยกชั้นปี รวม'!BM33</f>
        <v>19</v>
      </c>
      <c r="K33" s="89">
        <f>SUM(I33:J33)</f>
        <v>28</v>
      </c>
      <c r="L33" s="89"/>
      <c r="M33" s="89"/>
      <c r="N33" s="97"/>
      <c r="O33" s="96">
        <f t="shared" si="6"/>
        <v>9</v>
      </c>
      <c r="P33" s="89">
        <f t="shared" si="6"/>
        <v>19</v>
      </c>
      <c r="Q33" s="97">
        <f t="shared" si="6"/>
        <v>28</v>
      </c>
    </row>
    <row r="34" spans="1:17" ht="23.25" thickBot="1">
      <c r="A34" s="215"/>
      <c r="B34" s="98" t="s">
        <v>120</v>
      </c>
      <c r="C34" s="99">
        <f>SUM(C29:C33)</f>
        <v>319</v>
      </c>
      <c r="D34" s="99">
        <f aca="true" t="shared" si="7" ref="D34:Q34">SUM(D29:D33)</f>
        <v>759</v>
      </c>
      <c r="E34" s="99">
        <f t="shared" si="7"/>
        <v>1078</v>
      </c>
      <c r="F34" s="99"/>
      <c r="G34" s="99"/>
      <c r="H34" s="99"/>
      <c r="I34" s="99">
        <f t="shared" si="7"/>
        <v>9</v>
      </c>
      <c r="J34" s="99">
        <f t="shared" si="7"/>
        <v>19</v>
      </c>
      <c r="K34" s="99">
        <f t="shared" si="7"/>
        <v>28</v>
      </c>
      <c r="L34" s="99"/>
      <c r="M34" s="99"/>
      <c r="N34" s="101"/>
      <c r="O34" s="100">
        <f t="shared" si="7"/>
        <v>328</v>
      </c>
      <c r="P34" s="99">
        <f t="shared" si="7"/>
        <v>778</v>
      </c>
      <c r="Q34" s="101">
        <f t="shared" si="7"/>
        <v>1106</v>
      </c>
    </row>
    <row r="35" spans="1:17" ht="23.25" thickBot="1">
      <c r="A35" s="215"/>
      <c r="B35" s="102" t="s">
        <v>9</v>
      </c>
      <c r="C35" s="52">
        <f>'แยกชั้นปี รวม'!BL35</f>
        <v>36</v>
      </c>
      <c r="D35" s="52">
        <f>'แยกชั้นปี รวม'!BM35</f>
        <v>796</v>
      </c>
      <c r="E35" s="52">
        <f>SUM(C35:D35)</f>
        <v>832</v>
      </c>
      <c r="F35" s="52"/>
      <c r="G35" s="52"/>
      <c r="H35" s="52"/>
      <c r="I35" s="52">
        <f>'แยกชั้นปี รวม'!BL36</f>
        <v>4</v>
      </c>
      <c r="J35" s="52">
        <f>'แยกชั้นปี รวม'!BM36</f>
        <v>25</v>
      </c>
      <c r="K35" s="52">
        <f>SUM(I35:J35)</f>
        <v>29</v>
      </c>
      <c r="L35" s="52"/>
      <c r="M35" s="52"/>
      <c r="N35" s="104"/>
      <c r="O35" s="51">
        <f>SUM(C35+F35+I35+L35)</f>
        <v>40</v>
      </c>
      <c r="P35" s="52">
        <f>SUM(D35+G35+J35+M35)</f>
        <v>821</v>
      </c>
      <c r="Q35" s="104">
        <f>SUM(E35+H35+K35+N35)</f>
        <v>861</v>
      </c>
    </row>
    <row r="36" spans="1:17" ht="23.25" thickBot="1">
      <c r="A36" s="215"/>
      <c r="B36" s="98" t="s">
        <v>121</v>
      </c>
      <c r="C36" s="99">
        <f>SUM(C35)</f>
        <v>36</v>
      </c>
      <c r="D36" s="99">
        <f aca="true" t="shared" si="8" ref="D36:Q36">SUM(D35)</f>
        <v>796</v>
      </c>
      <c r="E36" s="99">
        <f t="shared" si="8"/>
        <v>832</v>
      </c>
      <c r="F36" s="99"/>
      <c r="G36" s="99"/>
      <c r="H36" s="99"/>
      <c r="I36" s="99">
        <f t="shared" si="8"/>
        <v>4</v>
      </c>
      <c r="J36" s="99">
        <f t="shared" si="8"/>
        <v>25</v>
      </c>
      <c r="K36" s="99">
        <f t="shared" si="8"/>
        <v>29</v>
      </c>
      <c r="L36" s="99"/>
      <c r="M36" s="99"/>
      <c r="N36" s="101"/>
      <c r="O36" s="100">
        <f t="shared" si="8"/>
        <v>40</v>
      </c>
      <c r="P36" s="99">
        <f t="shared" si="8"/>
        <v>821</v>
      </c>
      <c r="Q36" s="101">
        <f t="shared" si="8"/>
        <v>861</v>
      </c>
    </row>
    <row r="37" spans="1:17" ht="22.5">
      <c r="A37" s="215"/>
      <c r="B37" s="48" t="s">
        <v>51</v>
      </c>
      <c r="C37" s="50">
        <f>'แยกชั้นปี รวม'!BL38</f>
        <v>35</v>
      </c>
      <c r="D37" s="50">
        <f>'แยกชั้นปี รวม'!BM38</f>
        <v>12</v>
      </c>
      <c r="E37" s="50">
        <f>SUM(C37:D37)</f>
        <v>47</v>
      </c>
      <c r="F37" s="50"/>
      <c r="G37" s="50"/>
      <c r="H37" s="50"/>
      <c r="I37" s="50">
        <f>'แยกชั้นปี รวม'!BL41</f>
        <v>24</v>
      </c>
      <c r="J37" s="50">
        <f>'แยกชั้นปี รวม'!BM41</f>
        <v>11</v>
      </c>
      <c r="K37" s="50">
        <f>SUM(I37:J37)</f>
        <v>35</v>
      </c>
      <c r="L37" s="50"/>
      <c r="M37" s="50"/>
      <c r="N37" s="94"/>
      <c r="O37" s="93">
        <f aca="true" t="shared" si="9" ref="O37:Q38">SUM(C37+F37+I37+L37)</f>
        <v>59</v>
      </c>
      <c r="P37" s="50">
        <f t="shared" si="9"/>
        <v>23</v>
      </c>
      <c r="Q37" s="94">
        <f t="shared" si="9"/>
        <v>82</v>
      </c>
    </row>
    <row r="38" spans="1:17" ht="23.25" thickBot="1">
      <c r="A38" s="215"/>
      <c r="B38" s="88" t="s">
        <v>10</v>
      </c>
      <c r="C38" s="89">
        <f>'แยกชั้นปี รวม'!BL39</f>
        <v>641</v>
      </c>
      <c r="D38" s="89">
        <f>'แยกชั้นปี รวม'!BM39</f>
        <v>513</v>
      </c>
      <c r="E38" s="89">
        <f>SUM(C38:D38)</f>
        <v>1154</v>
      </c>
      <c r="F38" s="89"/>
      <c r="G38" s="89"/>
      <c r="H38" s="89"/>
      <c r="I38" s="89"/>
      <c r="J38" s="89"/>
      <c r="K38" s="89"/>
      <c r="L38" s="89"/>
      <c r="M38" s="89"/>
      <c r="N38" s="97"/>
      <c r="O38" s="96">
        <f t="shared" si="9"/>
        <v>641</v>
      </c>
      <c r="P38" s="89">
        <f t="shared" si="9"/>
        <v>513</v>
      </c>
      <c r="Q38" s="97">
        <f t="shared" si="9"/>
        <v>1154</v>
      </c>
    </row>
    <row r="39" spans="1:17" ht="23.25" thickBot="1">
      <c r="A39" s="215"/>
      <c r="B39" s="98" t="s">
        <v>122</v>
      </c>
      <c r="C39" s="99">
        <f>SUM(C37:C38)</f>
        <v>676</v>
      </c>
      <c r="D39" s="99">
        <f aca="true" t="shared" si="10" ref="D39:Q39">SUM(D37:D38)</f>
        <v>525</v>
      </c>
      <c r="E39" s="99">
        <f t="shared" si="10"/>
        <v>1201</v>
      </c>
      <c r="F39" s="99">
        <f t="shared" si="10"/>
        <v>0</v>
      </c>
      <c r="G39" s="99">
        <f t="shared" si="10"/>
        <v>0</v>
      </c>
      <c r="H39" s="99">
        <f t="shared" si="10"/>
        <v>0</v>
      </c>
      <c r="I39" s="99">
        <f t="shared" si="10"/>
        <v>24</v>
      </c>
      <c r="J39" s="99">
        <f t="shared" si="10"/>
        <v>11</v>
      </c>
      <c r="K39" s="99">
        <f t="shared" si="10"/>
        <v>35</v>
      </c>
      <c r="L39" s="99">
        <f t="shared" si="10"/>
        <v>0</v>
      </c>
      <c r="M39" s="99">
        <f t="shared" si="10"/>
        <v>0</v>
      </c>
      <c r="N39" s="101">
        <f t="shared" si="10"/>
        <v>0</v>
      </c>
      <c r="O39" s="100">
        <f t="shared" si="10"/>
        <v>700</v>
      </c>
      <c r="P39" s="99">
        <f t="shared" si="10"/>
        <v>536</v>
      </c>
      <c r="Q39" s="101">
        <f t="shared" si="10"/>
        <v>1236</v>
      </c>
    </row>
    <row r="40" spans="1:17" ht="22.5">
      <c r="A40" s="215"/>
      <c r="B40" s="48" t="s">
        <v>31</v>
      </c>
      <c r="C40" s="50">
        <f>'แยกชั้นปี รวม'!BL43</f>
        <v>211</v>
      </c>
      <c r="D40" s="50">
        <f>'แยกชั้นปี รวม'!BM43</f>
        <v>189</v>
      </c>
      <c r="E40" s="50">
        <f>SUM(C40:D40)</f>
        <v>400</v>
      </c>
      <c r="F40" s="50"/>
      <c r="G40" s="50"/>
      <c r="H40" s="50"/>
      <c r="I40" s="50"/>
      <c r="J40" s="50"/>
      <c r="K40" s="50"/>
      <c r="L40" s="50"/>
      <c r="M40" s="50"/>
      <c r="N40" s="94"/>
      <c r="O40" s="93">
        <f aca="true" t="shared" si="11" ref="O40:O45">SUM(C40+F40+I40+L40)</f>
        <v>211</v>
      </c>
      <c r="P40" s="50">
        <f aca="true" t="shared" si="12" ref="P40:P45">SUM(D40+G40+J40+M40)</f>
        <v>189</v>
      </c>
      <c r="Q40" s="94">
        <f aca="true" t="shared" si="13" ref="Q40:Q45">SUM(E40+H40+K40+N40)</f>
        <v>400</v>
      </c>
    </row>
    <row r="41" spans="1:17" ht="22.5">
      <c r="A41" s="215"/>
      <c r="B41" s="53" t="s">
        <v>32</v>
      </c>
      <c r="C41" s="49">
        <f>'แยกชั้นปี รวม'!BL44</f>
        <v>14</v>
      </c>
      <c r="D41" s="49">
        <f>'แยกชั้นปี รวม'!BM44</f>
        <v>104</v>
      </c>
      <c r="E41" s="49">
        <f>SUM(C41:D41)</f>
        <v>118</v>
      </c>
      <c r="F41" s="49"/>
      <c r="G41" s="49"/>
      <c r="H41" s="49"/>
      <c r="I41" s="49"/>
      <c r="J41" s="49"/>
      <c r="K41" s="49"/>
      <c r="L41" s="49"/>
      <c r="M41" s="49"/>
      <c r="N41" s="95"/>
      <c r="O41" s="54">
        <f t="shared" si="11"/>
        <v>14</v>
      </c>
      <c r="P41" s="49">
        <f t="shared" si="12"/>
        <v>104</v>
      </c>
      <c r="Q41" s="95">
        <f t="shared" si="13"/>
        <v>118</v>
      </c>
    </row>
    <row r="42" spans="1:17" ht="22.5">
      <c r="A42" s="215"/>
      <c r="B42" s="53" t="s">
        <v>33</v>
      </c>
      <c r="C42" s="49">
        <f>'แยกชั้นปี รวม'!BL45</f>
        <v>10</v>
      </c>
      <c r="D42" s="49">
        <f>'แยกชั้นปี รวม'!BM45</f>
        <v>46</v>
      </c>
      <c r="E42" s="49">
        <f>SUM(C42:D42)</f>
        <v>56</v>
      </c>
      <c r="F42" s="49"/>
      <c r="G42" s="49"/>
      <c r="H42" s="49"/>
      <c r="I42" s="49"/>
      <c r="J42" s="49"/>
      <c r="K42" s="49"/>
      <c r="L42" s="49"/>
      <c r="M42" s="49"/>
      <c r="N42" s="95"/>
      <c r="O42" s="54">
        <f t="shared" si="11"/>
        <v>10</v>
      </c>
      <c r="P42" s="49">
        <f t="shared" si="12"/>
        <v>46</v>
      </c>
      <c r="Q42" s="95">
        <f t="shared" si="13"/>
        <v>56</v>
      </c>
    </row>
    <row r="43" spans="1:17" ht="22.5">
      <c r="A43" s="215"/>
      <c r="B43" s="53" t="s">
        <v>26</v>
      </c>
      <c r="C43" s="49">
        <f>'แยกชั้นปี รวม'!BL46</f>
        <v>51</v>
      </c>
      <c r="D43" s="49">
        <f>'แยกชั้นปี รวม'!BM46</f>
        <v>264</v>
      </c>
      <c r="E43" s="49">
        <f>SUM(C43:D43)</f>
        <v>315</v>
      </c>
      <c r="F43" s="49"/>
      <c r="G43" s="49"/>
      <c r="H43" s="49"/>
      <c r="I43" s="49"/>
      <c r="J43" s="49"/>
      <c r="K43" s="49"/>
      <c r="L43" s="49"/>
      <c r="M43" s="49"/>
      <c r="N43" s="95"/>
      <c r="O43" s="54">
        <f t="shared" si="11"/>
        <v>51</v>
      </c>
      <c r="P43" s="49">
        <f t="shared" si="12"/>
        <v>264</v>
      </c>
      <c r="Q43" s="95">
        <f t="shared" si="13"/>
        <v>315</v>
      </c>
    </row>
    <row r="44" spans="1:17" ht="22.5">
      <c r="A44" s="215"/>
      <c r="B44" s="53" t="s">
        <v>53</v>
      </c>
      <c r="C44" s="49">
        <f>'แยกชั้นปี รวม'!BL49</f>
        <v>65</v>
      </c>
      <c r="D44" s="49">
        <f>'แยกชั้นปี รวม'!BM49</f>
        <v>70</v>
      </c>
      <c r="E44" s="49">
        <f>SUM(C44:D44)</f>
        <v>135</v>
      </c>
      <c r="F44" s="49"/>
      <c r="G44" s="49"/>
      <c r="H44" s="49"/>
      <c r="I44" s="49"/>
      <c r="J44" s="49"/>
      <c r="K44" s="49"/>
      <c r="L44" s="49"/>
      <c r="M44" s="49"/>
      <c r="N44" s="95"/>
      <c r="O44" s="54">
        <f t="shared" si="11"/>
        <v>65</v>
      </c>
      <c r="P44" s="49">
        <f t="shared" si="12"/>
        <v>70</v>
      </c>
      <c r="Q44" s="95">
        <f t="shared" si="13"/>
        <v>135</v>
      </c>
    </row>
    <row r="45" spans="1:17" ht="23.25" thickBot="1">
      <c r="A45" s="215"/>
      <c r="B45" s="56" t="s">
        <v>54</v>
      </c>
      <c r="C45" s="89"/>
      <c r="D45" s="89"/>
      <c r="E45" s="89"/>
      <c r="F45" s="89"/>
      <c r="G45" s="57"/>
      <c r="H45" s="57"/>
      <c r="I45" s="57">
        <f>'แยกชั้นปี รวม'!BL50</f>
        <v>21</v>
      </c>
      <c r="J45" s="57">
        <f>'แยกชั้นปี รวม'!BM50</f>
        <v>9</v>
      </c>
      <c r="K45" s="57">
        <f>SUM(I45:J45)</f>
        <v>30</v>
      </c>
      <c r="L45" s="57"/>
      <c r="M45" s="57"/>
      <c r="N45" s="109"/>
      <c r="O45" s="96">
        <f t="shared" si="11"/>
        <v>21</v>
      </c>
      <c r="P45" s="89">
        <f t="shared" si="12"/>
        <v>9</v>
      </c>
      <c r="Q45" s="97">
        <f t="shared" si="13"/>
        <v>30</v>
      </c>
    </row>
    <row r="46" spans="1:17" ht="23.25" thickBot="1">
      <c r="A46" s="215"/>
      <c r="B46" s="98" t="s">
        <v>123</v>
      </c>
      <c r="C46" s="99">
        <f>SUM(C40:C45)</f>
        <v>351</v>
      </c>
      <c r="D46" s="99">
        <f aca="true" t="shared" si="14" ref="D46:Q46">SUM(D40:D45)</f>
        <v>673</v>
      </c>
      <c r="E46" s="99">
        <f t="shared" si="14"/>
        <v>1024</v>
      </c>
      <c r="F46" s="99"/>
      <c r="G46" s="99"/>
      <c r="H46" s="99"/>
      <c r="I46" s="99">
        <f t="shared" si="14"/>
        <v>21</v>
      </c>
      <c r="J46" s="99">
        <f t="shared" si="14"/>
        <v>9</v>
      </c>
      <c r="K46" s="99">
        <f t="shared" si="14"/>
        <v>30</v>
      </c>
      <c r="L46" s="99"/>
      <c r="M46" s="99"/>
      <c r="N46" s="101"/>
      <c r="O46" s="100">
        <f t="shared" si="14"/>
        <v>372</v>
      </c>
      <c r="P46" s="99">
        <f t="shared" si="14"/>
        <v>682</v>
      </c>
      <c r="Q46" s="101">
        <f t="shared" si="14"/>
        <v>1054</v>
      </c>
    </row>
    <row r="47" spans="1:17" ht="22.5">
      <c r="A47" s="215"/>
      <c r="B47" s="58" t="s">
        <v>30</v>
      </c>
      <c r="C47" s="50">
        <f>'แยกชั้นปี รวม'!BL52</f>
        <v>219</v>
      </c>
      <c r="D47" s="50">
        <f>'แยกชั้นปี รวม'!BM52</f>
        <v>114</v>
      </c>
      <c r="E47" s="50">
        <f>SUM(C47:D47)</f>
        <v>333</v>
      </c>
      <c r="F47" s="50"/>
      <c r="G47" s="50"/>
      <c r="H47" s="50"/>
      <c r="I47" s="50"/>
      <c r="J47" s="50"/>
      <c r="K47" s="50"/>
      <c r="L47" s="50"/>
      <c r="M47" s="50"/>
      <c r="N47" s="94"/>
      <c r="O47" s="93">
        <f aca="true" t="shared" si="15" ref="O47:Q50">SUM(C47+F47+I47+L47)</f>
        <v>219</v>
      </c>
      <c r="P47" s="50">
        <f t="shared" si="15"/>
        <v>114</v>
      </c>
      <c r="Q47" s="94">
        <f t="shared" si="15"/>
        <v>333</v>
      </c>
    </row>
    <row r="48" spans="1:17" ht="22.5">
      <c r="A48" s="215"/>
      <c r="B48" s="59" t="s">
        <v>67</v>
      </c>
      <c r="C48" s="49">
        <f>'แยกชั้นปี รวม'!BL53</f>
        <v>93</v>
      </c>
      <c r="D48" s="49">
        <f>'แยกชั้นปี รวม'!BM53</f>
        <v>56</v>
      </c>
      <c r="E48" s="49">
        <f>SUM(C48:D48)</f>
        <v>149</v>
      </c>
      <c r="F48" s="49"/>
      <c r="G48" s="49"/>
      <c r="H48" s="49"/>
      <c r="I48" s="49"/>
      <c r="J48" s="49"/>
      <c r="K48" s="49"/>
      <c r="L48" s="49"/>
      <c r="M48" s="49"/>
      <c r="N48" s="95"/>
      <c r="O48" s="54">
        <f t="shared" si="15"/>
        <v>93</v>
      </c>
      <c r="P48" s="49">
        <f t="shared" si="15"/>
        <v>56</v>
      </c>
      <c r="Q48" s="95">
        <f t="shared" si="15"/>
        <v>149</v>
      </c>
    </row>
    <row r="49" spans="1:17" ht="22.5">
      <c r="A49" s="215"/>
      <c r="B49" s="53" t="s">
        <v>92</v>
      </c>
      <c r="C49" s="49">
        <f>'แยกชั้นปี รวม'!BL54</f>
        <v>14</v>
      </c>
      <c r="D49" s="49">
        <f>'แยกชั้นปี รวม'!BM54</f>
        <v>3</v>
      </c>
      <c r="E49" s="49">
        <f>SUM(C49:D49)</f>
        <v>17</v>
      </c>
      <c r="F49" s="49"/>
      <c r="G49" s="49"/>
      <c r="H49" s="49"/>
      <c r="I49" s="49"/>
      <c r="J49" s="49"/>
      <c r="K49" s="49"/>
      <c r="L49" s="49"/>
      <c r="M49" s="49"/>
      <c r="N49" s="95"/>
      <c r="O49" s="54">
        <f t="shared" si="15"/>
        <v>14</v>
      </c>
      <c r="P49" s="49">
        <f t="shared" si="15"/>
        <v>3</v>
      </c>
      <c r="Q49" s="95">
        <f t="shared" si="15"/>
        <v>17</v>
      </c>
    </row>
    <row r="50" spans="1:17" ht="23.25" thickBot="1">
      <c r="A50" s="215"/>
      <c r="B50" s="88" t="s">
        <v>74</v>
      </c>
      <c r="C50" s="89">
        <f>'แยกชั้นปี รวม'!BL55</f>
        <v>40</v>
      </c>
      <c r="D50" s="89">
        <f>'แยกชั้นปี รวม'!BM55</f>
        <v>365</v>
      </c>
      <c r="E50" s="89">
        <f>SUM(C50:D50)</f>
        <v>405</v>
      </c>
      <c r="F50" s="89"/>
      <c r="G50" s="89"/>
      <c r="H50" s="89"/>
      <c r="I50" s="89"/>
      <c r="J50" s="89"/>
      <c r="K50" s="89"/>
      <c r="L50" s="89"/>
      <c r="M50" s="89"/>
      <c r="N50" s="97"/>
      <c r="O50" s="96">
        <f t="shared" si="15"/>
        <v>40</v>
      </c>
      <c r="P50" s="89">
        <f t="shared" si="15"/>
        <v>365</v>
      </c>
      <c r="Q50" s="97">
        <f t="shared" si="15"/>
        <v>405</v>
      </c>
    </row>
    <row r="51" spans="1:17" ht="23.25" thickBot="1">
      <c r="A51" s="215"/>
      <c r="B51" s="98" t="s">
        <v>124</v>
      </c>
      <c r="C51" s="99">
        <f>SUM(C47:C50)</f>
        <v>366</v>
      </c>
      <c r="D51" s="99">
        <f>SUM(D47:D50)</f>
        <v>538</v>
      </c>
      <c r="E51" s="99">
        <f>SUM(E47:E50)</f>
        <v>904</v>
      </c>
      <c r="F51" s="99"/>
      <c r="G51" s="99"/>
      <c r="H51" s="99"/>
      <c r="I51" s="99"/>
      <c r="J51" s="99"/>
      <c r="K51" s="99"/>
      <c r="L51" s="99"/>
      <c r="M51" s="99"/>
      <c r="N51" s="101"/>
      <c r="O51" s="100">
        <f>SUM(O47:O50)</f>
        <v>366</v>
      </c>
      <c r="P51" s="99">
        <f>SUM(P47:P50)</f>
        <v>538</v>
      </c>
      <c r="Q51" s="101">
        <f>SUM(Q47:Q50)</f>
        <v>904</v>
      </c>
    </row>
    <row r="52" spans="1:17" ht="22.5">
      <c r="A52" s="215"/>
      <c r="B52" s="58" t="s">
        <v>125</v>
      </c>
      <c r="C52" s="50">
        <f>'แยกชั้นปี รวม'!BL58</f>
        <v>28</v>
      </c>
      <c r="D52" s="50">
        <f>'แยกชั้นปี รวม'!BM58</f>
        <v>15</v>
      </c>
      <c r="E52" s="50">
        <f>SUM(C52:D52)</f>
        <v>43</v>
      </c>
      <c r="F52" s="50"/>
      <c r="G52" s="50"/>
      <c r="H52" s="50"/>
      <c r="I52" s="50"/>
      <c r="J52" s="50"/>
      <c r="K52" s="50"/>
      <c r="L52" s="50"/>
      <c r="M52" s="50"/>
      <c r="N52" s="94"/>
      <c r="O52" s="93">
        <f aca="true" t="shared" si="16" ref="O52:Q54">SUM(C52+F52+I52+L52)</f>
        <v>28</v>
      </c>
      <c r="P52" s="50">
        <f t="shared" si="16"/>
        <v>15</v>
      </c>
      <c r="Q52" s="94">
        <f t="shared" si="16"/>
        <v>43</v>
      </c>
    </row>
    <row r="53" spans="1:17" ht="22.5">
      <c r="A53" s="215"/>
      <c r="B53" s="60" t="s">
        <v>126</v>
      </c>
      <c r="C53" s="49">
        <f>'แยกชั้นปี รวม'!BL59</f>
        <v>102</v>
      </c>
      <c r="D53" s="49">
        <f>'แยกชั้นปี รวม'!BM59</f>
        <v>7</v>
      </c>
      <c r="E53" s="49">
        <f>SUM(C53:D53)</f>
        <v>109</v>
      </c>
      <c r="F53" s="49"/>
      <c r="G53" s="49"/>
      <c r="H53" s="49"/>
      <c r="I53" s="49"/>
      <c r="J53" s="49"/>
      <c r="K53" s="49"/>
      <c r="L53" s="49"/>
      <c r="M53" s="49"/>
      <c r="N53" s="95"/>
      <c r="O53" s="54">
        <f t="shared" si="16"/>
        <v>102</v>
      </c>
      <c r="P53" s="49">
        <f t="shared" si="16"/>
        <v>7</v>
      </c>
      <c r="Q53" s="95">
        <f t="shared" si="16"/>
        <v>109</v>
      </c>
    </row>
    <row r="54" spans="1:17" ht="23.25" thickBot="1">
      <c r="A54" s="215"/>
      <c r="B54" s="106" t="s">
        <v>127</v>
      </c>
      <c r="C54" s="89">
        <f>'แยกชั้นปี รวม'!BL60</f>
        <v>159</v>
      </c>
      <c r="D54" s="89">
        <f>'แยกชั้นปี รวม'!BM60</f>
        <v>19</v>
      </c>
      <c r="E54" s="89">
        <f>SUM(C54:D54)</f>
        <v>178</v>
      </c>
      <c r="F54" s="89"/>
      <c r="G54" s="89"/>
      <c r="H54" s="89"/>
      <c r="I54" s="89"/>
      <c r="J54" s="89"/>
      <c r="K54" s="89"/>
      <c r="L54" s="89"/>
      <c r="M54" s="89"/>
      <c r="N54" s="97"/>
      <c r="O54" s="96">
        <f t="shared" si="16"/>
        <v>159</v>
      </c>
      <c r="P54" s="89">
        <f t="shared" si="16"/>
        <v>19</v>
      </c>
      <c r="Q54" s="97">
        <f t="shared" si="16"/>
        <v>178</v>
      </c>
    </row>
    <row r="55" spans="1:17" ht="23.25" thickBot="1">
      <c r="A55" s="216"/>
      <c r="B55" s="103" t="s">
        <v>128</v>
      </c>
      <c r="C55" s="99">
        <f>SUM(C52:C54)</f>
        <v>289</v>
      </c>
      <c r="D55" s="99">
        <f>SUM(D52:D54)</f>
        <v>41</v>
      </c>
      <c r="E55" s="99">
        <f>SUM(E52:E54)</f>
        <v>330</v>
      </c>
      <c r="F55" s="99"/>
      <c r="G55" s="99"/>
      <c r="H55" s="99"/>
      <c r="I55" s="99"/>
      <c r="J55" s="99"/>
      <c r="K55" s="99"/>
      <c r="L55" s="99"/>
      <c r="M55" s="99"/>
      <c r="N55" s="101"/>
      <c r="O55" s="100">
        <f>SUM(O52:O54)</f>
        <v>289</v>
      </c>
      <c r="P55" s="99">
        <f>SUM(P52:P54)</f>
        <v>41</v>
      </c>
      <c r="Q55" s="101">
        <f>SUM(Q52:Q54)</f>
        <v>330</v>
      </c>
    </row>
    <row r="56" spans="1:17" ht="23.25" thickBot="1">
      <c r="A56" s="105"/>
      <c r="B56" s="102" t="s">
        <v>85</v>
      </c>
      <c r="C56" s="52">
        <f>'แยกชั้นปี รวม'!BL62</f>
        <v>167</v>
      </c>
      <c r="D56" s="52">
        <f>'แยกชั้นปี รวม'!BM62</f>
        <v>148</v>
      </c>
      <c r="E56" s="52">
        <f>SUM(C56:D56)</f>
        <v>315</v>
      </c>
      <c r="F56" s="52"/>
      <c r="G56" s="52"/>
      <c r="H56" s="52"/>
      <c r="I56" s="52"/>
      <c r="J56" s="52"/>
      <c r="K56" s="52"/>
      <c r="L56" s="52"/>
      <c r="M56" s="52"/>
      <c r="N56" s="104"/>
      <c r="O56" s="51">
        <f>SUM(C56+F56+I56+L56)</f>
        <v>167</v>
      </c>
      <c r="P56" s="52">
        <f>SUM(D56+G56+J56+M56)</f>
        <v>148</v>
      </c>
      <c r="Q56" s="104">
        <f>SUM(E56+H56+K56+N56)</f>
        <v>315</v>
      </c>
    </row>
    <row r="57" spans="1:17" ht="23.25" thickBot="1">
      <c r="A57" s="105"/>
      <c r="B57" s="98" t="s">
        <v>134</v>
      </c>
      <c r="C57" s="99">
        <f>SUM(C56)</f>
        <v>167</v>
      </c>
      <c r="D57" s="99">
        <f>SUM(D56)</f>
        <v>148</v>
      </c>
      <c r="E57" s="99">
        <f>SUM(E56)</f>
        <v>315</v>
      </c>
      <c r="F57" s="99"/>
      <c r="G57" s="99"/>
      <c r="H57" s="99"/>
      <c r="I57" s="99"/>
      <c r="J57" s="99"/>
      <c r="K57" s="99"/>
      <c r="L57" s="99"/>
      <c r="M57" s="99"/>
      <c r="N57" s="101"/>
      <c r="O57" s="100">
        <f>SUM(O56)</f>
        <v>167</v>
      </c>
      <c r="P57" s="99">
        <f>SUM(P56)</f>
        <v>148</v>
      </c>
      <c r="Q57" s="101">
        <f>SUM(Q56)</f>
        <v>315</v>
      </c>
    </row>
    <row r="58" spans="1:17" ht="24" thickBot="1">
      <c r="A58" s="217" t="s">
        <v>129</v>
      </c>
      <c r="B58" s="218"/>
      <c r="C58" s="107">
        <f>SUM(C23+C25+C28+C34+C36+C39+C46+C51+C55+C57)</f>
        <v>3584</v>
      </c>
      <c r="D58" s="107">
        <f aca="true" t="shared" si="17" ref="D58:Q58">SUM(D23+D25+D28+D34+D36+D39+D46+D51+D55+D57)</f>
        <v>7684</v>
      </c>
      <c r="E58" s="107">
        <f t="shared" si="17"/>
        <v>11268</v>
      </c>
      <c r="F58" s="107">
        <f t="shared" si="17"/>
        <v>82</v>
      </c>
      <c r="G58" s="107">
        <f t="shared" si="17"/>
        <v>108</v>
      </c>
      <c r="H58" s="107">
        <f t="shared" si="17"/>
        <v>190</v>
      </c>
      <c r="I58" s="107">
        <f t="shared" si="17"/>
        <v>120</v>
      </c>
      <c r="J58" s="107">
        <f t="shared" si="17"/>
        <v>250</v>
      </c>
      <c r="K58" s="107">
        <f t="shared" si="17"/>
        <v>370</v>
      </c>
      <c r="L58" s="107">
        <f t="shared" si="17"/>
        <v>16</v>
      </c>
      <c r="M58" s="107">
        <f t="shared" si="17"/>
        <v>4</v>
      </c>
      <c r="N58" s="61">
        <f t="shared" si="17"/>
        <v>20</v>
      </c>
      <c r="O58" s="108">
        <f t="shared" si="17"/>
        <v>3802</v>
      </c>
      <c r="P58" s="107">
        <f t="shared" si="17"/>
        <v>8046</v>
      </c>
      <c r="Q58" s="61">
        <f t="shared" si="17"/>
        <v>11848</v>
      </c>
    </row>
    <row r="59" spans="1:17" ht="22.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23.25">
      <c r="A60" s="34"/>
      <c r="B60" s="62" t="s">
        <v>130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</sheetData>
  <mergeCells count="11">
    <mergeCell ref="A8:B8"/>
    <mergeCell ref="A9:A55"/>
    <mergeCell ref="A58:B58"/>
    <mergeCell ref="I6:K6"/>
    <mergeCell ref="A3:Q3"/>
    <mergeCell ref="A5:B7"/>
    <mergeCell ref="C5:N5"/>
    <mergeCell ref="O5:Q6"/>
    <mergeCell ref="C6:E6"/>
    <mergeCell ref="F6:H6"/>
    <mergeCell ref="L6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F61"/>
  <sheetViews>
    <sheetView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8.00390625" style="0" customWidth="1"/>
    <col min="3" max="3" width="27.7109375" style="0" customWidth="1"/>
    <col min="4" max="4" width="54.421875" style="0" customWidth="1"/>
    <col min="5" max="5" width="20.28125" style="0" customWidth="1"/>
    <col min="6" max="6" width="18.00390625" style="0" bestFit="1" customWidth="1"/>
  </cols>
  <sheetData>
    <row r="1" spans="1:6" ht="22.5">
      <c r="A1" s="34"/>
      <c r="B1" s="34"/>
      <c r="C1" s="34"/>
      <c r="D1" s="34"/>
      <c r="E1" s="63"/>
      <c r="F1" s="64" t="s">
        <v>131</v>
      </c>
    </row>
    <row r="2" spans="1:6" ht="22.5">
      <c r="A2" s="34"/>
      <c r="B2" s="34"/>
      <c r="C2" s="34"/>
      <c r="D2" s="34"/>
      <c r="E2" s="63"/>
      <c r="F2" s="64"/>
    </row>
    <row r="3" spans="1:6" ht="26.25">
      <c r="A3" s="220" t="s">
        <v>157</v>
      </c>
      <c r="B3" s="220"/>
      <c r="C3" s="220"/>
      <c r="D3" s="220"/>
      <c r="E3" s="220"/>
      <c r="F3" s="220"/>
    </row>
    <row r="4" spans="1:6" ht="23.25">
      <c r="A4" s="65"/>
      <c r="B4" s="65"/>
      <c r="C4" s="65"/>
      <c r="D4" s="65"/>
      <c r="E4" s="65"/>
      <c r="F4" s="65"/>
    </row>
    <row r="5" spans="1:6" ht="23.25">
      <c r="A5" s="221" t="s">
        <v>111</v>
      </c>
      <c r="B5" s="222"/>
      <c r="C5" s="222"/>
      <c r="D5" s="223"/>
      <c r="E5" s="66" t="s">
        <v>38</v>
      </c>
      <c r="F5" s="67" t="s">
        <v>132</v>
      </c>
    </row>
    <row r="6" spans="1:6" ht="23.25">
      <c r="A6" s="68" t="s">
        <v>113</v>
      </c>
      <c r="B6" s="69"/>
      <c r="C6" s="69"/>
      <c r="D6" s="69"/>
      <c r="E6" s="70"/>
      <c r="F6" s="71"/>
    </row>
    <row r="7" spans="1:6" ht="23.25">
      <c r="A7" s="72"/>
      <c r="B7" s="73" t="s">
        <v>55</v>
      </c>
      <c r="C7" s="74"/>
      <c r="D7" s="74"/>
      <c r="E7" s="75"/>
      <c r="F7" s="76">
        <f>SUM(F8:F58)</f>
        <v>11848</v>
      </c>
    </row>
    <row r="8" spans="1:6" ht="20.25">
      <c r="A8" s="77"/>
      <c r="B8" s="78">
        <v>1</v>
      </c>
      <c r="C8" s="79" t="s">
        <v>20</v>
      </c>
      <c r="D8" s="78" t="s">
        <v>29</v>
      </c>
      <c r="E8" s="78" t="s">
        <v>1</v>
      </c>
      <c r="F8" s="80">
        <f>'เผยแพร่ 4'!E9</f>
        <v>687</v>
      </c>
    </row>
    <row r="9" spans="1:6" ht="20.25">
      <c r="A9" s="77"/>
      <c r="B9" s="81">
        <v>2</v>
      </c>
      <c r="C9" s="82" t="s">
        <v>20</v>
      </c>
      <c r="D9" s="81" t="s">
        <v>21</v>
      </c>
      <c r="E9" s="81" t="s">
        <v>1</v>
      </c>
      <c r="F9" s="83">
        <f>'เผยแพร่ 4'!E10</f>
        <v>703</v>
      </c>
    </row>
    <row r="10" spans="1:6" ht="20.25">
      <c r="A10" s="77"/>
      <c r="B10" s="81">
        <v>3</v>
      </c>
      <c r="C10" s="82" t="s">
        <v>20</v>
      </c>
      <c r="D10" s="81" t="s">
        <v>36</v>
      </c>
      <c r="E10" s="81" t="s">
        <v>1</v>
      </c>
      <c r="F10" s="83">
        <f>'เผยแพร่ 4'!E11</f>
        <v>535</v>
      </c>
    </row>
    <row r="11" spans="1:6" ht="20.25">
      <c r="A11" s="77"/>
      <c r="B11" s="81">
        <v>4</v>
      </c>
      <c r="C11" s="82" t="s">
        <v>20</v>
      </c>
      <c r="D11" s="81" t="s">
        <v>35</v>
      </c>
      <c r="E11" s="81" t="s">
        <v>1</v>
      </c>
      <c r="F11" s="83">
        <f>'เผยแพร่ 4'!E12</f>
        <v>671</v>
      </c>
    </row>
    <row r="12" spans="1:6" ht="20.25">
      <c r="A12" s="77"/>
      <c r="B12" s="81">
        <v>5</v>
      </c>
      <c r="C12" s="82" t="s">
        <v>20</v>
      </c>
      <c r="D12" s="81" t="s">
        <v>66</v>
      </c>
      <c r="E12" s="81" t="s">
        <v>1</v>
      </c>
      <c r="F12" s="83">
        <f>'เผยแพร่ 4'!E13</f>
        <v>597</v>
      </c>
    </row>
    <row r="13" spans="1:6" ht="20.25">
      <c r="A13" s="77"/>
      <c r="B13" s="81">
        <v>6</v>
      </c>
      <c r="C13" s="82" t="s">
        <v>20</v>
      </c>
      <c r="D13" s="81" t="s">
        <v>68</v>
      </c>
      <c r="E13" s="81" t="s">
        <v>1</v>
      </c>
      <c r="F13" s="83">
        <f>'เผยแพร่ 4'!E14</f>
        <v>647</v>
      </c>
    </row>
    <row r="14" spans="1:6" ht="20.25">
      <c r="A14" s="77"/>
      <c r="B14" s="81">
        <v>7</v>
      </c>
      <c r="C14" s="82" t="s">
        <v>20</v>
      </c>
      <c r="D14" s="81" t="s">
        <v>69</v>
      </c>
      <c r="E14" s="81" t="s">
        <v>1</v>
      </c>
      <c r="F14" s="83">
        <f>'เผยแพร่ 4'!E15</f>
        <v>537</v>
      </c>
    </row>
    <row r="15" spans="1:6" ht="20.25">
      <c r="A15" s="77"/>
      <c r="B15" s="81">
        <v>8</v>
      </c>
      <c r="C15" s="82" t="s">
        <v>20</v>
      </c>
      <c r="D15" s="81" t="s">
        <v>12</v>
      </c>
      <c r="E15" s="81" t="s">
        <v>1</v>
      </c>
      <c r="F15" s="83">
        <f>'เผยแพร่ 4'!E16</f>
        <v>371</v>
      </c>
    </row>
    <row r="16" spans="1:6" ht="20.25">
      <c r="A16" s="77"/>
      <c r="B16" s="81">
        <v>9</v>
      </c>
      <c r="C16" s="82" t="s">
        <v>20</v>
      </c>
      <c r="D16" s="81" t="s">
        <v>87</v>
      </c>
      <c r="E16" s="81" t="s">
        <v>1</v>
      </c>
      <c r="F16" s="83">
        <f>'เผยแพร่ 4'!E17</f>
        <v>140</v>
      </c>
    </row>
    <row r="17" spans="1:6" ht="20.25">
      <c r="A17" s="77"/>
      <c r="B17" s="81">
        <v>10</v>
      </c>
      <c r="C17" s="82" t="s">
        <v>20</v>
      </c>
      <c r="D17" s="81" t="s">
        <v>135</v>
      </c>
      <c r="E17" s="81" t="s">
        <v>1</v>
      </c>
      <c r="F17" s="83">
        <f>'เผยแพร่ 4'!E18</f>
        <v>52</v>
      </c>
    </row>
    <row r="18" spans="1:6" ht="20.25">
      <c r="A18" s="77"/>
      <c r="B18" s="81">
        <v>11</v>
      </c>
      <c r="C18" s="82" t="s">
        <v>39</v>
      </c>
      <c r="D18" s="81" t="s">
        <v>42</v>
      </c>
      <c r="E18" s="81" t="s">
        <v>39</v>
      </c>
      <c r="F18" s="83">
        <f>'เผยแพร่ 4'!H20</f>
        <v>190</v>
      </c>
    </row>
    <row r="19" spans="1:6" ht="20.25">
      <c r="A19" s="77"/>
      <c r="B19" s="81">
        <v>12</v>
      </c>
      <c r="C19" s="82" t="s">
        <v>56</v>
      </c>
      <c r="D19" s="81" t="s">
        <v>41</v>
      </c>
      <c r="E19" s="81" t="s">
        <v>40</v>
      </c>
      <c r="F19" s="83">
        <f>'เผยแพร่ 4'!K19</f>
        <v>159</v>
      </c>
    </row>
    <row r="20" spans="1:6" ht="20.25">
      <c r="A20" s="77"/>
      <c r="B20" s="81">
        <v>13</v>
      </c>
      <c r="C20" s="82" t="s">
        <v>56</v>
      </c>
      <c r="D20" s="81" t="s">
        <v>43</v>
      </c>
      <c r="E20" s="81" t="s">
        <v>40</v>
      </c>
      <c r="F20" s="83">
        <f>'เผยแพร่ 4'!K21</f>
        <v>72</v>
      </c>
    </row>
    <row r="21" spans="1:6" ht="20.25">
      <c r="A21" s="77"/>
      <c r="B21" s="81">
        <v>14</v>
      </c>
      <c r="C21" s="82" t="s">
        <v>56</v>
      </c>
      <c r="D21" s="81" t="s">
        <v>136</v>
      </c>
      <c r="E21" s="81" t="s">
        <v>40</v>
      </c>
      <c r="F21" s="83">
        <f>'เผยแพร่ 4'!K22</f>
        <v>17</v>
      </c>
    </row>
    <row r="22" spans="1:6" ht="20.25">
      <c r="A22" s="77"/>
      <c r="B22" s="81">
        <v>15</v>
      </c>
      <c r="C22" s="82" t="s">
        <v>89</v>
      </c>
      <c r="D22" s="81" t="s">
        <v>41</v>
      </c>
      <c r="E22" s="81" t="s">
        <v>90</v>
      </c>
      <c r="F22" s="83">
        <f>'เผยแพร่ 4'!N19</f>
        <v>20</v>
      </c>
    </row>
    <row r="23" spans="1:6" ht="20.25">
      <c r="A23" s="77"/>
      <c r="B23" s="111"/>
      <c r="C23" s="112"/>
      <c r="D23" s="111"/>
      <c r="E23" s="113"/>
      <c r="F23" s="114"/>
    </row>
    <row r="24" spans="1:6" ht="20.25">
      <c r="A24" s="77"/>
      <c r="B24" s="81">
        <v>16</v>
      </c>
      <c r="C24" s="82" t="s">
        <v>25</v>
      </c>
      <c r="D24" s="81" t="s">
        <v>31</v>
      </c>
      <c r="E24" s="81" t="s">
        <v>1</v>
      </c>
      <c r="F24" s="83">
        <f>'เผยแพร่ 4'!E40</f>
        <v>400</v>
      </c>
    </row>
    <row r="25" spans="1:6" ht="20.25">
      <c r="A25" s="77"/>
      <c r="B25" s="81">
        <v>17</v>
      </c>
      <c r="C25" s="82" t="s">
        <v>25</v>
      </c>
      <c r="D25" s="81" t="s">
        <v>32</v>
      </c>
      <c r="E25" s="81" t="s">
        <v>1</v>
      </c>
      <c r="F25" s="83">
        <f>'เผยแพร่ 4'!E41</f>
        <v>118</v>
      </c>
    </row>
    <row r="26" spans="1:6" ht="20.25">
      <c r="A26" s="77"/>
      <c r="B26" s="81">
        <v>18</v>
      </c>
      <c r="C26" s="82" t="s">
        <v>25</v>
      </c>
      <c r="D26" s="81" t="s">
        <v>33</v>
      </c>
      <c r="E26" s="81" t="s">
        <v>1</v>
      </c>
      <c r="F26" s="83">
        <f>'เผยแพร่ 4'!E42</f>
        <v>56</v>
      </c>
    </row>
    <row r="27" spans="1:6" ht="20.25">
      <c r="A27" s="77"/>
      <c r="B27" s="81">
        <v>19</v>
      </c>
      <c r="C27" s="82" t="s">
        <v>25</v>
      </c>
      <c r="D27" s="81" t="s">
        <v>26</v>
      </c>
      <c r="E27" s="81" t="s">
        <v>1</v>
      </c>
      <c r="F27" s="83">
        <f>'เผยแพร่ 4'!E43</f>
        <v>315</v>
      </c>
    </row>
    <row r="28" spans="1:6" ht="20.25">
      <c r="A28" s="77"/>
      <c r="B28" s="81">
        <v>20</v>
      </c>
      <c r="C28" s="82" t="s">
        <v>25</v>
      </c>
      <c r="D28" s="81" t="s">
        <v>53</v>
      </c>
      <c r="E28" s="81" t="s">
        <v>1</v>
      </c>
      <c r="F28" s="83">
        <f>'เผยแพร่ 4'!E44</f>
        <v>135</v>
      </c>
    </row>
    <row r="29" spans="1:6" ht="20.25">
      <c r="A29" s="77"/>
      <c r="B29" s="81">
        <v>21</v>
      </c>
      <c r="C29" s="82" t="s">
        <v>25</v>
      </c>
      <c r="D29" s="81" t="s">
        <v>54</v>
      </c>
      <c r="E29" s="81" t="s">
        <v>40</v>
      </c>
      <c r="F29" s="83">
        <f>'เผยแพร่ 4'!K45</f>
        <v>30</v>
      </c>
    </row>
    <row r="30" spans="1:6" ht="20.25">
      <c r="A30" s="77"/>
      <c r="B30" s="111"/>
      <c r="C30" s="112"/>
      <c r="D30" s="111"/>
      <c r="E30" s="115"/>
      <c r="F30" s="114"/>
    </row>
    <row r="31" spans="1:6" ht="20.25">
      <c r="A31" s="77"/>
      <c r="B31" s="81">
        <v>22</v>
      </c>
      <c r="C31" s="82" t="s">
        <v>27</v>
      </c>
      <c r="D31" s="81" t="s">
        <v>45</v>
      </c>
      <c r="E31" s="116" t="s">
        <v>1</v>
      </c>
      <c r="F31" s="83">
        <f>'เผยแพร่ 4'!E29</f>
        <v>184</v>
      </c>
    </row>
    <row r="32" spans="1:6" ht="20.25">
      <c r="A32" s="77"/>
      <c r="B32" s="81">
        <v>23</v>
      </c>
      <c r="C32" s="82" t="s">
        <v>27</v>
      </c>
      <c r="D32" s="81" t="s">
        <v>46</v>
      </c>
      <c r="E32" s="116" t="s">
        <v>1</v>
      </c>
      <c r="F32" s="83">
        <f>'เผยแพร่ 4'!E30</f>
        <v>224</v>
      </c>
    </row>
    <row r="33" spans="1:6" ht="20.25">
      <c r="A33" s="77"/>
      <c r="B33" s="81">
        <v>24</v>
      </c>
      <c r="C33" s="82" t="s">
        <v>27</v>
      </c>
      <c r="D33" s="81" t="s">
        <v>47</v>
      </c>
      <c r="E33" s="116" t="s">
        <v>1</v>
      </c>
      <c r="F33" s="83">
        <f>'เผยแพร่ 4'!E31</f>
        <v>109</v>
      </c>
    </row>
    <row r="34" spans="1:6" ht="20.25">
      <c r="A34" s="77"/>
      <c r="B34" s="81">
        <v>25</v>
      </c>
      <c r="C34" s="82" t="s">
        <v>27</v>
      </c>
      <c r="D34" s="81" t="s">
        <v>49</v>
      </c>
      <c r="E34" s="116" t="s">
        <v>1</v>
      </c>
      <c r="F34" s="83">
        <f>'เผยแพร่ 4'!E32</f>
        <v>561</v>
      </c>
    </row>
    <row r="35" spans="1:6" ht="20.25">
      <c r="A35" s="77"/>
      <c r="B35" s="81">
        <v>26</v>
      </c>
      <c r="C35" s="82" t="s">
        <v>58</v>
      </c>
      <c r="D35" s="81" t="s">
        <v>50</v>
      </c>
      <c r="E35" s="116" t="s">
        <v>40</v>
      </c>
      <c r="F35" s="83">
        <f>'เผยแพร่ 4'!K33</f>
        <v>28</v>
      </c>
    </row>
    <row r="36" spans="1:6" ht="20.25">
      <c r="A36" s="77"/>
      <c r="B36" s="111"/>
      <c r="C36" s="112"/>
      <c r="D36" s="111"/>
      <c r="E36" s="115"/>
      <c r="F36" s="114"/>
    </row>
    <row r="37" spans="1:6" ht="20.25">
      <c r="A37" s="84"/>
      <c r="B37" s="81">
        <v>27</v>
      </c>
      <c r="C37" s="82" t="s">
        <v>59</v>
      </c>
      <c r="D37" s="81" t="s">
        <v>9</v>
      </c>
      <c r="E37" s="81" t="s">
        <v>1</v>
      </c>
      <c r="F37" s="83">
        <f>'เผยแพร่ 4'!E35</f>
        <v>832</v>
      </c>
    </row>
    <row r="38" spans="1:6" ht="20.25">
      <c r="A38" s="84"/>
      <c r="B38" s="81">
        <v>28</v>
      </c>
      <c r="C38" s="82" t="s">
        <v>91</v>
      </c>
      <c r="D38" s="81" t="s">
        <v>9</v>
      </c>
      <c r="E38" s="81" t="s">
        <v>40</v>
      </c>
      <c r="F38" s="83">
        <f>'เผยแพร่ 4'!K35</f>
        <v>29</v>
      </c>
    </row>
    <row r="39" spans="1:6" ht="20.25">
      <c r="A39" s="84"/>
      <c r="B39" s="111"/>
      <c r="C39" s="112"/>
      <c r="D39" s="111"/>
      <c r="E39" s="115"/>
      <c r="F39" s="114"/>
    </row>
    <row r="40" spans="1:6" ht="20.25">
      <c r="A40" s="77"/>
      <c r="B40" s="81">
        <v>29</v>
      </c>
      <c r="C40" s="82" t="s">
        <v>60</v>
      </c>
      <c r="D40" s="81" t="s">
        <v>51</v>
      </c>
      <c r="E40" s="116" t="s">
        <v>1</v>
      </c>
      <c r="F40" s="83">
        <f>'เผยแพร่ 4'!E37</f>
        <v>47</v>
      </c>
    </row>
    <row r="41" spans="1:6" ht="20.25">
      <c r="A41" s="77"/>
      <c r="B41" s="81">
        <v>30</v>
      </c>
      <c r="C41" s="82" t="s">
        <v>60</v>
      </c>
      <c r="D41" s="81" t="s">
        <v>10</v>
      </c>
      <c r="E41" s="116" t="s">
        <v>1</v>
      </c>
      <c r="F41" s="83">
        <f>'เผยแพร่ 4'!E38</f>
        <v>1154</v>
      </c>
    </row>
    <row r="42" spans="1:6" ht="20.25">
      <c r="A42" s="77"/>
      <c r="B42" s="81">
        <v>31</v>
      </c>
      <c r="C42" s="82" t="s">
        <v>61</v>
      </c>
      <c r="D42" s="81" t="s">
        <v>51</v>
      </c>
      <c r="E42" s="116" t="s">
        <v>40</v>
      </c>
      <c r="F42" s="83">
        <f>'เผยแพร่ 4'!K37</f>
        <v>35</v>
      </c>
    </row>
    <row r="43" spans="1:6" ht="20.25">
      <c r="A43" s="77"/>
      <c r="B43" s="111"/>
      <c r="C43" s="112"/>
      <c r="D43" s="111"/>
      <c r="E43" s="115"/>
      <c r="F43" s="114"/>
    </row>
    <row r="44" spans="1:6" ht="20.25">
      <c r="A44" s="77"/>
      <c r="B44" s="81">
        <v>32</v>
      </c>
      <c r="C44" s="81" t="s">
        <v>57</v>
      </c>
      <c r="D44" s="81" t="s">
        <v>72</v>
      </c>
      <c r="E44" s="81" t="s">
        <v>1</v>
      </c>
      <c r="F44" s="83">
        <f>'เผยแพร่ 4'!E26</f>
        <v>32</v>
      </c>
    </row>
    <row r="45" spans="1:6" ht="20.25">
      <c r="A45" s="77"/>
      <c r="B45" s="81">
        <v>33</v>
      </c>
      <c r="C45" s="81" t="s">
        <v>57</v>
      </c>
      <c r="D45" s="81" t="s">
        <v>73</v>
      </c>
      <c r="E45" s="81" t="s">
        <v>1</v>
      </c>
      <c r="F45" s="83">
        <f>'เผยแพร่ 4'!E27</f>
        <v>60</v>
      </c>
    </row>
    <row r="46" spans="1:6" ht="20.25">
      <c r="A46" s="77"/>
      <c r="B46" s="111"/>
      <c r="C46" s="112"/>
      <c r="D46" s="111"/>
      <c r="E46" s="115"/>
      <c r="F46" s="114"/>
    </row>
    <row r="47" spans="1:6" ht="20.25">
      <c r="A47" s="84"/>
      <c r="B47" s="81">
        <v>34</v>
      </c>
      <c r="C47" s="82" t="s">
        <v>34</v>
      </c>
      <c r="D47" s="81" t="s">
        <v>6</v>
      </c>
      <c r="E47" s="81" t="s">
        <v>1</v>
      </c>
      <c r="F47" s="83">
        <f>'เผยแพร่ 4'!E24</f>
        <v>552</v>
      </c>
    </row>
    <row r="48" spans="1:6" ht="20.25">
      <c r="A48" s="84"/>
      <c r="B48" s="111"/>
      <c r="C48" s="112"/>
      <c r="D48" s="111"/>
      <c r="E48" s="115"/>
      <c r="F48" s="114"/>
    </row>
    <row r="49" spans="1:6" ht="20.25">
      <c r="A49" s="77"/>
      <c r="B49" s="81">
        <v>35</v>
      </c>
      <c r="C49" s="82" t="s">
        <v>22</v>
      </c>
      <c r="D49" s="81" t="s">
        <v>30</v>
      </c>
      <c r="E49" s="81" t="s">
        <v>1</v>
      </c>
      <c r="F49" s="83">
        <f>'เผยแพร่ 4'!E47</f>
        <v>333</v>
      </c>
    </row>
    <row r="50" spans="1:6" ht="20.25">
      <c r="A50" s="77"/>
      <c r="B50" s="81">
        <v>36</v>
      </c>
      <c r="C50" s="82" t="s">
        <v>22</v>
      </c>
      <c r="D50" s="81" t="s">
        <v>67</v>
      </c>
      <c r="E50" s="81" t="s">
        <v>1</v>
      </c>
      <c r="F50" s="83">
        <f>'เผยแพร่ 4'!E48</f>
        <v>149</v>
      </c>
    </row>
    <row r="51" spans="1:6" ht="20.25">
      <c r="A51" s="77"/>
      <c r="B51" s="81">
        <v>37</v>
      </c>
      <c r="C51" s="82" t="s">
        <v>22</v>
      </c>
      <c r="D51" s="81" t="s">
        <v>92</v>
      </c>
      <c r="E51" s="81" t="s">
        <v>1</v>
      </c>
      <c r="F51" s="83">
        <f>'เผยแพร่ 4'!E49</f>
        <v>17</v>
      </c>
    </row>
    <row r="52" spans="1:6" ht="20.25">
      <c r="A52" s="77"/>
      <c r="B52" s="81">
        <v>38</v>
      </c>
      <c r="C52" s="82" t="s">
        <v>22</v>
      </c>
      <c r="D52" s="81" t="s">
        <v>74</v>
      </c>
      <c r="E52" s="81" t="s">
        <v>1</v>
      </c>
      <c r="F52" s="83">
        <f>'เผยแพร่ 4'!E50</f>
        <v>405</v>
      </c>
    </row>
    <row r="53" spans="1:6" ht="20.25">
      <c r="A53" s="77"/>
      <c r="B53" s="111"/>
      <c r="C53" s="112"/>
      <c r="D53" s="111"/>
      <c r="E53" s="117"/>
      <c r="F53" s="118"/>
    </row>
    <row r="54" spans="1:6" ht="20.25">
      <c r="A54" s="84"/>
      <c r="B54" s="81">
        <v>39</v>
      </c>
      <c r="C54" s="82" t="s">
        <v>63</v>
      </c>
      <c r="D54" s="81" t="s">
        <v>24</v>
      </c>
      <c r="E54" s="81" t="s">
        <v>1</v>
      </c>
      <c r="F54" s="83">
        <f>'เผยแพร่ 4'!E52</f>
        <v>43</v>
      </c>
    </row>
    <row r="55" spans="1:6" ht="20.25">
      <c r="A55" s="84"/>
      <c r="B55" s="81">
        <v>40</v>
      </c>
      <c r="C55" s="82" t="s">
        <v>63</v>
      </c>
      <c r="D55" s="81" t="s">
        <v>70</v>
      </c>
      <c r="E55" s="81" t="s">
        <v>1</v>
      </c>
      <c r="F55" s="83">
        <f>'เผยแพร่ 4'!E53</f>
        <v>109</v>
      </c>
    </row>
    <row r="56" spans="1:6" ht="20.25">
      <c r="A56" s="84"/>
      <c r="B56" s="81">
        <v>41</v>
      </c>
      <c r="C56" s="82" t="s">
        <v>63</v>
      </c>
      <c r="D56" s="81" t="s">
        <v>71</v>
      </c>
      <c r="E56" s="81" t="s">
        <v>1</v>
      </c>
      <c r="F56" s="83">
        <f>'เผยแพร่ 4'!E54</f>
        <v>178</v>
      </c>
    </row>
    <row r="57" spans="1:6" ht="20.25">
      <c r="A57" s="84"/>
      <c r="B57" s="111"/>
      <c r="C57" s="112"/>
      <c r="D57" s="111"/>
      <c r="E57" s="111"/>
      <c r="F57" s="114"/>
    </row>
    <row r="58" spans="1:6" ht="20.25">
      <c r="A58" s="84"/>
      <c r="B58" s="81">
        <v>42</v>
      </c>
      <c r="C58" s="82" t="s">
        <v>93</v>
      </c>
      <c r="D58" s="81" t="s">
        <v>85</v>
      </c>
      <c r="E58" s="81" t="s">
        <v>1</v>
      </c>
      <c r="F58" s="83">
        <f>'เผยแพร่ 4'!E56</f>
        <v>315</v>
      </c>
    </row>
    <row r="59" spans="1:6" ht="20.25">
      <c r="A59" s="110"/>
      <c r="B59" s="119"/>
      <c r="C59" s="120"/>
      <c r="D59" s="119"/>
      <c r="E59" s="121"/>
      <c r="F59" s="122"/>
    </row>
    <row r="60" spans="1:6" ht="20.25">
      <c r="A60" s="85"/>
      <c r="B60" s="85"/>
      <c r="C60" s="85"/>
      <c r="D60" s="85"/>
      <c r="E60" s="86"/>
      <c r="F60" s="87"/>
    </row>
    <row r="61" spans="1:6" ht="23.25">
      <c r="A61" s="62"/>
      <c r="B61" s="62" t="s">
        <v>130</v>
      </c>
      <c r="C61" s="85"/>
      <c r="D61" s="85"/>
      <c r="E61" s="86"/>
      <c r="F61" s="87"/>
    </row>
  </sheetData>
  <mergeCells count="2">
    <mergeCell ref="A3:F3"/>
    <mergeCell ref="A5:D5"/>
  </mergeCells>
  <printOptions/>
  <pageMargins left="0.984251968503937" right="0.5905511811023623" top="0.6299212598425197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wan</cp:lastModifiedBy>
  <cp:lastPrinted>2014-07-17T04:05:52Z</cp:lastPrinted>
  <dcterms:created xsi:type="dcterms:W3CDTF">2009-09-22T02:58:04Z</dcterms:created>
  <dcterms:modified xsi:type="dcterms:W3CDTF">2014-07-17T04:22:43Z</dcterms:modified>
  <cp:category/>
  <cp:version/>
  <cp:contentType/>
  <cp:contentStatus/>
</cp:coreProperties>
</file>