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" windowWidth="28635" windowHeight="13545" tabRatio="713" activeTab="8"/>
  </bookViews>
  <sheets>
    <sheet name="แยกชั้นปี" sheetId="1" r:id="rId1"/>
    <sheet name="จบปี59" sheetId="10" r:id="rId2"/>
    <sheet name="จบปี60" sheetId="16" r:id="rId3"/>
    <sheet name="สรุปแยก" sheetId="6" r:id="rId4"/>
    <sheet name="สรุปรวม" sheetId="5" r:id="rId5"/>
    <sheet name="เผยแพร่ 4" sheetId="14" r:id="rId6"/>
    <sheet name="เผยแพร่ 5" sheetId="15" r:id="rId7"/>
    <sheet name="สถิติคงอยู่56.60" sheetId="12" r:id="rId8"/>
    <sheet name="สถิติเข้า56.60" sheetId="11" r:id="rId9"/>
    <sheet name="Sheet2" sheetId="17" r:id="rId10"/>
  </sheets>
  <externalReferences>
    <externalReference r:id="rId11"/>
  </externalReferences>
  <definedNames>
    <definedName name="_xlnm.Print_Titles" localSheetId="1">จบปี59!$1:$4</definedName>
    <definedName name="_xlnm.Print_Titles" localSheetId="2">จบปี60!$1:$4</definedName>
    <definedName name="_xlnm.Print_Titles" localSheetId="0">แยกชั้นปี!$1:$4</definedName>
    <definedName name="_xlnm.Print_Titles" localSheetId="8">สถิติเข้า56.60!$1:$4</definedName>
    <definedName name="_xlnm.Print_Titles" localSheetId="7">สถิติคงอยู่56.60!$1:$4</definedName>
    <definedName name="_xlnm.Print_Titles" localSheetId="3">สรุปแยก!$1:$4</definedName>
  </definedNames>
  <calcPr calcId="144525"/>
</workbook>
</file>

<file path=xl/calcChain.xml><?xml version="1.0" encoding="utf-8"?>
<calcChain xmlns="http://schemas.openxmlformats.org/spreadsheetml/2006/main">
  <c r="Z12" i="5" l="1"/>
  <c r="AA17" i="5"/>
  <c r="AB17" i="5"/>
  <c r="AC17" i="5"/>
  <c r="AD17" i="5"/>
  <c r="Z17" i="5"/>
  <c r="AA16" i="5"/>
  <c r="AE16" i="5" s="1"/>
  <c r="Z16" i="5"/>
  <c r="AA15" i="5"/>
  <c r="Z15" i="5"/>
  <c r="AA14" i="5"/>
  <c r="AE14" i="5" s="1"/>
  <c r="Z14" i="5"/>
  <c r="AA13" i="5"/>
  <c r="AA12" i="5"/>
  <c r="Z13" i="5"/>
  <c r="Z11" i="5"/>
  <c r="AA10" i="5"/>
  <c r="AA9" i="5"/>
  <c r="Z10" i="5"/>
  <c r="Z9" i="5"/>
  <c r="Z8" i="5"/>
  <c r="AA7" i="5"/>
  <c r="Z7" i="5"/>
  <c r="AA5" i="5"/>
  <c r="AE5" i="5" s="1"/>
  <c r="Z5" i="5"/>
  <c r="AC15" i="5"/>
  <c r="AC13" i="5"/>
  <c r="AC12" i="5"/>
  <c r="AC9" i="5"/>
  <c r="AD8" i="5"/>
  <c r="AC8" i="5"/>
  <c r="AB8" i="5"/>
  <c r="AE13" i="5"/>
  <c r="AE12" i="5"/>
  <c r="AE17" i="5" s="1"/>
  <c r="AE11" i="5"/>
  <c r="AE10" i="5"/>
  <c r="AE9" i="5"/>
  <c r="AE8" i="5"/>
  <c r="AE6" i="5"/>
  <c r="U69" i="6"/>
  <c r="U70" i="6"/>
  <c r="U71" i="6"/>
  <c r="U72" i="6"/>
  <c r="T71" i="6"/>
  <c r="S69" i="6"/>
  <c r="S70" i="6"/>
  <c r="S72" i="6"/>
  <c r="S68" i="6"/>
  <c r="R70" i="6"/>
  <c r="R72" i="6"/>
  <c r="R68" i="6"/>
  <c r="U57" i="6"/>
  <c r="U58" i="6"/>
  <c r="U59" i="6"/>
  <c r="U60" i="6"/>
  <c r="U61" i="6"/>
  <c r="U62" i="6"/>
  <c r="U63" i="6"/>
  <c r="U64" i="6"/>
  <c r="U65" i="6"/>
  <c r="T62" i="6"/>
  <c r="T64" i="6"/>
  <c r="S57" i="6"/>
  <c r="S58" i="6"/>
  <c r="S59" i="6"/>
  <c r="S63" i="6"/>
  <c r="R57" i="6"/>
  <c r="R58" i="6"/>
  <c r="R59" i="6"/>
  <c r="R60" i="6"/>
  <c r="R61" i="6"/>
  <c r="R63" i="6"/>
  <c r="R65" i="6"/>
  <c r="R56" i="6"/>
  <c r="T50" i="6"/>
  <c r="S53" i="6"/>
  <c r="S44" i="6"/>
  <c r="S45" i="6"/>
  <c r="S41" i="6"/>
  <c r="R53" i="6"/>
  <c r="U53" i="6" s="1"/>
  <c r="R52" i="6"/>
  <c r="U52" i="6" s="1"/>
  <c r="R42" i="6"/>
  <c r="U42" i="6" s="1"/>
  <c r="R43" i="6"/>
  <c r="U43" i="6" s="1"/>
  <c r="R44" i="6"/>
  <c r="U44" i="6" s="1"/>
  <c r="U45" i="6"/>
  <c r="R46" i="6"/>
  <c r="U46" i="6" s="1"/>
  <c r="U50" i="6"/>
  <c r="R41" i="6"/>
  <c r="T35" i="6"/>
  <c r="U35" i="6" s="1"/>
  <c r="T36" i="6"/>
  <c r="U36" i="6" s="1"/>
  <c r="T38" i="6"/>
  <c r="U38" i="6" s="1"/>
  <c r="T34" i="6"/>
  <c r="U34" i="6" s="1"/>
  <c r="R24" i="6"/>
  <c r="U24" i="6" s="1"/>
  <c r="R25" i="6"/>
  <c r="U25" i="6" s="1"/>
  <c r="R26" i="6"/>
  <c r="U26" i="6" s="1"/>
  <c r="R27" i="6"/>
  <c r="U27" i="6" s="1"/>
  <c r="R28" i="6"/>
  <c r="U28" i="6" s="1"/>
  <c r="R29" i="6"/>
  <c r="U29" i="6" s="1"/>
  <c r="R30" i="6"/>
  <c r="U30" i="6" s="1"/>
  <c r="R31" i="6"/>
  <c r="U31" i="6" s="1"/>
  <c r="R32" i="6"/>
  <c r="U32" i="6" s="1"/>
  <c r="R23" i="6"/>
  <c r="R39" i="6" s="1"/>
  <c r="S7" i="6"/>
  <c r="S9" i="6"/>
  <c r="S6" i="6"/>
  <c r="S20" i="6"/>
  <c r="S18" i="6"/>
  <c r="R16" i="6"/>
  <c r="U16" i="6" s="1"/>
  <c r="R18" i="6"/>
  <c r="U18" i="6" s="1"/>
  <c r="R20" i="6"/>
  <c r="U20" i="6" s="1"/>
  <c r="R7" i="6"/>
  <c r="U7" i="6" s="1"/>
  <c r="R8" i="6"/>
  <c r="U8" i="6" s="1"/>
  <c r="R9" i="6"/>
  <c r="U9" i="6" s="1"/>
  <c r="R10" i="6"/>
  <c r="U10" i="6" s="1"/>
  <c r="R11" i="6"/>
  <c r="U11" i="6" s="1"/>
  <c r="R12" i="6"/>
  <c r="R13" i="6"/>
  <c r="R14" i="6"/>
  <c r="R6" i="6"/>
  <c r="U6" i="6" s="1"/>
  <c r="T73" i="6"/>
  <c r="S73" i="6"/>
  <c r="U68" i="6"/>
  <c r="T66" i="6"/>
  <c r="S66" i="6"/>
  <c r="R66" i="6"/>
  <c r="S54" i="6"/>
  <c r="R54" i="6"/>
  <c r="T39" i="6"/>
  <c r="U23" i="6"/>
  <c r="P47" i="16"/>
  <c r="M50" i="16"/>
  <c r="L50" i="16"/>
  <c r="O50" i="16"/>
  <c r="Q18" i="16"/>
  <c r="Q36" i="16"/>
  <c r="Q62" i="16"/>
  <c r="Q69" i="16"/>
  <c r="P16" i="16"/>
  <c r="O20" i="16"/>
  <c r="P8" i="16"/>
  <c r="O15" i="16"/>
  <c r="O61" i="16"/>
  <c r="P61" i="16"/>
  <c r="Q61" i="16"/>
  <c r="H61" i="16"/>
  <c r="Q43" i="16"/>
  <c r="P43" i="16"/>
  <c r="O43" i="16"/>
  <c r="H43" i="16"/>
  <c r="H57" i="16"/>
  <c r="Q56" i="16"/>
  <c r="P57" i="16"/>
  <c r="O57" i="16"/>
  <c r="P56" i="16"/>
  <c r="O56" i="16"/>
  <c r="H56" i="16"/>
  <c r="H11" i="16"/>
  <c r="P11" i="16"/>
  <c r="O11" i="16"/>
  <c r="P10" i="16"/>
  <c r="Q10" i="16" s="1"/>
  <c r="Q11" i="16"/>
  <c r="H10" i="16"/>
  <c r="O10" i="16"/>
  <c r="H15" i="16"/>
  <c r="P48" i="16"/>
  <c r="O48" i="16"/>
  <c r="Q48" i="16"/>
  <c r="H48" i="16"/>
  <c r="K53" i="16"/>
  <c r="K54" i="16"/>
  <c r="K55" i="16"/>
  <c r="K56" i="16"/>
  <c r="K57" i="16"/>
  <c r="K58" i="16"/>
  <c r="K59" i="16"/>
  <c r="P65" i="16"/>
  <c r="O65" i="16"/>
  <c r="K65" i="16"/>
  <c r="H29" i="16"/>
  <c r="P29" i="16"/>
  <c r="Q29" i="16"/>
  <c r="O29" i="16"/>
  <c r="H28" i="16"/>
  <c r="P28" i="16"/>
  <c r="Q28" i="16"/>
  <c r="O28" i="16"/>
  <c r="P35" i="16"/>
  <c r="O35" i="16"/>
  <c r="Q35" i="16"/>
  <c r="N35" i="16"/>
  <c r="AE15" i="5" l="1"/>
  <c r="AE7" i="5"/>
  <c r="S21" i="6"/>
  <c r="U39" i="6"/>
  <c r="U73" i="6"/>
  <c r="S74" i="6"/>
  <c r="U21" i="6"/>
  <c r="R21" i="6"/>
  <c r="U41" i="6"/>
  <c r="U54" i="6" s="1"/>
  <c r="T54" i="6"/>
  <c r="T74" i="6" s="1"/>
  <c r="U56" i="6"/>
  <c r="U66" i="6" s="1"/>
  <c r="R73" i="6"/>
  <c r="Q57" i="16"/>
  <c r="Q65" i="16"/>
  <c r="D15" i="17"/>
  <c r="C15" i="17"/>
  <c r="E14" i="17"/>
  <c r="E13" i="17"/>
  <c r="E12" i="17"/>
  <c r="E10" i="17"/>
  <c r="E9" i="17"/>
  <c r="E8" i="17"/>
  <c r="E7" i="17"/>
  <c r="E6" i="17"/>
  <c r="E5" i="17"/>
  <c r="E11" i="17"/>
  <c r="M69" i="16"/>
  <c r="L69" i="16"/>
  <c r="J69" i="16"/>
  <c r="I69" i="16"/>
  <c r="G69" i="16"/>
  <c r="F69" i="16"/>
  <c r="P68" i="16"/>
  <c r="O68" i="16"/>
  <c r="K68" i="16"/>
  <c r="H68" i="16"/>
  <c r="P67" i="16"/>
  <c r="O67" i="16"/>
  <c r="Q67" i="16" s="1"/>
  <c r="N67" i="16"/>
  <c r="N69" i="16" s="1"/>
  <c r="P66" i="16"/>
  <c r="O66" i="16"/>
  <c r="K66" i="16"/>
  <c r="H66" i="16"/>
  <c r="P64" i="16"/>
  <c r="O64" i="16"/>
  <c r="K64" i="16"/>
  <c r="H64" i="16"/>
  <c r="M62" i="16"/>
  <c r="L62" i="16"/>
  <c r="J62" i="16"/>
  <c r="I62" i="16"/>
  <c r="G62" i="16"/>
  <c r="F62" i="16"/>
  <c r="P60" i="16"/>
  <c r="O60" i="16"/>
  <c r="N60" i="16"/>
  <c r="P59" i="16"/>
  <c r="O59" i="16"/>
  <c r="Q59" i="16" s="1"/>
  <c r="H59" i="16"/>
  <c r="P58" i="16"/>
  <c r="O58" i="16"/>
  <c r="Q58" i="16" s="1"/>
  <c r="N58" i="16"/>
  <c r="P55" i="16"/>
  <c r="O55" i="16"/>
  <c r="H55" i="16"/>
  <c r="P54" i="16"/>
  <c r="O54" i="16"/>
  <c r="H54" i="16"/>
  <c r="P53" i="16"/>
  <c r="O53" i="16"/>
  <c r="H53" i="16"/>
  <c r="P52" i="16"/>
  <c r="O52" i="16"/>
  <c r="K52" i="16"/>
  <c r="K62" i="16" s="1"/>
  <c r="H52" i="16"/>
  <c r="J50" i="16"/>
  <c r="I50" i="16"/>
  <c r="G50" i="16"/>
  <c r="F50" i="16"/>
  <c r="P49" i="16"/>
  <c r="O49" i="16"/>
  <c r="K49" i="16"/>
  <c r="H49" i="16"/>
  <c r="O47" i="16"/>
  <c r="Q47" i="16" s="1"/>
  <c r="Q50" i="16" s="1"/>
  <c r="N47" i="16"/>
  <c r="N50" i="16" s="1"/>
  <c r="P42" i="16"/>
  <c r="O42" i="16"/>
  <c r="K42" i="16"/>
  <c r="P41" i="16"/>
  <c r="O41" i="16"/>
  <c r="K41" i="16"/>
  <c r="H41" i="16"/>
  <c r="P40" i="16"/>
  <c r="O40" i="16"/>
  <c r="H40" i="16"/>
  <c r="P39" i="16"/>
  <c r="O39" i="16"/>
  <c r="H39" i="16"/>
  <c r="P38" i="16"/>
  <c r="O38" i="16"/>
  <c r="K38" i="16"/>
  <c r="H38" i="16"/>
  <c r="M36" i="16"/>
  <c r="M70" i="16" s="1"/>
  <c r="L36" i="16"/>
  <c r="L70" i="16" s="1"/>
  <c r="G36" i="16"/>
  <c r="F36" i="16"/>
  <c r="P33" i="16"/>
  <c r="O33" i="16"/>
  <c r="N33" i="16"/>
  <c r="P32" i="16"/>
  <c r="O32" i="16"/>
  <c r="N32" i="16"/>
  <c r="P31" i="16"/>
  <c r="O31" i="16"/>
  <c r="N31" i="16"/>
  <c r="P27" i="16"/>
  <c r="O27" i="16"/>
  <c r="Q27" i="16" s="1"/>
  <c r="H27" i="16"/>
  <c r="P26" i="16"/>
  <c r="O26" i="16"/>
  <c r="H26" i="16"/>
  <c r="P25" i="16"/>
  <c r="O25" i="16"/>
  <c r="H25" i="16"/>
  <c r="P24" i="16"/>
  <c r="O24" i="16"/>
  <c r="H24" i="16"/>
  <c r="P23" i="16"/>
  <c r="O23" i="16"/>
  <c r="H23" i="16"/>
  <c r="P22" i="16"/>
  <c r="O22" i="16"/>
  <c r="H22" i="16"/>
  <c r="P21" i="16"/>
  <c r="O21" i="16"/>
  <c r="H21" i="16"/>
  <c r="P20" i="16"/>
  <c r="P36" i="16" s="1"/>
  <c r="H20" i="16"/>
  <c r="J18" i="16"/>
  <c r="J70" i="16" s="1"/>
  <c r="I18" i="16"/>
  <c r="I70" i="16" s="1"/>
  <c r="G18" i="16"/>
  <c r="F18" i="16"/>
  <c r="P17" i="16"/>
  <c r="O17" i="16"/>
  <c r="K17" i="16"/>
  <c r="H17" i="16"/>
  <c r="O16" i="16"/>
  <c r="Q16" i="16" s="1"/>
  <c r="K16" i="16"/>
  <c r="H16" i="16"/>
  <c r="P15" i="16"/>
  <c r="Q15" i="16" s="1"/>
  <c r="K15" i="16"/>
  <c r="P9" i="16"/>
  <c r="O9" i="16"/>
  <c r="K9" i="16"/>
  <c r="H9" i="16"/>
  <c r="O8" i="16"/>
  <c r="Q8" i="16" s="1"/>
  <c r="H8" i="16"/>
  <c r="P7" i="16"/>
  <c r="O7" i="16"/>
  <c r="K7" i="16"/>
  <c r="H7" i="16"/>
  <c r="P6" i="16"/>
  <c r="O6" i="16"/>
  <c r="K6" i="16"/>
  <c r="K18" i="16" s="1"/>
  <c r="H6" i="16"/>
  <c r="U74" i="6" l="1"/>
  <c r="R74" i="6"/>
  <c r="F70" i="16"/>
  <c r="G70" i="16"/>
  <c r="H62" i="16"/>
  <c r="P18" i="16"/>
  <c r="Q17" i="16"/>
  <c r="H18" i="16"/>
  <c r="H50" i="16"/>
  <c r="H69" i="16"/>
  <c r="O18" i="16"/>
  <c r="Q42" i="16"/>
  <c r="K50" i="16"/>
  <c r="Q49" i="16"/>
  <c r="P62" i="16"/>
  <c r="K69" i="16"/>
  <c r="P69" i="16"/>
  <c r="Q68" i="16"/>
  <c r="Q7" i="16"/>
  <c r="Q9" i="16"/>
  <c r="P50" i="16"/>
  <c r="Q40" i="16"/>
  <c r="Q39" i="16"/>
  <c r="Q41" i="16"/>
  <c r="Q53" i="16"/>
  <c r="Q54" i="16"/>
  <c r="Q55" i="16"/>
  <c r="Q66" i="16"/>
  <c r="Q24" i="16"/>
  <c r="H36" i="16"/>
  <c r="Q22" i="16"/>
  <c r="Q21" i="16"/>
  <c r="Q23" i="16"/>
  <c r="Q25" i="16"/>
  <c r="Q26" i="16"/>
  <c r="N62" i="16"/>
  <c r="Q60" i="16"/>
  <c r="O62" i="16"/>
  <c r="O69" i="16"/>
  <c r="Q33" i="16"/>
  <c r="N36" i="16"/>
  <c r="N70" i="16" s="1"/>
  <c r="Q32" i="16"/>
  <c r="Q31" i="16"/>
  <c r="E15" i="17"/>
  <c r="Q6" i="16"/>
  <c r="O36" i="16"/>
  <c r="Q52" i="16"/>
  <c r="Q20" i="16"/>
  <c r="Q38" i="16"/>
  <c r="Q64" i="16"/>
  <c r="W68" i="11"/>
  <c r="V68" i="11"/>
  <c r="W68" i="12"/>
  <c r="V68" i="12"/>
  <c r="F67" i="15"/>
  <c r="F66" i="15"/>
  <c r="F65" i="15"/>
  <c r="F64" i="15"/>
  <c r="F62" i="15"/>
  <c r="F61" i="15"/>
  <c r="F57" i="15"/>
  <c r="F58" i="15"/>
  <c r="F59" i="15"/>
  <c r="F60" i="15"/>
  <c r="F56" i="15"/>
  <c r="F55" i="15"/>
  <c r="F54" i="15"/>
  <c r="F52" i="15"/>
  <c r="F51" i="15"/>
  <c r="F50" i="15"/>
  <c r="F46" i="15"/>
  <c r="F47" i="15"/>
  <c r="F48" i="15"/>
  <c r="F49" i="15"/>
  <c r="F45" i="15"/>
  <c r="F42" i="15"/>
  <c r="F43" i="15"/>
  <c r="F44" i="15"/>
  <c r="F41" i="15"/>
  <c r="F40" i="15"/>
  <c r="F38" i="15"/>
  <c r="F36" i="15"/>
  <c r="F37" i="15"/>
  <c r="F35" i="15"/>
  <c r="F24" i="15"/>
  <c r="F25" i="15"/>
  <c r="F26" i="15"/>
  <c r="F27" i="15"/>
  <c r="F28" i="15"/>
  <c r="F29" i="15"/>
  <c r="F30" i="15"/>
  <c r="F31" i="15"/>
  <c r="F32" i="15"/>
  <c r="F33" i="15"/>
  <c r="F34" i="15"/>
  <c r="F23" i="15"/>
  <c r="F18" i="15"/>
  <c r="F19" i="15"/>
  <c r="F20" i="15"/>
  <c r="F21" i="15"/>
  <c r="F17" i="15"/>
  <c r="F16" i="15"/>
  <c r="F15" i="15"/>
  <c r="F14" i="15"/>
  <c r="F13" i="15"/>
  <c r="F8" i="15"/>
  <c r="F9" i="15"/>
  <c r="F10" i="15"/>
  <c r="F11" i="15"/>
  <c r="F12" i="15"/>
  <c r="F7" i="15"/>
  <c r="D81" i="14"/>
  <c r="C81" i="14"/>
  <c r="D79" i="14"/>
  <c r="C79" i="14"/>
  <c r="J78" i="14"/>
  <c r="I78" i="14"/>
  <c r="D76" i="14"/>
  <c r="C76" i="14"/>
  <c r="J72" i="14"/>
  <c r="I72" i="14"/>
  <c r="D72" i="14"/>
  <c r="C72" i="14"/>
  <c r="J70" i="14"/>
  <c r="I70" i="14"/>
  <c r="D69" i="14"/>
  <c r="C69" i="14"/>
  <c r="D68" i="14"/>
  <c r="C68" i="14"/>
  <c r="D67" i="14"/>
  <c r="C67" i="14"/>
  <c r="D66" i="14"/>
  <c r="C66" i="14"/>
  <c r="D65" i="14"/>
  <c r="C65" i="14"/>
  <c r="D63" i="14"/>
  <c r="C63" i="14"/>
  <c r="D59" i="14"/>
  <c r="C59" i="14"/>
  <c r="D58" i="14"/>
  <c r="C58" i="14"/>
  <c r="D57" i="14"/>
  <c r="C57" i="14"/>
  <c r="E55" i="14"/>
  <c r="D55" i="14"/>
  <c r="C55" i="14"/>
  <c r="D54" i="14"/>
  <c r="C54" i="14"/>
  <c r="D53" i="14"/>
  <c r="C53" i="14"/>
  <c r="D52" i="14"/>
  <c r="C52" i="14"/>
  <c r="D51" i="14"/>
  <c r="C51" i="14"/>
  <c r="D50" i="14"/>
  <c r="C50" i="14"/>
  <c r="D49" i="14"/>
  <c r="C49" i="14"/>
  <c r="D48" i="14"/>
  <c r="C48" i="14"/>
  <c r="D47" i="14"/>
  <c r="C47" i="14"/>
  <c r="D46" i="14"/>
  <c r="C46" i="14"/>
  <c r="M41" i="14"/>
  <c r="L41" i="14"/>
  <c r="J43" i="14"/>
  <c r="I43" i="14"/>
  <c r="J42" i="14"/>
  <c r="I42" i="14"/>
  <c r="J41" i="14"/>
  <c r="I41" i="14"/>
  <c r="G40" i="14"/>
  <c r="F40" i="14"/>
  <c r="D30" i="14"/>
  <c r="D31" i="14"/>
  <c r="D32" i="14"/>
  <c r="D33" i="14"/>
  <c r="D34" i="14"/>
  <c r="D35" i="14"/>
  <c r="D36" i="14"/>
  <c r="D37" i="14"/>
  <c r="D38" i="14"/>
  <c r="D39" i="14"/>
  <c r="C30" i="14"/>
  <c r="C31" i="14"/>
  <c r="C32" i="14"/>
  <c r="C33" i="14"/>
  <c r="C34" i="14"/>
  <c r="C35" i="14"/>
  <c r="C36" i="14"/>
  <c r="C37" i="14"/>
  <c r="C38" i="14"/>
  <c r="C39" i="14"/>
  <c r="D29" i="14"/>
  <c r="C29" i="14"/>
  <c r="D25" i="14"/>
  <c r="C25" i="14"/>
  <c r="D24" i="14"/>
  <c r="C24" i="14"/>
  <c r="D23" i="14"/>
  <c r="C23" i="14"/>
  <c r="D22" i="14"/>
  <c r="C22" i="14"/>
  <c r="D21" i="14"/>
  <c r="C21" i="14"/>
  <c r="D19" i="14"/>
  <c r="C19" i="14"/>
  <c r="D17" i="14"/>
  <c r="C17" i="14"/>
  <c r="D16" i="14"/>
  <c r="C16" i="14"/>
  <c r="D15" i="14"/>
  <c r="C15" i="14"/>
  <c r="D14" i="14"/>
  <c r="C14" i="14"/>
  <c r="D13" i="14"/>
  <c r="C13" i="14"/>
  <c r="D12" i="14"/>
  <c r="C12" i="14"/>
  <c r="D11" i="14"/>
  <c r="C11" i="14"/>
  <c r="D10" i="14"/>
  <c r="C10" i="14"/>
  <c r="D9" i="14"/>
  <c r="C9" i="14"/>
  <c r="AP68" i="1"/>
  <c r="AQ68" i="1"/>
  <c r="AP69" i="1"/>
  <c r="AQ69" i="1"/>
  <c r="AP70" i="1"/>
  <c r="AQ70" i="1"/>
  <c r="AQ67" i="1"/>
  <c r="AP67" i="1"/>
  <c r="BC68" i="1"/>
  <c r="BC69" i="1"/>
  <c r="BC70" i="1"/>
  <c r="BB68" i="1"/>
  <c r="BD68" i="1" s="1"/>
  <c r="BB69" i="1"/>
  <c r="BD69" i="1" s="1"/>
  <c r="BB70" i="1"/>
  <c r="BD70" i="1" s="1"/>
  <c r="AX68" i="1"/>
  <c r="AX69" i="1"/>
  <c r="AX70" i="1"/>
  <c r="AV68" i="1"/>
  <c r="AW68" i="1"/>
  <c r="AV69" i="1"/>
  <c r="AW69" i="1"/>
  <c r="AV70" i="1"/>
  <c r="AW70" i="1"/>
  <c r="AW67" i="1"/>
  <c r="AV67" i="1"/>
  <c r="AV71" i="1" s="1"/>
  <c r="AU68" i="1"/>
  <c r="AU69" i="1"/>
  <c r="AU70" i="1"/>
  <c r="AS68" i="1"/>
  <c r="AT68" i="1"/>
  <c r="AS69" i="1"/>
  <c r="AT69" i="1"/>
  <c r="AS70" i="1"/>
  <c r="AT70" i="1"/>
  <c r="AT67" i="1"/>
  <c r="AS67" i="1"/>
  <c r="AS71" i="1" s="1"/>
  <c r="AR68" i="1"/>
  <c r="AR69" i="1"/>
  <c r="AR70" i="1"/>
  <c r="AO68" i="1"/>
  <c r="AO69" i="1"/>
  <c r="AO70" i="1"/>
  <c r="AN71" i="1"/>
  <c r="AO71" i="1"/>
  <c r="AP71" i="1"/>
  <c r="AQ71" i="1"/>
  <c r="AT71" i="1"/>
  <c r="AW71" i="1"/>
  <c r="AY71" i="1"/>
  <c r="AZ71" i="1"/>
  <c r="BA71" i="1"/>
  <c r="AM71" i="1"/>
  <c r="AM68" i="1"/>
  <c r="AN68" i="1"/>
  <c r="AM69" i="1"/>
  <c r="AN69" i="1"/>
  <c r="AM70" i="1"/>
  <c r="AN70" i="1"/>
  <c r="AN67" i="1"/>
  <c r="AM67" i="1"/>
  <c r="BC65" i="1"/>
  <c r="BD65" i="1"/>
  <c r="BB65" i="1"/>
  <c r="AN65" i="1"/>
  <c r="AO65" i="1"/>
  <c r="AP65" i="1"/>
  <c r="AQ65" i="1"/>
  <c r="AR65" i="1"/>
  <c r="AS65" i="1"/>
  <c r="AT65" i="1"/>
  <c r="AU65" i="1"/>
  <c r="AV65" i="1"/>
  <c r="AW65" i="1"/>
  <c r="AX65" i="1"/>
  <c r="AM65" i="1"/>
  <c r="BD57" i="1"/>
  <c r="BD58" i="1"/>
  <c r="BD59" i="1"/>
  <c r="BD60" i="1"/>
  <c r="BD61" i="1"/>
  <c r="BD62" i="1"/>
  <c r="BD63" i="1"/>
  <c r="BD64" i="1"/>
  <c r="BC57" i="1"/>
  <c r="BC58" i="1"/>
  <c r="BC59" i="1"/>
  <c r="BC60" i="1"/>
  <c r="BC61" i="1"/>
  <c r="BC62" i="1"/>
  <c r="BC63" i="1"/>
  <c r="BC64" i="1"/>
  <c r="BB57" i="1"/>
  <c r="BB58" i="1"/>
  <c r="BB59" i="1"/>
  <c r="BB60" i="1"/>
  <c r="BB61" i="1"/>
  <c r="BB62" i="1"/>
  <c r="BB63" i="1"/>
  <c r="BB64" i="1"/>
  <c r="AX57" i="1"/>
  <c r="AX58" i="1"/>
  <c r="AX59" i="1"/>
  <c r="AX60" i="1"/>
  <c r="AX61" i="1"/>
  <c r="AX62" i="1"/>
  <c r="AX63" i="1"/>
  <c r="AX64" i="1"/>
  <c r="AU57" i="1"/>
  <c r="AU58" i="1"/>
  <c r="AU59" i="1"/>
  <c r="AU60" i="1"/>
  <c r="AU61" i="1"/>
  <c r="AU62" i="1"/>
  <c r="AU63" i="1"/>
  <c r="AU64" i="1"/>
  <c r="AR57" i="1"/>
  <c r="AR58" i="1"/>
  <c r="AR59" i="1"/>
  <c r="AR60" i="1"/>
  <c r="AR61" i="1"/>
  <c r="AR62" i="1"/>
  <c r="AR63" i="1"/>
  <c r="AR64" i="1"/>
  <c r="AO57" i="1"/>
  <c r="AO58" i="1"/>
  <c r="AO59" i="1"/>
  <c r="AO60" i="1"/>
  <c r="AO61" i="1"/>
  <c r="AO62" i="1"/>
  <c r="AO63" i="1"/>
  <c r="AO64" i="1"/>
  <c r="AV57" i="1"/>
  <c r="AW57" i="1"/>
  <c r="AV58" i="1"/>
  <c r="AW58" i="1"/>
  <c r="AV59" i="1"/>
  <c r="AW59" i="1"/>
  <c r="AV60" i="1"/>
  <c r="AW60" i="1"/>
  <c r="AV61" i="1"/>
  <c r="AW61" i="1"/>
  <c r="AV62" i="1"/>
  <c r="AW62" i="1"/>
  <c r="AV63" i="1"/>
  <c r="AW63" i="1"/>
  <c r="AV64" i="1"/>
  <c r="AW64" i="1"/>
  <c r="AW56" i="1"/>
  <c r="AV56" i="1"/>
  <c r="AS57" i="1"/>
  <c r="AT57" i="1"/>
  <c r="AS58" i="1"/>
  <c r="AT58" i="1"/>
  <c r="AS59" i="1"/>
  <c r="AT59" i="1"/>
  <c r="AS60" i="1"/>
  <c r="AT60" i="1"/>
  <c r="AS61" i="1"/>
  <c r="AT61" i="1"/>
  <c r="AS62" i="1"/>
  <c r="AT62" i="1"/>
  <c r="AS63" i="1"/>
  <c r="AT63" i="1"/>
  <c r="AS64" i="1"/>
  <c r="AT64" i="1"/>
  <c r="AT56" i="1"/>
  <c r="AS56" i="1"/>
  <c r="AP57" i="1"/>
  <c r="AQ57" i="1"/>
  <c r="AP58" i="1"/>
  <c r="AQ58" i="1"/>
  <c r="AP59" i="1"/>
  <c r="AQ59" i="1"/>
  <c r="AP60" i="1"/>
  <c r="AQ60" i="1"/>
  <c r="AP61" i="1"/>
  <c r="AQ61" i="1"/>
  <c r="AP62" i="1"/>
  <c r="AQ62" i="1"/>
  <c r="AP63" i="1"/>
  <c r="AQ63" i="1"/>
  <c r="AP64" i="1"/>
  <c r="AQ64" i="1"/>
  <c r="AQ56" i="1"/>
  <c r="AP56" i="1"/>
  <c r="AM57" i="1"/>
  <c r="AN57" i="1"/>
  <c r="AM58" i="1"/>
  <c r="AN58" i="1"/>
  <c r="AM59" i="1"/>
  <c r="AN59" i="1"/>
  <c r="AM60" i="1"/>
  <c r="AN60" i="1"/>
  <c r="AM61" i="1"/>
  <c r="AN61" i="1"/>
  <c r="AM62" i="1"/>
  <c r="AN62" i="1"/>
  <c r="AM63" i="1"/>
  <c r="AN63" i="1"/>
  <c r="AM64" i="1"/>
  <c r="AN64" i="1"/>
  <c r="AN56" i="1"/>
  <c r="AM56" i="1"/>
  <c r="BD53" i="1"/>
  <c r="BD42" i="1"/>
  <c r="BD43" i="1"/>
  <c r="BD44" i="1"/>
  <c r="BD45" i="1"/>
  <c r="BD46" i="1"/>
  <c r="BD47" i="1"/>
  <c r="BD48" i="1"/>
  <c r="BD49" i="1"/>
  <c r="BD50" i="1"/>
  <c r="BD51" i="1"/>
  <c r="BD52" i="1"/>
  <c r="BC42" i="1"/>
  <c r="BC43" i="1"/>
  <c r="BC44" i="1"/>
  <c r="BC45" i="1"/>
  <c r="BC46" i="1"/>
  <c r="BC47" i="1"/>
  <c r="BC48" i="1"/>
  <c r="BC49" i="1"/>
  <c r="BC50" i="1"/>
  <c r="BC51" i="1"/>
  <c r="BC52" i="1"/>
  <c r="BC53" i="1"/>
  <c r="BB42" i="1"/>
  <c r="BB43" i="1"/>
  <c r="BB44" i="1"/>
  <c r="BB45" i="1"/>
  <c r="BB46" i="1"/>
  <c r="BB47" i="1"/>
  <c r="BB48" i="1"/>
  <c r="BB49" i="1"/>
  <c r="BB50" i="1"/>
  <c r="BB51" i="1"/>
  <c r="BB52" i="1"/>
  <c r="BB53" i="1"/>
  <c r="AX42" i="1"/>
  <c r="AX43" i="1"/>
  <c r="AX44" i="1"/>
  <c r="AX45" i="1"/>
  <c r="AX46" i="1"/>
  <c r="AX47" i="1"/>
  <c r="AX48" i="1"/>
  <c r="AX49" i="1"/>
  <c r="AX50" i="1"/>
  <c r="AX51" i="1"/>
  <c r="AX52" i="1"/>
  <c r="AX53" i="1"/>
  <c r="AU42" i="1"/>
  <c r="AU43" i="1"/>
  <c r="AU44" i="1"/>
  <c r="AU45" i="1"/>
  <c r="AU46" i="1"/>
  <c r="AU47" i="1"/>
  <c r="AU48" i="1"/>
  <c r="AU49" i="1"/>
  <c r="AU50" i="1"/>
  <c r="AU51" i="1"/>
  <c r="AU52" i="1"/>
  <c r="AU53" i="1"/>
  <c r="AR42" i="1"/>
  <c r="AR43" i="1"/>
  <c r="AR44" i="1"/>
  <c r="AR45" i="1"/>
  <c r="AR46" i="1"/>
  <c r="AR47" i="1"/>
  <c r="AR48" i="1"/>
  <c r="AR49" i="1"/>
  <c r="AR50" i="1"/>
  <c r="AR51" i="1"/>
  <c r="AR52" i="1"/>
  <c r="AR53" i="1"/>
  <c r="AO42" i="1"/>
  <c r="AO43" i="1"/>
  <c r="AO44" i="1"/>
  <c r="AO45" i="1"/>
  <c r="AO46" i="1"/>
  <c r="AO47" i="1"/>
  <c r="AO48" i="1"/>
  <c r="AO49" i="1"/>
  <c r="AO50" i="1"/>
  <c r="AO51" i="1"/>
  <c r="AO52" i="1"/>
  <c r="AO53" i="1"/>
  <c r="AV42" i="1"/>
  <c r="AW42" i="1"/>
  <c r="AV43" i="1"/>
  <c r="AW43" i="1"/>
  <c r="AV44" i="1"/>
  <c r="AW44" i="1"/>
  <c r="AV45" i="1"/>
  <c r="AW45" i="1"/>
  <c r="AV46" i="1"/>
  <c r="AW46" i="1"/>
  <c r="AV47" i="1"/>
  <c r="AW47" i="1"/>
  <c r="AV48" i="1"/>
  <c r="AW48" i="1"/>
  <c r="AV49" i="1"/>
  <c r="AW49" i="1"/>
  <c r="AV50" i="1"/>
  <c r="AW50" i="1"/>
  <c r="AV51" i="1"/>
  <c r="AW51" i="1"/>
  <c r="AV52" i="1"/>
  <c r="AW52" i="1"/>
  <c r="AV53" i="1"/>
  <c r="AW53" i="1"/>
  <c r="AW41" i="1"/>
  <c r="AV41" i="1"/>
  <c r="AS42" i="1"/>
  <c r="AT42" i="1"/>
  <c r="AS43" i="1"/>
  <c r="AT43" i="1"/>
  <c r="AS44" i="1"/>
  <c r="AT44" i="1"/>
  <c r="AS45" i="1"/>
  <c r="AT45" i="1"/>
  <c r="AS46" i="1"/>
  <c r="AT46" i="1"/>
  <c r="AS47" i="1"/>
  <c r="AT47" i="1"/>
  <c r="AS48" i="1"/>
  <c r="AT48" i="1"/>
  <c r="AS49" i="1"/>
  <c r="AT49" i="1"/>
  <c r="AS50" i="1"/>
  <c r="AT50" i="1"/>
  <c r="AS51" i="1"/>
  <c r="AT51" i="1"/>
  <c r="AS52" i="1"/>
  <c r="AT52" i="1"/>
  <c r="AS53" i="1"/>
  <c r="AT53" i="1"/>
  <c r="AT41" i="1"/>
  <c r="AS41" i="1"/>
  <c r="AP42" i="1"/>
  <c r="AQ42" i="1"/>
  <c r="AP43" i="1"/>
  <c r="AQ43" i="1"/>
  <c r="AP44" i="1"/>
  <c r="AQ44" i="1"/>
  <c r="AP45" i="1"/>
  <c r="AQ45" i="1"/>
  <c r="AP46" i="1"/>
  <c r="AQ46" i="1"/>
  <c r="AP47" i="1"/>
  <c r="AQ47" i="1"/>
  <c r="AP48" i="1"/>
  <c r="AQ48" i="1"/>
  <c r="AP49" i="1"/>
  <c r="AQ49" i="1"/>
  <c r="AP50" i="1"/>
  <c r="AQ50" i="1"/>
  <c r="AP51" i="1"/>
  <c r="AQ51" i="1"/>
  <c r="AP52" i="1"/>
  <c r="AQ52" i="1"/>
  <c r="AP53" i="1"/>
  <c r="AQ53" i="1"/>
  <c r="AQ41" i="1"/>
  <c r="AP41" i="1"/>
  <c r="AM42" i="1"/>
  <c r="AN42" i="1"/>
  <c r="AM43" i="1"/>
  <c r="AN43" i="1"/>
  <c r="AM44" i="1"/>
  <c r="AN44" i="1"/>
  <c r="AM45" i="1"/>
  <c r="AN45" i="1"/>
  <c r="AM46" i="1"/>
  <c r="AN46" i="1"/>
  <c r="AM47" i="1"/>
  <c r="AN47" i="1"/>
  <c r="AM48" i="1"/>
  <c r="AN48" i="1"/>
  <c r="AM49" i="1"/>
  <c r="AN49" i="1"/>
  <c r="AM50" i="1"/>
  <c r="AN50" i="1"/>
  <c r="AM51" i="1"/>
  <c r="AN51" i="1"/>
  <c r="AM52" i="1"/>
  <c r="AN52" i="1"/>
  <c r="AM53" i="1"/>
  <c r="AN53" i="1"/>
  <c r="AN41" i="1"/>
  <c r="AM41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AM39" i="1"/>
  <c r="BC34" i="1"/>
  <c r="BC39" i="1" s="1"/>
  <c r="BC35" i="1"/>
  <c r="BC36" i="1"/>
  <c r="BC37" i="1"/>
  <c r="BC38" i="1"/>
  <c r="BB34" i="1"/>
  <c r="BB39" i="1" s="1"/>
  <c r="BB35" i="1"/>
  <c r="BD35" i="1" s="1"/>
  <c r="BB36" i="1"/>
  <c r="BD36" i="1" s="1"/>
  <c r="BB37" i="1"/>
  <c r="BD37" i="1" s="1"/>
  <c r="BB38" i="1"/>
  <c r="BD38" i="1" s="1"/>
  <c r="AX38" i="1"/>
  <c r="AU38" i="1"/>
  <c r="AR38" i="1"/>
  <c r="AX37" i="1"/>
  <c r="AU37" i="1"/>
  <c r="AR37" i="1"/>
  <c r="AX36" i="1"/>
  <c r="AU36" i="1"/>
  <c r="AR36" i="1"/>
  <c r="AX35" i="1"/>
  <c r="AU35" i="1"/>
  <c r="AR35" i="1"/>
  <c r="AO35" i="1"/>
  <c r="AR34" i="1"/>
  <c r="AO34" i="1"/>
  <c r="AX7" i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U7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R7" i="1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V7" i="1"/>
  <c r="AW7" i="1"/>
  <c r="AV8" i="1"/>
  <c r="AW8" i="1"/>
  <c r="AV9" i="1"/>
  <c r="AW9" i="1"/>
  <c r="AV10" i="1"/>
  <c r="AW10" i="1"/>
  <c r="AV11" i="1"/>
  <c r="AW11" i="1"/>
  <c r="AV12" i="1"/>
  <c r="AW12" i="1"/>
  <c r="AV13" i="1"/>
  <c r="AW13" i="1"/>
  <c r="AV14" i="1"/>
  <c r="AW14" i="1"/>
  <c r="AV15" i="1"/>
  <c r="AW15" i="1"/>
  <c r="AV16" i="1"/>
  <c r="AW16" i="1"/>
  <c r="AV17" i="1"/>
  <c r="AW17" i="1"/>
  <c r="AV18" i="1"/>
  <c r="AW18" i="1"/>
  <c r="AV19" i="1"/>
  <c r="AW19" i="1"/>
  <c r="AV20" i="1"/>
  <c r="AW20" i="1"/>
  <c r="AW6" i="1"/>
  <c r="AV6" i="1"/>
  <c r="AS7" i="1"/>
  <c r="AT7" i="1"/>
  <c r="AS8" i="1"/>
  <c r="AT8" i="1"/>
  <c r="AS9" i="1"/>
  <c r="AT9" i="1"/>
  <c r="AS10" i="1"/>
  <c r="AT10" i="1"/>
  <c r="AS11" i="1"/>
  <c r="AT11" i="1"/>
  <c r="AS12" i="1"/>
  <c r="AT12" i="1"/>
  <c r="AS13" i="1"/>
  <c r="AT13" i="1"/>
  <c r="AS14" i="1"/>
  <c r="AT14" i="1"/>
  <c r="AS15" i="1"/>
  <c r="AT15" i="1"/>
  <c r="AS16" i="1"/>
  <c r="AT16" i="1"/>
  <c r="AS17" i="1"/>
  <c r="AT17" i="1"/>
  <c r="AS18" i="1"/>
  <c r="AT18" i="1"/>
  <c r="AS19" i="1"/>
  <c r="AT19" i="1"/>
  <c r="AS20" i="1"/>
  <c r="AT20" i="1"/>
  <c r="AT6" i="1"/>
  <c r="AS6" i="1"/>
  <c r="AO7" i="1"/>
  <c r="AO8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6" i="1"/>
  <c r="AP7" i="1"/>
  <c r="AQ7" i="1"/>
  <c r="AP8" i="1"/>
  <c r="AQ8" i="1"/>
  <c r="AP9" i="1"/>
  <c r="AQ9" i="1"/>
  <c r="AP10" i="1"/>
  <c r="AQ10" i="1"/>
  <c r="AP11" i="1"/>
  <c r="AQ11" i="1"/>
  <c r="AP12" i="1"/>
  <c r="AQ12" i="1"/>
  <c r="AP13" i="1"/>
  <c r="AQ13" i="1"/>
  <c r="AP14" i="1"/>
  <c r="AQ14" i="1"/>
  <c r="AP15" i="1"/>
  <c r="AQ15" i="1"/>
  <c r="AP16" i="1"/>
  <c r="AQ16" i="1"/>
  <c r="AP17" i="1"/>
  <c r="AQ17" i="1"/>
  <c r="AP18" i="1"/>
  <c r="AQ18" i="1"/>
  <c r="AP19" i="1"/>
  <c r="AQ19" i="1"/>
  <c r="AP20" i="1"/>
  <c r="AQ20" i="1"/>
  <c r="AQ6" i="1"/>
  <c r="AP6" i="1"/>
  <c r="AM7" i="1"/>
  <c r="AN7" i="1"/>
  <c r="AM8" i="1"/>
  <c r="AN8" i="1"/>
  <c r="AM9" i="1"/>
  <c r="AN9" i="1"/>
  <c r="AM10" i="1"/>
  <c r="AN10" i="1"/>
  <c r="AM11" i="1"/>
  <c r="AN11" i="1"/>
  <c r="AM12" i="1"/>
  <c r="AN12" i="1"/>
  <c r="AM13" i="1"/>
  <c r="AN13" i="1"/>
  <c r="AM14" i="1"/>
  <c r="AN14" i="1"/>
  <c r="AM15" i="1"/>
  <c r="AN15" i="1"/>
  <c r="AM16" i="1"/>
  <c r="AN16" i="1"/>
  <c r="AM17" i="1"/>
  <c r="AN17" i="1"/>
  <c r="AM18" i="1"/>
  <c r="AN18" i="1"/>
  <c r="AM19" i="1"/>
  <c r="AN19" i="1"/>
  <c r="AM20" i="1"/>
  <c r="AN20" i="1"/>
  <c r="AN6" i="1"/>
  <c r="AM6" i="1"/>
  <c r="BC67" i="1"/>
  <c r="BC71" i="1" s="1"/>
  <c r="BB67" i="1"/>
  <c r="BB71" i="1" s="1"/>
  <c r="AX67" i="1"/>
  <c r="AX71" i="1" s="1"/>
  <c r="AU67" i="1"/>
  <c r="AU71" i="1" s="1"/>
  <c r="AR67" i="1"/>
  <c r="AR71" i="1" s="1"/>
  <c r="AO67" i="1"/>
  <c r="BC56" i="1"/>
  <c r="BB56" i="1"/>
  <c r="AX56" i="1"/>
  <c r="AU56" i="1"/>
  <c r="AR56" i="1"/>
  <c r="AO56" i="1"/>
  <c r="BA54" i="1"/>
  <c r="AZ54" i="1"/>
  <c r="AY54" i="1"/>
  <c r="AW54" i="1"/>
  <c r="AV54" i="1"/>
  <c r="AT54" i="1"/>
  <c r="AS54" i="1"/>
  <c r="AQ54" i="1"/>
  <c r="AP54" i="1"/>
  <c r="AN54" i="1"/>
  <c r="AM54" i="1"/>
  <c r="BC41" i="1"/>
  <c r="BB41" i="1"/>
  <c r="AX41" i="1"/>
  <c r="AX54" i="1" s="1"/>
  <c r="AU41" i="1"/>
  <c r="AR41" i="1"/>
  <c r="AO41" i="1"/>
  <c r="AZ72" i="1"/>
  <c r="AY72" i="1"/>
  <c r="BC33" i="1"/>
  <c r="BB33" i="1"/>
  <c r="BD33" i="1" s="1"/>
  <c r="AU33" i="1"/>
  <c r="AR33" i="1"/>
  <c r="AO33" i="1"/>
  <c r="BC32" i="1"/>
  <c r="BB32" i="1"/>
  <c r="BD32" i="1" s="1"/>
  <c r="BA32" i="1"/>
  <c r="AX32" i="1"/>
  <c r="AU32" i="1"/>
  <c r="AR32" i="1"/>
  <c r="AO32" i="1"/>
  <c r="BC31" i="1"/>
  <c r="BB31" i="1"/>
  <c r="BD31" i="1" s="1"/>
  <c r="BA31" i="1"/>
  <c r="AX31" i="1"/>
  <c r="AU31" i="1"/>
  <c r="AR31" i="1"/>
  <c r="AO31" i="1"/>
  <c r="BC30" i="1"/>
  <c r="BB30" i="1"/>
  <c r="BD30" i="1" s="1"/>
  <c r="BA30" i="1"/>
  <c r="AX30" i="1"/>
  <c r="AU30" i="1"/>
  <c r="AR30" i="1"/>
  <c r="AO30" i="1"/>
  <c r="BC29" i="1"/>
  <c r="BB29" i="1"/>
  <c r="BD29" i="1" s="1"/>
  <c r="BA29" i="1"/>
  <c r="AX29" i="1"/>
  <c r="AU29" i="1"/>
  <c r="AR29" i="1"/>
  <c r="AO29" i="1"/>
  <c r="BC28" i="1"/>
  <c r="BB28" i="1"/>
  <c r="BD28" i="1" s="1"/>
  <c r="BA28" i="1"/>
  <c r="AX28" i="1"/>
  <c r="AU28" i="1"/>
  <c r="AR28" i="1"/>
  <c r="AO28" i="1"/>
  <c r="BC27" i="1"/>
  <c r="BB27" i="1"/>
  <c r="BD27" i="1" s="1"/>
  <c r="BA27" i="1"/>
  <c r="AX27" i="1"/>
  <c r="AU27" i="1"/>
  <c r="AR27" i="1"/>
  <c r="AO27" i="1"/>
  <c r="BC26" i="1"/>
  <c r="BB26" i="1"/>
  <c r="BD26" i="1" s="1"/>
  <c r="BA26" i="1"/>
  <c r="AX26" i="1"/>
  <c r="AU26" i="1"/>
  <c r="AR26" i="1"/>
  <c r="AO26" i="1"/>
  <c r="BC25" i="1"/>
  <c r="BB25" i="1"/>
  <c r="BD25" i="1" s="1"/>
  <c r="BA25" i="1"/>
  <c r="AX25" i="1"/>
  <c r="AU25" i="1"/>
  <c r="AR25" i="1"/>
  <c r="AO25" i="1"/>
  <c r="BC24" i="1"/>
  <c r="BB24" i="1"/>
  <c r="BD24" i="1" s="1"/>
  <c r="BA24" i="1"/>
  <c r="AX24" i="1"/>
  <c r="AU24" i="1"/>
  <c r="AR24" i="1"/>
  <c r="AO24" i="1"/>
  <c r="BC23" i="1"/>
  <c r="BB23" i="1"/>
  <c r="BA23" i="1"/>
  <c r="AX23" i="1"/>
  <c r="AU23" i="1"/>
  <c r="AR23" i="1"/>
  <c r="AO23" i="1"/>
  <c r="AW21" i="1"/>
  <c r="AW72" i="1" s="1"/>
  <c r="AV21" i="1"/>
  <c r="AT21" i="1"/>
  <c r="AT72" i="1" s="1"/>
  <c r="AS21" i="1"/>
  <c r="AQ21" i="1"/>
  <c r="AQ72" i="1" s="1"/>
  <c r="AP21" i="1"/>
  <c r="AP72" i="1" s="1"/>
  <c r="AN21" i="1"/>
  <c r="AN72" i="1" s="1"/>
  <c r="AM21" i="1"/>
  <c r="AM72" i="1" s="1"/>
  <c r="BC20" i="1"/>
  <c r="BB20" i="1"/>
  <c r="BD20" i="1" s="1"/>
  <c r="BC19" i="1"/>
  <c r="BB19" i="1"/>
  <c r="BD19" i="1" s="1"/>
  <c r="BC18" i="1"/>
  <c r="BB18" i="1"/>
  <c r="BC17" i="1"/>
  <c r="BB17" i="1"/>
  <c r="BC16" i="1"/>
  <c r="BB16" i="1"/>
  <c r="BC15" i="1"/>
  <c r="BB15" i="1"/>
  <c r="BC14" i="1"/>
  <c r="BB14" i="1"/>
  <c r="BC13" i="1"/>
  <c r="BB13" i="1"/>
  <c r="BC12" i="1"/>
  <c r="BB12" i="1"/>
  <c r="BC11" i="1"/>
  <c r="BB11" i="1"/>
  <c r="BC10" i="1"/>
  <c r="BB10" i="1"/>
  <c r="BC9" i="1"/>
  <c r="BB9" i="1"/>
  <c r="BC8" i="1"/>
  <c r="BB8" i="1"/>
  <c r="BC7" i="1"/>
  <c r="BB7" i="1"/>
  <c r="BC6" i="1"/>
  <c r="BC21" i="1" s="1"/>
  <c r="AX6" i="1"/>
  <c r="AX21" i="1" s="1"/>
  <c r="AU6" i="1"/>
  <c r="AR6" i="1"/>
  <c r="AR21" i="1" s="1"/>
  <c r="AH71" i="1"/>
  <c r="AG71" i="1"/>
  <c r="AE71" i="1"/>
  <c r="AD71" i="1"/>
  <c r="AB71" i="1"/>
  <c r="AA71" i="1"/>
  <c r="Y71" i="1"/>
  <c r="X71" i="1"/>
  <c r="P71" i="1"/>
  <c r="O71" i="1"/>
  <c r="M71" i="1"/>
  <c r="L71" i="1"/>
  <c r="J71" i="1"/>
  <c r="I71" i="1"/>
  <c r="G71" i="1"/>
  <c r="F71" i="1"/>
  <c r="AK70" i="1"/>
  <c r="AJ70" i="1"/>
  <c r="AL70" i="1" s="1"/>
  <c r="AI70" i="1"/>
  <c r="AF70" i="1"/>
  <c r="AC70" i="1"/>
  <c r="Z70" i="1"/>
  <c r="V70" i="1"/>
  <c r="U70" i="1"/>
  <c r="W70" i="1" s="1"/>
  <c r="Q70" i="1"/>
  <c r="N70" i="1"/>
  <c r="K70" i="1"/>
  <c r="H70" i="1"/>
  <c r="AK69" i="1"/>
  <c r="AJ69" i="1"/>
  <c r="AL69" i="1" s="1"/>
  <c r="AI69" i="1"/>
  <c r="AF69" i="1"/>
  <c r="AC69" i="1"/>
  <c r="AK68" i="1"/>
  <c r="AJ68" i="1"/>
  <c r="AL68" i="1" s="1"/>
  <c r="AI68" i="1"/>
  <c r="AF68" i="1"/>
  <c r="AC68" i="1"/>
  <c r="Z68" i="1"/>
  <c r="V68" i="1"/>
  <c r="U68" i="1"/>
  <c r="W68" i="1" s="1"/>
  <c r="Q68" i="1"/>
  <c r="N68" i="1"/>
  <c r="K68" i="1"/>
  <c r="H68" i="1"/>
  <c r="AK67" i="1"/>
  <c r="AK71" i="1" s="1"/>
  <c r="AJ67" i="1"/>
  <c r="AJ71" i="1" s="1"/>
  <c r="AI67" i="1"/>
  <c r="AI71" i="1" s="1"/>
  <c r="AF67" i="1"/>
  <c r="AF71" i="1" s="1"/>
  <c r="AC67" i="1"/>
  <c r="AC71" i="1" s="1"/>
  <c r="Z67" i="1"/>
  <c r="Z71" i="1" s="1"/>
  <c r="V67" i="1"/>
  <c r="V71" i="1" s="1"/>
  <c r="U67" i="1"/>
  <c r="U71" i="1" s="1"/>
  <c r="Q67" i="1"/>
  <c r="Q71" i="1" s="1"/>
  <c r="N67" i="1"/>
  <c r="N71" i="1" s="1"/>
  <c r="K67" i="1"/>
  <c r="K71" i="1" s="1"/>
  <c r="H67" i="1"/>
  <c r="H71" i="1" s="1"/>
  <c r="AH65" i="1"/>
  <c r="AG65" i="1"/>
  <c r="AE65" i="1"/>
  <c r="AD65" i="1"/>
  <c r="AB65" i="1"/>
  <c r="AA65" i="1"/>
  <c r="Y65" i="1"/>
  <c r="X65" i="1"/>
  <c r="P65" i="1"/>
  <c r="O65" i="1"/>
  <c r="M65" i="1"/>
  <c r="L65" i="1"/>
  <c r="J65" i="1"/>
  <c r="I65" i="1"/>
  <c r="G65" i="1"/>
  <c r="F65" i="1"/>
  <c r="AK64" i="1"/>
  <c r="AJ64" i="1"/>
  <c r="AL64" i="1" s="1"/>
  <c r="AI64" i="1"/>
  <c r="AK63" i="1"/>
  <c r="AJ63" i="1"/>
  <c r="AL63" i="1" s="1"/>
  <c r="AI63" i="1"/>
  <c r="AF63" i="1"/>
  <c r="AC63" i="1"/>
  <c r="Z63" i="1"/>
  <c r="V63" i="1"/>
  <c r="U63" i="1"/>
  <c r="W63" i="1" s="1"/>
  <c r="Q63" i="1"/>
  <c r="N63" i="1"/>
  <c r="K63" i="1"/>
  <c r="H63" i="1"/>
  <c r="V62" i="1"/>
  <c r="U62" i="1"/>
  <c r="W62" i="1" s="1"/>
  <c r="Q62" i="1"/>
  <c r="N62" i="1"/>
  <c r="K62" i="1"/>
  <c r="H62" i="1"/>
  <c r="AK61" i="1"/>
  <c r="AJ61" i="1"/>
  <c r="AL61" i="1" s="1"/>
  <c r="AI61" i="1"/>
  <c r="AF61" i="1"/>
  <c r="V60" i="1"/>
  <c r="U60" i="1"/>
  <c r="W60" i="1" s="1"/>
  <c r="Q60" i="1"/>
  <c r="N60" i="1"/>
  <c r="K60" i="1"/>
  <c r="AK59" i="1"/>
  <c r="AJ59" i="1"/>
  <c r="AL59" i="1" s="1"/>
  <c r="AI59" i="1"/>
  <c r="AF59" i="1"/>
  <c r="AC59" i="1"/>
  <c r="Z59" i="1"/>
  <c r="V59" i="1"/>
  <c r="U59" i="1"/>
  <c r="W59" i="1" s="1"/>
  <c r="Q59" i="1"/>
  <c r="N59" i="1"/>
  <c r="K59" i="1"/>
  <c r="H59" i="1"/>
  <c r="AK58" i="1"/>
  <c r="AJ58" i="1"/>
  <c r="AL58" i="1" s="1"/>
  <c r="AI58" i="1"/>
  <c r="AF58" i="1"/>
  <c r="V58" i="1"/>
  <c r="U58" i="1"/>
  <c r="W58" i="1" s="1"/>
  <c r="Q58" i="1"/>
  <c r="N58" i="1"/>
  <c r="K58" i="1"/>
  <c r="H58" i="1"/>
  <c r="AK57" i="1"/>
  <c r="AJ57" i="1"/>
  <c r="AL57" i="1" s="1"/>
  <c r="AI57" i="1"/>
  <c r="AI65" i="1" s="1"/>
  <c r="AF57" i="1"/>
  <c r="AF65" i="1" s="1"/>
  <c r="AC57" i="1"/>
  <c r="AC65" i="1" s="1"/>
  <c r="Z57" i="1"/>
  <c r="Z65" i="1" s="1"/>
  <c r="V57" i="1"/>
  <c r="U57" i="1"/>
  <c r="W57" i="1" s="1"/>
  <c r="Q57" i="1"/>
  <c r="N57" i="1"/>
  <c r="K57" i="1"/>
  <c r="H57" i="1"/>
  <c r="AK56" i="1"/>
  <c r="AK65" i="1" s="1"/>
  <c r="AJ56" i="1"/>
  <c r="AJ65" i="1" s="1"/>
  <c r="V56" i="1"/>
  <c r="V65" i="1" s="1"/>
  <c r="U56" i="1"/>
  <c r="U65" i="1" s="1"/>
  <c r="Q56" i="1"/>
  <c r="Q65" i="1" s="1"/>
  <c r="N56" i="1"/>
  <c r="N65" i="1" s="1"/>
  <c r="K56" i="1"/>
  <c r="K65" i="1" s="1"/>
  <c r="H56" i="1"/>
  <c r="H65" i="1" s="1"/>
  <c r="AH54" i="1"/>
  <c r="AG54" i="1"/>
  <c r="AE54" i="1"/>
  <c r="AD54" i="1"/>
  <c r="AB54" i="1"/>
  <c r="AA54" i="1"/>
  <c r="Y54" i="1"/>
  <c r="X54" i="1"/>
  <c r="T54" i="1"/>
  <c r="S54" i="1"/>
  <c r="R54" i="1"/>
  <c r="P54" i="1"/>
  <c r="O54" i="1"/>
  <c r="M54" i="1"/>
  <c r="L54" i="1"/>
  <c r="J54" i="1"/>
  <c r="I54" i="1"/>
  <c r="G54" i="1"/>
  <c r="F54" i="1"/>
  <c r="V53" i="1"/>
  <c r="U53" i="1"/>
  <c r="W53" i="1" s="1"/>
  <c r="Q53" i="1"/>
  <c r="N53" i="1"/>
  <c r="V52" i="1"/>
  <c r="U52" i="1"/>
  <c r="W52" i="1" s="1"/>
  <c r="Q52" i="1"/>
  <c r="N52" i="1"/>
  <c r="V51" i="1"/>
  <c r="U51" i="1"/>
  <c r="W51" i="1" s="1"/>
  <c r="K51" i="1"/>
  <c r="H51" i="1"/>
  <c r="AK50" i="1"/>
  <c r="AJ50" i="1"/>
  <c r="AL50" i="1" s="1"/>
  <c r="AI50" i="1"/>
  <c r="AF50" i="1"/>
  <c r="V49" i="1"/>
  <c r="U49" i="1"/>
  <c r="W49" i="1" s="1"/>
  <c r="N49" i="1"/>
  <c r="K49" i="1"/>
  <c r="H49" i="1"/>
  <c r="AK48" i="1"/>
  <c r="AJ48" i="1"/>
  <c r="AL48" i="1" s="1"/>
  <c r="AF48" i="1"/>
  <c r="AC48" i="1"/>
  <c r="Z48" i="1"/>
  <c r="V48" i="1"/>
  <c r="U48" i="1"/>
  <c r="N48" i="1"/>
  <c r="K48" i="1"/>
  <c r="H48" i="1"/>
  <c r="AK47" i="1"/>
  <c r="AJ47" i="1"/>
  <c r="AL47" i="1" s="1"/>
  <c r="AI47" i="1"/>
  <c r="V47" i="1"/>
  <c r="U47" i="1"/>
  <c r="W47" i="1" s="1"/>
  <c r="Q47" i="1"/>
  <c r="N47" i="1"/>
  <c r="K47" i="1"/>
  <c r="H47" i="1"/>
  <c r="AK46" i="1"/>
  <c r="AJ46" i="1"/>
  <c r="AL46" i="1" s="1"/>
  <c r="AF46" i="1"/>
  <c r="Z46" i="1"/>
  <c r="V46" i="1"/>
  <c r="U46" i="1"/>
  <c r="W46" i="1" s="1"/>
  <c r="Q46" i="1"/>
  <c r="N46" i="1"/>
  <c r="K46" i="1"/>
  <c r="AK45" i="1"/>
  <c r="AJ45" i="1"/>
  <c r="AL45" i="1" s="1"/>
  <c r="AI45" i="1"/>
  <c r="AF45" i="1"/>
  <c r="AK44" i="1"/>
  <c r="AJ44" i="1"/>
  <c r="AL44" i="1" s="1"/>
  <c r="AI44" i="1"/>
  <c r="AF44" i="1"/>
  <c r="AC44" i="1"/>
  <c r="V44" i="1"/>
  <c r="U44" i="1"/>
  <c r="W44" i="1" s="1"/>
  <c r="Q44" i="1"/>
  <c r="N44" i="1"/>
  <c r="K44" i="1"/>
  <c r="H44" i="1"/>
  <c r="V43" i="1"/>
  <c r="U43" i="1"/>
  <c r="W43" i="1" s="1"/>
  <c r="Q43" i="1"/>
  <c r="N43" i="1"/>
  <c r="K43" i="1"/>
  <c r="H43" i="1"/>
  <c r="V42" i="1"/>
  <c r="U42" i="1"/>
  <c r="W42" i="1" s="1"/>
  <c r="Q42" i="1"/>
  <c r="N42" i="1"/>
  <c r="K42" i="1"/>
  <c r="H42" i="1"/>
  <c r="AK41" i="1"/>
  <c r="AK54" i="1" s="1"/>
  <c r="AJ41" i="1"/>
  <c r="AL41" i="1" s="1"/>
  <c r="AL54" i="1" s="1"/>
  <c r="AI41" i="1"/>
  <c r="AI54" i="1" s="1"/>
  <c r="AF41" i="1"/>
  <c r="AF54" i="1" s="1"/>
  <c r="AC41" i="1"/>
  <c r="AC54" i="1" s="1"/>
  <c r="Z41" i="1"/>
  <c r="Z54" i="1" s="1"/>
  <c r="V41" i="1"/>
  <c r="V54" i="1" s="1"/>
  <c r="U41" i="1"/>
  <c r="U54" i="1" s="1"/>
  <c r="Q41" i="1"/>
  <c r="Q54" i="1" s="1"/>
  <c r="N41" i="1"/>
  <c r="K41" i="1"/>
  <c r="K54" i="1" s="1"/>
  <c r="H41" i="1"/>
  <c r="H54" i="1" s="1"/>
  <c r="AH39" i="1"/>
  <c r="AG39" i="1"/>
  <c r="AE39" i="1"/>
  <c r="AD39" i="1"/>
  <c r="AB39" i="1"/>
  <c r="AA39" i="1"/>
  <c r="Y39" i="1"/>
  <c r="X39" i="1"/>
  <c r="S39" i="1"/>
  <c r="S72" i="1" s="1"/>
  <c r="R39" i="1"/>
  <c r="R72" i="1" s="1"/>
  <c r="P39" i="1"/>
  <c r="O39" i="1"/>
  <c r="M39" i="1"/>
  <c r="L39" i="1"/>
  <c r="J39" i="1"/>
  <c r="I39" i="1"/>
  <c r="G39" i="1"/>
  <c r="F39" i="1"/>
  <c r="AK38" i="1"/>
  <c r="AJ38" i="1"/>
  <c r="AL38" i="1" s="1"/>
  <c r="AI38" i="1"/>
  <c r="AF38" i="1"/>
  <c r="AC38" i="1"/>
  <c r="AK37" i="1"/>
  <c r="AJ37" i="1"/>
  <c r="AL37" i="1" s="1"/>
  <c r="AI37" i="1"/>
  <c r="AF37" i="1"/>
  <c r="AC37" i="1"/>
  <c r="AK36" i="1"/>
  <c r="AJ36" i="1"/>
  <c r="AL36" i="1" s="1"/>
  <c r="AI36" i="1"/>
  <c r="AF36" i="1"/>
  <c r="AC36" i="1"/>
  <c r="AK35" i="1"/>
  <c r="AJ35" i="1"/>
  <c r="AL35" i="1" s="1"/>
  <c r="AI35" i="1"/>
  <c r="AI39" i="1" s="1"/>
  <c r="AF35" i="1"/>
  <c r="AF39" i="1" s="1"/>
  <c r="AC35" i="1"/>
  <c r="Z35" i="1"/>
  <c r="AK34" i="1"/>
  <c r="AK39" i="1" s="1"/>
  <c r="AJ34" i="1"/>
  <c r="AJ39" i="1" s="1"/>
  <c r="AC34" i="1"/>
  <c r="AC39" i="1" s="1"/>
  <c r="Z34" i="1"/>
  <c r="Z39" i="1" s="1"/>
  <c r="V33" i="1"/>
  <c r="U33" i="1"/>
  <c r="W33" i="1" s="1"/>
  <c r="N33" i="1"/>
  <c r="K33" i="1"/>
  <c r="H33" i="1"/>
  <c r="V32" i="1"/>
  <c r="U32" i="1"/>
  <c r="W32" i="1" s="1"/>
  <c r="T32" i="1"/>
  <c r="Q32" i="1"/>
  <c r="N32" i="1"/>
  <c r="K32" i="1"/>
  <c r="H32" i="1"/>
  <c r="V31" i="1"/>
  <c r="U31" i="1"/>
  <c r="W31" i="1" s="1"/>
  <c r="T31" i="1"/>
  <c r="Q31" i="1"/>
  <c r="N31" i="1"/>
  <c r="K31" i="1"/>
  <c r="H31" i="1"/>
  <c r="V30" i="1"/>
  <c r="U30" i="1"/>
  <c r="W30" i="1" s="1"/>
  <c r="T30" i="1"/>
  <c r="Q30" i="1"/>
  <c r="N30" i="1"/>
  <c r="K30" i="1"/>
  <c r="H30" i="1"/>
  <c r="V29" i="1"/>
  <c r="U29" i="1"/>
  <c r="W29" i="1" s="1"/>
  <c r="T29" i="1"/>
  <c r="Q29" i="1"/>
  <c r="N29" i="1"/>
  <c r="K29" i="1"/>
  <c r="H29" i="1"/>
  <c r="V28" i="1"/>
  <c r="U28" i="1"/>
  <c r="W28" i="1" s="1"/>
  <c r="T28" i="1"/>
  <c r="Q28" i="1"/>
  <c r="N28" i="1"/>
  <c r="K28" i="1"/>
  <c r="H28" i="1"/>
  <c r="V27" i="1"/>
  <c r="U27" i="1"/>
  <c r="W27" i="1" s="1"/>
  <c r="T27" i="1"/>
  <c r="Q27" i="1"/>
  <c r="N27" i="1"/>
  <c r="K27" i="1"/>
  <c r="H27" i="1"/>
  <c r="V26" i="1"/>
  <c r="U26" i="1"/>
  <c r="W26" i="1" s="1"/>
  <c r="T26" i="1"/>
  <c r="Q26" i="1"/>
  <c r="N26" i="1"/>
  <c r="K26" i="1"/>
  <c r="H26" i="1"/>
  <c r="V25" i="1"/>
  <c r="U25" i="1"/>
  <c r="W25" i="1" s="1"/>
  <c r="T25" i="1"/>
  <c r="Q25" i="1"/>
  <c r="N25" i="1"/>
  <c r="K25" i="1"/>
  <c r="H25" i="1"/>
  <c r="V24" i="1"/>
  <c r="U24" i="1"/>
  <c r="W24" i="1" s="1"/>
  <c r="T24" i="1"/>
  <c r="Q24" i="1"/>
  <c r="N24" i="1"/>
  <c r="K24" i="1"/>
  <c r="H24" i="1"/>
  <c r="V23" i="1"/>
  <c r="V39" i="1" s="1"/>
  <c r="U23" i="1"/>
  <c r="U39" i="1" s="1"/>
  <c r="T23" i="1"/>
  <c r="T39" i="1" s="1"/>
  <c r="T72" i="1" s="1"/>
  <c r="Q23" i="1"/>
  <c r="Q39" i="1" s="1"/>
  <c r="N23" i="1"/>
  <c r="N39" i="1" s="1"/>
  <c r="K23" i="1"/>
  <c r="K39" i="1" s="1"/>
  <c r="H23" i="1"/>
  <c r="H39" i="1" s="1"/>
  <c r="AH21" i="1"/>
  <c r="AH72" i="1" s="1"/>
  <c r="AG21" i="1"/>
  <c r="AG72" i="1" s="1"/>
  <c r="AE21" i="1"/>
  <c r="AE72" i="1" s="1"/>
  <c r="AD21" i="1"/>
  <c r="AD72" i="1" s="1"/>
  <c r="AB21" i="1"/>
  <c r="AB72" i="1" s="1"/>
  <c r="AA21" i="1"/>
  <c r="AA72" i="1" s="1"/>
  <c r="Y21" i="1"/>
  <c r="Y72" i="1" s="1"/>
  <c r="X21" i="1"/>
  <c r="X72" i="1" s="1"/>
  <c r="P21" i="1"/>
  <c r="P72" i="1" s="1"/>
  <c r="O21" i="1"/>
  <c r="O72" i="1" s="1"/>
  <c r="M21" i="1"/>
  <c r="M72" i="1" s="1"/>
  <c r="L21" i="1"/>
  <c r="L72" i="1" s="1"/>
  <c r="J21" i="1"/>
  <c r="J72" i="1" s="1"/>
  <c r="I21" i="1"/>
  <c r="I72" i="1" s="1"/>
  <c r="G21" i="1"/>
  <c r="G72" i="1" s="1"/>
  <c r="F21" i="1"/>
  <c r="F72" i="1" s="1"/>
  <c r="V20" i="1"/>
  <c r="U20" i="1"/>
  <c r="W20" i="1" s="1"/>
  <c r="Q20" i="1"/>
  <c r="N20" i="1"/>
  <c r="AK19" i="1"/>
  <c r="AJ19" i="1"/>
  <c r="AL19" i="1" s="1"/>
  <c r="AC19" i="1"/>
  <c r="AC21" i="1" s="1"/>
  <c r="AC72" i="1" s="1"/>
  <c r="Z19" i="1"/>
  <c r="Z21" i="1" s="1"/>
  <c r="Z72" i="1" s="1"/>
  <c r="V19" i="1"/>
  <c r="U19" i="1"/>
  <c r="W19" i="1" s="1"/>
  <c r="K19" i="1"/>
  <c r="H19" i="1"/>
  <c r="AK18" i="1"/>
  <c r="AJ18" i="1"/>
  <c r="AL18" i="1" s="1"/>
  <c r="AI18" i="1"/>
  <c r="AF18" i="1"/>
  <c r="V18" i="1"/>
  <c r="U18" i="1"/>
  <c r="W18" i="1" s="1"/>
  <c r="Q18" i="1"/>
  <c r="N18" i="1"/>
  <c r="H18" i="1"/>
  <c r="V17" i="1"/>
  <c r="U17" i="1"/>
  <c r="W17" i="1" s="1"/>
  <c r="K17" i="1"/>
  <c r="H17" i="1"/>
  <c r="V16" i="1"/>
  <c r="U16" i="1"/>
  <c r="W16" i="1" s="1"/>
  <c r="Q16" i="1"/>
  <c r="N16" i="1"/>
  <c r="H16" i="1"/>
  <c r="V15" i="1"/>
  <c r="U15" i="1"/>
  <c r="W15" i="1" s="1"/>
  <c r="K15" i="1"/>
  <c r="H15" i="1"/>
  <c r="V14" i="1"/>
  <c r="U14" i="1"/>
  <c r="W14" i="1" s="1"/>
  <c r="N14" i="1"/>
  <c r="K14" i="1"/>
  <c r="H14" i="1"/>
  <c r="V13" i="1"/>
  <c r="U13" i="1"/>
  <c r="W13" i="1" s="1"/>
  <c r="N13" i="1"/>
  <c r="K13" i="1"/>
  <c r="H13" i="1"/>
  <c r="V12" i="1"/>
  <c r="U12" i="1"/>
  <c r="W12" i="1" s="1"/>
  <c r="Q12" i="1"/>
  <c r="N12" i="1"/>
  <c r="K12" i="1"/>
  <c r="H12" i="1"/>
  <c r="V11" i="1"/>
  <c r="U11" i="1"/>
  <c r="W11" i="1" s="1"/>
  <c r="Q11" i="1"/>
  <c r="N11" i="1"/>
  <c r="K11" i="1"/>
  <c r="H11" i="1"/>
  <c r="V10" i="1"/>
  <c r="U10" i="1"/>
  <c r="W10" i="1" s="1"/>
  <c r="Q10" i="1"/>
  <c r="N10" i="1"/>
  <c r="K10" i="1"/>
  <c r="H10" i="1"/>
  <c r="V9" i="1"/>
  <c r="U9" i="1"/>
  <c r="Q9" i="1"/>
  <c r="N9" i="1"/>
  <c r="K9" i="1"/>
  <c r="H9" i="1"/>
  <c r="V8" i="1"/>
  <c r="U8" i="1"/>
  <c r="W8" i="1" s="1"/>
  <c r="Q8" i="1"/>
  <c r="N8" i="1"/>
  <c r="K8" i="1"/>
  <c r="H8" i="1"/>
  <c r="AK7" i="1"/>
  <c r="AK21" i="1" s="1"/>
  <c r="AK72" i="1" s="1"/>
  <c r="AJ7" i="1"/>
  <c r="AJ21" i="1" s="1"/>
  <c r="AI7" i="1"/>
  <c r="AI21" i="1" s="1"/>
  <c r="AI72" i="1" s="1"/>
  <c r="AF7" i="1"/>
  <c r="AF21" i="1" s="1"/>
  <c r="AF72" i="1" s="1"/>
  <c r="V7" i="1"/>
  <c r="U7" i="1"/>
  <c r="W7" i="1" s="1"/>
  <c r="Q7" i="1"/>
  <c r="N7" i="1"/>
  <c r="K7" i="1"/>
  <c r="V6" i="1"/>
  <c r="U6" i="1"/>
  <c r="U21" i="1" s="1"/>
  <c r="U72" i="1" s="1"/>
  <c r="Q6" i="1"/>
  <c r="Q21" i="1" s="1"/>
  <c r="Q72" i="1" s="1"/>
  <c r="N6" i="1"/>
  <c r="N21" i="1" s="1"/>
  <c r="K6" i="1"/>
  <c r="K21" i="1" s="1"/>
  <c r="K72" i="1" s="1"/>
  <c r="H6" i="1"/>
  <c r="H21" i="1" s="1"/>
  <c r="H72" i="1" s="1"/>
  <c r="E24" i="14"/>
  <c r="E22" i="14"/>
  <c r="E59" i="14"/>
  <c r="E67" i="15"/>
  <c r="D67" i="15"/>
  <c r="C67" i="15"/>
  <c r="E66" i="15"/>
  <c r="D66" i="15"/>
  <c r="C66" i="15"/>
  <c r="E65" i="15"/>
  <c r="D65" i="15"/>
  <c r="C65" i="15"/>
  <c r="E64" i="15"/>
  <c r="D64" i="15"/>
  <c r="C64" i="15"/>
  <c r="F63" i="15"/>
  <c r="E62" i="15"/>
  <c r="D62" i="15"/>
  <c r="C62" i="15"/>
  <c r="E61" i="15"/>
  <c r="D61" i="15"/>
  <c r="C61" i="15"/>
  <c r="E60" i="15"/>
  <c r="D60" i="15"/>
  <c r="C60" i="15"/>
  <c r="E59" i="15"/>
  <c r="D59" i="15"/>
  <c r="C59" i="15"/>
  <c r="E58" i="15"/>
  <c r="D58" i="15"/>
  <c r="C58" i="15"/>
  <c r="E57" i="15"/>
  <c r="D57" i="15"/>
  <c r="C57" i="15"/>
  <c r="E56" i="15"/>
  <c r="D56" i="15"/>
  <c r="C56" i="15"/>
  <c r="E55" i="15"/>
  <c r="D55" i="15"/>
  <c r="C55" i="15"/>
  <c r="E54" i="15"/>
  <c r="D54" i="15"/>
  <c r="C54" i="15"/>
  <c r="F53" i="15"/>
  <c r="E52" i="15"/>
  <c r="D52" i="15"/>
  <c r="C52" i="15"/>
  <c r="E51" i="15"/>
  <c r="D51" i="15"/>
  <c r="C51" i="15"/>
  <c r="C50" i="15"/>
  <c r="E49" i="15"/>
  <c r="D49" i="15"/>
  <c r="C49" i="15"/>
  <c r="E48" i="15"/>
  <c r="D48" i="15"/>
  <c r="C48" i="15"/>
  <c r="E47" i="15"/>
  <c r="D47" i="15"/>
  <c r="C47" i="15"/>
  <c r="E46" i="15"/>
  <c r="D46" i="15"/>
  <c r="C46" i="15"/>
  <c r="E45" i="15"/>
  <c r="D45" i="15"/>
  <c r="C45" i="15"/>
  <c r="E44" i="15"/>
  <c r="D44" i="15"/>
  <c r="C44" i="15"/>
  <c r="E43" i="15"/>
  <c r="D43" i="15"/>
  <c r="C43" i="15"/>
  <c r="E42" i="15"/>
  <c r="D42" i="15"/>
  <c r="C42" i="15"/>
  <c r="E41" i="15"/>
  <c r="D41" i="15"/>
  <c r="C41" i="15"/>
  <c r="E40" i="15"/>
  <c r="D40" i="15"/>
  <c r="C40" i="15"/>
  <c r="F39" i="15"/>
  <c r="E38" i="15"/>
  <c r="D38" i="15"/>
  <c r="C38" i="15"/>
  <c r="E37" i="15"/>
  <c r="D37" i="15"/>
  <c r="C37" i="15"/>
  <c r="E36" i="15"/>
  <c r="D36" i="15"/>
  <c r="C36" i="15"/>
  <c r="E35" i="15"/>
  <c r="D35" i="15"/>
  <c r="C35" i="15"/>
  <c r="E34" i="15"/>
  <c r="D34" i="15"/>
  <c r="C34" i="15"/>
  <c r="E33" i="15"/>
  <c r="D33" i="15"/>
  <c r="C33" i="15"/>
  <c r="E32" i="15"/>
  <c r="D32" i="15"/>
  <c r="C32" i="15"/>
  <c r="E31" i="15"/>
  <c r="D31" i="15"/>
  <c r="C31" i="15"/>
  <c r="E30" i="15"/>
  <c r="D30" i="15"/>
  <c r="C30" i="15"/>
  <c r="E29" i="15"/>
  <c r="D29" i="15"/>
  <c r="C29" i="15"/>
  <c r="E28" i="15"/>
  <c r="D28" i="15"/>
  <c r="C28" i="15"/>
  <c r="E27" i="15"/>
  <c r="D27" i="15"/>
  <c r="C27" i="15"/>
  <c r="E26" i="15"/>
  <c r="D26" i="15"/>
  <c r="C26" i="15"/>
  <c r="E25" i="15"/>
  <c r="D25" i="15"/>
  <c r="C25" i="15"/>
  <c r="E24" i="15"/>
  <c r="D24" i="15"/>
  <c r="C24" i="15"/>
  <c r="E23" i="15"/>
  <c r="D23" i="15"/>
  <c r="C23" i="15"/>
  <c r="F22" i="15"/>
  <c r="E14" i="15"/>
  <c r="D14" i="15"/>
  <c r="C14" i="15"/>
  <c r="E13" i="15"/>
  <c r="D13" i="15"/>
  <c r="C13" i="15"/>
  <c r="E12" i="15"/>
  <c r="D12" i="15"/>
  <c r="C12" i="15"/>
  <c r="E11" i="15"/>
  <c r="D11" i="15"/>
  <c r="C11" i="15"/>
  <c r="E10" i="15"/>
  <c r="D10" i="15"/>
  <c r="C10" i="15"/>
  <c r="E9" i="15"/>
  <c r="D9" i="15"/>
  <c r="C9" i="15"/>
  <c r="E8" i="15"/>
  <c r="D8" i="15"/>
  <c r="C8" i="15"/>
  <c r="E7" i="15"/>
  <c r="D7" i="15"/>
  <c r="C7" i="15"/>
  <c r="F6" i="15"/>
  <c r="N82" i="14"/>
  <c r="M82" i="14"/>
  <c r="L82" i="14"/>
  <c r="K82" i="14"/>
  <c r="J82" i="14"/>
  <c r="I82" i="14"/>
  <c r="H82" i="14"/>
  <c r="G82" i="14"/>
  <c r="F82" i="14"/>
  <c r="P81" i="14"/>
  <c r="P82" i="14" s="1"/>
  <c r="C82" i="14"/>
  <c r="N80" i="14"/>
  <c r="M80" i="14"/>
  <c r="L80" i="14"/>
  <c r="H80" i="14"/>
  <c r="G80" i="14"/>
  <c r="F80" i="14"/>
  <c r="P79" i="14"/>
  <c r="O79" i="14"/>
  <c r="J80" i="14"/>
  <c r="I80" i="14"/>
  <c r="D80" i="14"/>
  <c r="O78" i="14"/>
  <c r="N77" i="14"/>
  <c r="N83" i="14" s="1"/>
  <c r="M77" i="14"/>
  <c r="M83" i="14" s="1"/>
  <c r="L77" i="14"/>
  <c r="L83" i="14" s="1"/>
  <c r="K77" i="14"/>
  <c r="J77" i="14"/>
  <c r="J83" i="14" s="1"/>
  <c r="I77" i="14"/>
  <c r="I83" i="14" s="1"/>
  <c r="H77" i="14"/>
  <c r="H83" i="14" s="1"/>
  <c r="G77" i="14"/>
  <c r="G83" i="14" s="1"/>
  <c r="F77" i="14"/>
  <c r="F83" i="14" s="1"/>
  <c r="D77" i="14"/>
  <c r="O76" i="14"/>
  <c r="N73" i="14"/>
  <c r="M73" i="14"/>
  <c r="L73" i="14"/>
  <c r="H73" i="14"/>
  <c r="G73" i="14"/>
  <c r="F73" i="14"/>
  <c r="J73" i="14"/>
  <c r="I73" i="14"/>
  <c r="D73" i="14"/>
  <c r="O72" i="14"/>
  <c r="B72" i="14"/>
  <c r="N71" i="14"/>
  <c r="N74" i="14" s="1"/>
  <c r="M71" i="14"/>
  <c r="M74" i="14" s="1"/>
  <c r="L71" i="14"/>
  <c r="L74" i="14" s="1"/>
  <c r="H71" i="14"/>
  <c r="H74" i="14" s="1"/>
  <c r="G71" i="14"/>
  <c r="G74" i="14" s="1"/>
  <c r="F71" i="14"/>
  <c r="F74" i="14" s="1"/>
  <c r="O70" i="14"/>
  <c r="P70" i="14"/>
  <c r="I71" i="14"/>
  <c r="I74" i="14" s="1"/>
  <c r="B70" i="14"/>
  <c r="P69" i="14"/>
  <c r="O69" i="14"/>
  <c r="Q69" i="14" s="1"/>
  <c r="B69" i="14"/>
  <c r="O68" i="14"/>
  <c r="Q68" i="14" s="1"/>
  <c r="P68" i="14"/>
  <c r="E68" i="14"/>
  <c r="B68" i="14"/>
  <c r="P67" i="14"/>
  <c r="O67" i="14"/>
  <c r="B67" i="14"/>
  <c r="O66" i="14"/>
  <c r="P66" i="14"/>
  <c r="E66" i="14"/>
  <c r="B66" i="14"/>
  <c r="P65" i="14"/>
  <c r="P71" i="14" s="1"/>
  <c r="D71" i="14"/>
  <c r="C71" i="14"/>
  <c r="B65" i="14"/>
  <c r="O63" i="14"/>
  <c r="O64" i="14" s="1"/>
  <c r="P63" i="14"/>
  <c r="P64" i="14" s="1"/>
  <c r="C64" i="14"/>
  <c r="B63" i="14"/>
  <c r="N60" i="14"/>
  <c r="M60" i="14"/>
  <c r="L60" i="14"/>
  <c r="K60" i="14"/>
  <c r="J60" i="14"/>
  <c r="I60" i="14"/>
  <c r="H60" i="14"/>
  <c r="G60" i="14"/>
  <c r="F60" i="14"/>
  <c r="C60" i="14"/>
  <c r="P59" i="14"/>
  <c r="O59" i="14"/>
  <c r="B59" i="14"/>
  <c r="O58" i="14"/>
  <c r="P58" i="14"/>
  <c r="B58" i="14"/>
  <c r="O57" i="14"/>
  <c r="D60" i="14"/>
  <c r="E57" i="14"/>
  <c r="B57" i="14"/>
  <c r="N56" i="14"/>
  <c r="N61" i="14" s="1"/>
  <c r="M56" i="14"/>
  <c r="M61" i="14" s="1"/>
  <c r="L56" i="14"/>
  <c r="L61" i="14" s="1"/>
  <c r="H56" i="14"/>
  <c r="H61" i="14" s="1"/>
  <c r="G56" i="14"/>
  <c r="G61" i="14" s="1"/>
  <c r="F56" i="14"/>
  <c r="F61" i="14" s="1"/>
  <c r="O55" i="14"/>
  <c r="Q55" i="14" s="1"/>
  <c r="P55" i="14"/>
  <c r="I56" i="14"/>
  <c r="I61" i="14" s="1"/>
  <c r="B55" i="14"/>
  <c r="P54" i="14"/>
  <c r="O54" i="14"/>
  <c r="Q54" i="14" s="1"/>
  <c r="B54" i="14"/>
  <c r="O53" i="14"/>
  <c r="Q53" i="14" s="1"/>
  <c r="P53" i="14"/>
  <c r="E53" i="14"/>
  <c r="B53" i="14"/>
  <c r="P52" i="14"/>
  <c r="O52" i="14"/>
  <c r="B52" i="14"/>
  <c r="O51" i="14"/>
  <c r="P51" i="14"/>
  <c r="E51" i="14"/>
  <c r="B51" i="14"/>
  <c r="P50" i="14"/>
  <c r="O50" i="14"/>
  <c r="Q50" i="14" s="1"/>
  <c r="B50" i="14"/>
  <c r="O49" i="14"/>
  <c r="Q49" i="14" s="1"/>
  <c r="P49" i="14"/>
  <c r="E49" i="14"/>
  <c r="B49" i="14"/>
  <c r="P48" i="14"/>
  <c r="O48" i="14"/>
  <c r="B48" i="14"/>
  <c r="O47" i="14"/>
  <c r="P47" i="14"/>
  <c r="E47" i="14"/>
  <c r="B47" i="14"/>
  <c r="P46" i="14"/>
  <c r="P56" i="14" s="1"/>
  <c r="D56" i="14"/>
  <c r="D61" i="14" s="1"/>
  <c r="C56" i="14"/>
  <c r="C61" i="14" s="1"/>
  <c r="B46" i="14"/>
  <c r="M44" i="14"/>
  <c r="M84" i="14" s="1"/>
  <c r="G44" i="14"/>
  <c r="G84" i="14" s="1"/>
  <c r="P43" i="14"/>
  <c r="O43" i="14"/>
  <c r="Q43" i="14" s="1"/>
  <c r="B43" i="14"/>
  <c r="O42" i="14"/>
  <c r="Q42" i="14" s="1"/>
  <c r="P42" i="14"/>
  <c r="K42" i="14"/>
  <c r="B42" i="14"/>
  <c r="L44" i="14"/>
  <c r="L84" i="14" s="1"/>
  <c r="J44" i="14"/>
  <c r="O41" i="14"/>
  <c r="B41" i="14"/>
  <c r="P40" i="14"/>
  <c r="F44" i="14"/>
  <c r="F84" i="14" s="1"/>
  <c r="B40" i="14"/>
  <c r="O39" i="14"/>
  <c r="P39" i="14"/>
  <c r="E39" i="14"/>
  <c r="B39" i="14"/>
  <c r="P38" i="14"/>
  <c r="O38" i="14"/>
  <c r="B38" i="14"/>
  <c r="O37" i="14"/>
  <c r="P37" i="14"/>
  <c r="E37" i="14"/>
  <c r="B37" i="14"/>
  <c r="P36" i="14"/>
  <c r="O36" i="14"/>
  <c r="B36" i="14"/>
  <c r="O35" i="14"/>
  <c r="P35" i="14"/>
  <c r="E35" i="14"/>
  <c r="B35" i="14"/>
  <c r="P34" i="14"/>
  <c r="O34" i="14"/>
  <c r="B34" i="14"/>
  <c r="O33" i="14"/>
  <c r="P33" i="14"/>
  <c r="E33" i="14"/>
  <c r="B33" i="14"/>
  <c r="P32" i="14"/>
  <c r="O32" i="14"/>
  <c r="B32" i="14"/>
  <c r="O31" i="14"/>
  <c r="P31" i="14"/>
  <c r="E31" i="14"/>
  <c r="B31" i="14"/>
  <c r="P30" i="14"/>
  <c r="O30" i="14"/>
  <c r="B30" i="14"/>
  <c r="O29" i="14"/>
  <c r="D44" i="14"/>
  <c r="E29" i="14"/>
  <c r="B29" i="14"/>
  <c r="P25" i="14"/>
  <c r="O25" i="14"/>
  <c r="Q25" i="14" s="1"/>
  <c r="B25" i="14"/>
  <c r="O24" i="14"/>
  <c r="P24" i="14"/>
  <c r="B24" i="14"/>
  <c r="P23" i="14"/>
  <c r="O23" i="14"/>
  <c r="B23" i="14"/>
  <c r="O22" i="14"/>
  <c r="P22" i="14"/>
  <c r="B22" i="14"/>
  <c r="P21" i="14"/>
  <c r="D26" i="14"/>
  <c r="O21" i="14"/>
  <c r="B21" i="14"/>
  <c r="O19" i="14"/>
  <c r="O20" i="14" s="1"/>
  <c r="P19" i="14"/>
  <c r="P20" i="14" s="1"/>
  <c r="C20" i="14"/>
  <c r="B19" i="14"/>
  <c r="P17" i="14"/>
  <c r="O17" i="14"/>
  <c r="Q17" i="14" s="1"/>
  <c r="B17" i="14"/>
  <c r="O16" i="14"/>
  <c r="Q16" i="14" s="1"/>
  <c r="P16" i="14"/>
  <c r="E16" i="14"/>
  <c r="B16" i="14"/>
  <c r="P15" i="14"/>
  <c r="O15" i="14"/>
  <c r="B15" i="14"/>
  <c r="O14" i="14"/>
  <c r="P14" i="14"/>
  <c r="E14" i="14"/>
  <c r="B14" i="14"/>
  <c r="P13" i="14"/>
  <c r="O13" i="14"/>
  <c r="B13" i="14"/>
  <c r="O12" i="14"/>
  <c r="Q12" i="14" s="1"/>
  <c r="P12" i="14"/>
  <c r="E12" i="14"/>
  <c r="B12" i="14"/>
  <c r="P11" i="14"/>
  <c r="O11" i="14"/>
  <c r="B11" i="14"/>
  <c r="O10" i="14"/>
  <c r="P10" i="14"/>
  <c r="E10" i="14"/>
  <c r="B10" i="14"/>
  <c r="P9" i="14"/>
  <c r="D18" i="14"/>
  <c r="O9" i="14"/>
  <c r="B9" i="14"/>
  <c r="H70" i="16" l="1"/>
  <c r="P70" i="16"/>
  <c r="K70" i="16"/>
  <c r="O70" i="16"/>
  <c r="Q70" i="16"/>
  <c r="Q70" i="14"/>
  <c r="Q59" i="14"/>
  <c r="Q32" i="14"/>
  <c r="Q38" i="14"/>
  <c r="AX72" i="1"/>
  <c r="AV72" i="1"/>
  <c r="AS72" i="1"/>
  <c r="AO54" i="1"/>
  <c r="AU54" i="1"/>
  <c r="BD41" i="1"/>
  <c r="AR54" i="1"/>
  <c r="AR72" i="1" s="1"/>
  <c r="BC54" i="1"/>
  <c r="BC72" i="1" s="1"/>
  <c r="BD34" i="1"/>
  <c r="BD39" i="1" s="1"/>
  <c r="BA72" i="1"/>
  <c r="BD18" i="1"/>
  <c r="BB6" i="1"/>
  <c r="BD6" i="1" s="1"/>
  <c r="BD7" i="1"/>
  <c r="BD8" i="1"/>
  <c r="AU21" i="1"/>
  <c r="AU72" i="1" s="1"/>
  <c r="BD9" i="1"/>
  <c r="BD10" i="1"/>
  <c r="BD11" i="1"/>
  <c r="BD12" i="1"/>
  <c r="BD14" i="1"/>
  <c r="BD16" i="1"/>
  <c r="BD15" i="1"/>
  <c r="AO21" i="1"/>
  <c r="AO72" i="1" s="1"/>
  <c r="BB21" i="1"/>
  <c r="BD13" i="1"/>
  <c r="BD17" i="1"/>
  <c r="BD23" i="1"/>
  <c r="BB54" i="1"/>
  <c r="BD67" i="1"/>
  <c r="BD71" i="1" s="1"/>
  <c r="BD56" i="1"/>
  <c r="P18" i="14"/>
  <c r="V21" i="1"/>
  <c r="V72" i="1" s="1"/>
  <c r="W9" i="1"/>
  <c r="N54" i="1"/>
  <c r="W48" i="1"/>
  <c r="N72" i="1"/>
  <c r="W6" i="1"/>
  <c r="W21" i="1" s="1"/>
  <c r="AL7" i="1"/>
  <c r="AL21" i="1" s="1"/>
  <c r="W23" i="1"/>
  <c r="W39" i="1" s="1"/>
  <c r="W41" i="1"/>
  <c r="W54" i="1" s="1"/>
  <c r="AJ54" i="1"/>
  <c r="AJ72" i="1" s="1"/>
  <c r="AL56" i="1"/>
  <c r="AL65" i="1" s="1"/>
  <c r="AL67" i="1"/>
  <c r="AL71" i="1" s="1"/>
  <c r="AL34" i="1"/>
  <c r="AL39" i="1" s="1"/>
  <c r="W56" i="1"/>
  <c r="W65" i="1" s="1"/>
  <c r="W67" i="1"/>
  <c r="W71" i="1" s="1"/>
  <c r="Q66" i="14"/>
  <c r="Q67" i="14"/>
  <c r="Q58" i="14"/>
  <c r="Q47" i="14"/>
  <c r="Q48" i="14"/>
  <c r="Q51" i="14"/>
  <c r="Q52" i="14"/>
  <c r="Q36" i="14"/>
  <c r="Q30" i="14"/>
  <c r="Q34" i="14"/>
  <c r="Q23" i="14"/>
  <c r="Q10" i="14"/>
  <c r="Q11" i="14"/>
  <c r="Q14" i="14"/>
  <c r="Q15" i="14"/>
  <c r="Q13" i="14"/>
  <c r="O18" i="14"/>
  <c r="Q9" i="14"/>
  <c r="O26" i="14"/>
  <c r="Q21" i="14"/>
  <c r="P26" i="14"/>
  <c r="P27" i="14" s="1"/>
  <c r="Q24" i="14"/>
  <c r="Q31" i="14"/>
  <c r="Q33" i="14"/>
  <c r="Q35" i="14"/>
  <c r="Q37" i="14"/>
  <c r="Q39" i="14"/>
  <c r="Q22" i="14"/>
  <c r="E9" i="14"/>
  <c r="E11" i="14"/>
  <c r="E13" i="14"/>
  <c r="E15" i="14"/>
  <c r="E17" i="14"/>
  <c r="C18" i="14"/>
  <c r="Q19" i="14"/>
  <c r="Q20" i="14" s="1"/>
  <c r="D20" i="14"/>
  <c r="D27" i="14" s="1"/>
  <c r="E21" i="14"/>
  <c r="E23" i="14"/>
  <c r="E25" i="14"/>
  <c r="C26" i="14"/>
  <c r="E30" i="14"/>
  <c r="E32" i="14"/>
  <c r="E34" i="14"/>
  <c r="E36" i="14"/>
  <c r="E38" i="14"/>
  <c r="H40" i="14"/>
  <c r="H44" i="14" s="1"/>
  <c r="H84" i="14" s="1"/>
  <c r="N41" i="14"/>
  <c r="N44" i="14" s="1"/>
  <c r="N84" i="14" s="1"/>
  <c r="P41" i="14"/>
  <c r="Q41" i="14" s="1"/>
  <c r="K43" i="14"/>
  <c r="C44" i="14"/>
  <c r="I44" i="14"/>
  <c r="I84" i="14" s="1"/>
  <c r="E46" i="14"/>
  <c r="E48" i="14"/>
  <c r="E50" i="14"/>
  <c r="E52" i="14"/>
  <c r="E54" i="14"/>
  <c r="J56" i="14"/>
  <c r="J61" i="14" s="1"/>
  <c r="O73" i="14"/>
  <c r="O77" i="14"/>
  <c r="E19" i="14"/>
  <c r="E20" i="14" s="1"/>
  <c r="P29" i="14"/>
  <c r="P44" i="14" s="1"/>
  <c r="O40" i="14"/>
  <c r="Q40" i="14" s="1"/>
  <c r="K41" i="14"/>
  <c r="K44" i="14" s="1"/>
  <c r="O46" i="14"/>
  <c r="K55" i="14"/>
  <c r="K56" i="14" s="1"/>
  <c r="K61" i="14" s="1"/>
  <c r="P57" i="14"/>
  <c r="P60" i="14" s="1"/>
  <c r="P61" i="14" s="1"/>
  <c r="E58" i="14"/>
  <c r="E60" i="14" s="1"/>
  <c r="O60" i="14"/>
  <c r="O80" i="14"/>
  <c r="Q79" i="14"/>
  <c r="Q63" i="14"/>
  <c r="Q64" i="14" s="1"/>
  <c r="D64" i="14"/>
  <c r="D74" i="14" s="1"/>
  <c r="E65" i="14"/>
  <c r="E67" i="14"/>
  <c r="E69" i="14"/>
  <c r="J71" i="14"/>
  <c r="J74" i="14" s="1"/>
  <c r="K72" i="14"/>
  <c r="K73" i="14" s="1"/>
  <c r="P72" i="14"/>
  <c r="P73" i="14" s="1"/>
  <c r="P74" i="14" s="1"/>
  <c r="C73" i="14"/>
  <c r="C74" i="14" s="1"/>
  <c r="E76" i="14"/>
  <c r="E77" i="14" s="1"/>
  <c r="P76" i="14"/>
  <c r="P77" i="14" s="1"/>
  <c r="C77" i="14"/>
  <c r="K78" i="14"/>
  <c r="K80" i="14" s="1"/>
  <c r="K83" i="14" s="1"/>
  <c r="P78" i="14"/>
  <c r="P80" i="14" s="1"/>
  <c r="E79" i="14"/>
  <c r="C80" i="14"/>
  <c r="O81" i="14"/>
  <c r="D82" i="14"/>
  <c r="D83" i="14" s="1"/>
  <c r="E63" i="14"/>
  <c r="E64" i="14" s="1"/>
  <c r="O65" i="14"/>
  <c r="K70" i="14"/>
  <c r="K71" i="14" s="1"/>
  <c r="E72" i="14"/>
  <c r="E73" i="14" s="1"/>
  <c r="E80" i="14"/>
  <c r="E81" i="14"/>
  <c r="E82" i="14" s="1"/>
  <c r="K74" i="14" l="1"/>
  <c r="J84" i="14"/>
  <c r="O27" i="14"/>
  <c r="BD54" i="1"/>
  <c r="BB72" i="1"/>
  <c r="BD21" i="1"/>
  <c r="BD72" i="1" s="1"/>
  <c r="Q18" i="14"/>
  <c r="AL72" i="1"/>
  <c r="W72" i="1"/>
  <c r="P83" i="14"/>
  <c r="E44" i="14"/>
  <c r="D84" i="14"/>
  <c r="O71" i="14"/>
  <c r="O74" i="14" s="1"/>
  <c r="Q65" i="14"/>
  <c r="Q71" i="14" s="1"/>
  <c r="C83" i="14"/>
  <c r="E83" i="14"/>
  <c r="Q78" i="14"/>
  <c r="Q80" i="14" s="1"/>
  <c r="O56" i="14"/>
  <c r="O61" i="14" s="1"/>
  <c r="Q46" i="14"/>
  <c r="Q56" i="14" s="1"/>
  <c r="Q76" i="14"/>
  <c r="Q77" i="14" s="1"/>
  <c r="Q72" i="14"/>
  <c r="Q73" i="14" s="1"/>
  <c r="C27" i="14"/>
  <c r="C84" i="14" s="1"/>
  <c r="O82" i="14"/>
  <c r="Q81" i="14"/>
  <c r="Q82" i="14" s="1"/>
  <c r="E71" i="14"/>
  <c r="E74" i="14" s="1"/>
  <c r="K84" i="14"/>
  <c r="O83" i="14"/>
  <c r="Q57" i="14"/>
  <c r="Q60" i="14" s="1"/>
  <c r="E56" i="14"/>
  <c r="E61" i="14" s="1"/>
  <c r="Q29" i="14"/>
  <c r="Q44" i="14" s="1"/>
  <c r="E26" i="14"/>
  <c r="E18" i="14"/>
  <c r="O44" i="14"/>
  <c r="Q26" i="14"/>
  <c r="P84" i="14"/>
  <c r="Y68" i="11"/>
  <c r="U69" i="11"/>
  <c r="U70" i="11"/>
  <c r="U71" i="11"/>
  <c r="U67" i="11"/>
  <c r="U57" i="11"/>
  <c r="U58" i="11"/>
  <c r="U59" i="11"/>
  <c r="U60" i="11"/>
  <c r="U61" i="11"/>
  <c r="U62" i="11"/>
  <c r="U63" i="11"/>
  <c r="U56" i="11"/>
  <c r="U42" i="11"/>
  <c r="U43" i="11"/>
  <c r="U44" i="11"/>
  <c r="U46" i="11"/>
  <c r="U47" i="11"/>
  <c r="U48" i="11"/>
  <c r="U49" i="11"/>
  <c r="U51" i="11"/>
  <c r="U41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23" i="11"/>
  <c r="U7" i="11"/>
  <c r="U8" i="11"/>
  <c r="U21" i="11" s="1"/>
  <c r="U9" i="11"/>
  <c r="U10" i="11"/>
  <c r="U11" i="11"/>
  <c r="U12" i="11"/>
  <c r="U13" i="11"/>
  <c r="U14" i="11"/>
  <c r="U15" i="11"/>
  <c r="U17" i="11"/>
  <c r="U19" i="11"/>
  <c r="U6" i="11"/>
  <c r="Y68" i="12"/>
  <c r="Y61" i="12"/>
  <c r="U68" i="12"/>
  <c r="U69" i="12"/>
  <c r="U70" i="12"/>
  <c r="U71" i="12"/>
  <c r="U67" i="12"/>
  <c r="U57" i="12"/>
  <c r="U58" i="12"/>
  <c r="U65" i="12" s="1"/>
  <c r="U59" i="12"/>
  <c r="U60" i="12"/>
  <c r="U61" i="12"/>
  <c r="U62" i="12"/>
  <c r="U63" i="12"/>
  <c r="U64" i="12"/>
  <c r="U56" i="12"/>
  <c r="U42" i="12"/>
  <c r="U43" i="12"/>
  <c r="U44" i="12"/>
  <c r="U45" i="12"/>
  <c r="U46" i="12"/>
  <c r="U47" i="12"/>
  <c r="U48" i="12"/>
  <c r="U49" i="12"/>
  <c r="U50" i="12"/>
  <c r="U51" i="12"/>
  <c r="U52" i="12"/>
  <c r="U53" i="12"/>
  <c r="U41" i="12"/>
  <c r="U24" i="12"/>
  <c r="U25" i="12"/>
  <c r="U26" i="12"/>
  <c r="U27" i="12"/>
  <c r="U28" i="12"/>
  <c r="U29" i="12"/>
  <c r="U30" i="12"/>
  <c r="U31" i="12"/>
  <c r="U32" i="12"/>
  <c r="U33" i="12"/>
  <c r="U34" i="12"/>
  <c r="U35" i="12"/>
  <c r="U36" i="12"/>
  <c r="U37" i="12"/>
  <c r="U38" i="12"/>
  <c r="U23" i="12"/>
  <c r="U7" i="12"/>
  <c r="U8" i="12"/>
  <c r="U9" i="12"/>
  <c r="U10" i="12"/>
  <c r="U11" i="12"/>
  <c r="U12" i="12"/>
  <c r="U13" i="12"/>
  <c r="U14" i="12"/>
  <c r="U15" i="12"/>
  <c r="U16" i="12"/>
  <c r="U17" i="12"/>
  <c r="U18" i="12"/>
  <c r="U19" i="12"/>
  <c r="U20" i="12"/>
  <c r="U6" i="12"/>
  <c r="Q69" i="11"/>
  <c r="Q70" i="11"/>
  <c r="Q71" i="11"/>
  <c r="Q67" i="11"/>
  <c r="Q57" i="11"/>
  <c r="Q58" i="11"/>
  <c r="Q59" i="11"/>
  <c r="Q60" i="11"/>
  <c r="Q61" i="11"/>
  <c r="Q62" i="11"/>
  <c r="Q63" i="11"/>
  <c r="Q56" i="11"/>
  <c r="Q42" i="11"/>
  <c r="Q43" i="11"/>
  <c r="Q44" i="11"/>
  <c r="Q45" i="11"/>
  <c r="Q46" i="11"/>
  <c r="Q47" i="11"/>
  <c r="Q48" i="11"/>
  <c r="Q49" i="11"/>
  <c r="Q50" i="11"/>
  <c r="Q52" i="11"/>
  <c r="Q53" i="11"/>
  <c r="Q41" i="11"/>
  <c r="Q24" i="11"/>
  <c r="Q25" i="11"/>
  <c r="Q26" i="11"/>
  <c r="Q27" i="11"/>
  <c r="Q28" i="11"/>
  <c r="Q29" i="11"/>
  <c r="Q30" i="11"/>
  <c r="Q31" i="11"/>
  <c r="Q32" i="11"/>
  <c r="Q33" i="11"/>
  <c r="Q34" i="11"/>
  <c r="Q35" i="11"/>
  <c r="Q36" i="11"/>
  <c r="Q37" i="11"/>
  <c r="Q38" i="11"/>
  <c r="Q23" i="11"/>
  <c r="Q7" i="11"/>
  <c r="Q8" i="11"/>
  <c r="Q9" i="11"/>
  <c r="Q10" i="11"/>
  <c r="Q11" i="11"/>
  <c r="Q12" i="11"/>
  <c r="Q13" i="11"/>
  <c r="Q14" i="11"/>
  <c r="Q16" i="11"/>
  <c r="Q18" i="11"/>
  <c r="Q20" i="11"/>
  <c r="Q6" i="11"/>
  <c r="Q68" i="12"/>
  <c r="Q69" i="12"/>
  <c r="Q70" i="12"/>
  <c r="Q71" i="12"/>
  <c r="Q67" i="12"/>
  <c r="Q57" i="12"/>
  <c r="Q58" i="12"/>
  <c r="Q59" i="12"/>
  <c r="Q60" i="12"/>
  <c r="Q61" i="12"/>
  <c r="Q62" i="12"/>
  <c r="Q63" i="12"/>
  <c r="Q64" i="12"/>
  <c r="Q56" i="12"/>
  <c r="Q42" i="12"/>
  <c r="Q43" i="12"/>
  <c r="Q44" i="12"/>
  <c r="Q45" i="12"/>
  <c r="Q46" i="12"/>
  <c r="Q47" i="12"/>
  <c r="Q48" i="12"/>
  <c r="Q49" i="12"/>
  <c r="Q50" i="12"/>
  <c r="Q52" i="12"/>
  <c r="Q53" i="12"/>
  <c r="Q41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23" i="12"/>
  <c r="Q7" i="12"/>
  <c r="Q8" i="12"/>
  <c r="Q9" i="12"/>
  <c r="Q10" i="12"/>
  <c r="Q11" i="12"/>
  <c r="Q12" i="12"/>
  <c r="Q13" i="12"/>
  <c r="Q14" i="12"/>
  <c r="Q16" i="12"/>
  <c r="Q18" i="12"/>
  <c r="Q20" i="12"/>
  <c r="Q6" i="12"/>
  <c r="M69" i="11"/>
  <c r="M70" i="11"/>
  <c r="M71" i="11"/>
  <c r="M67" i="11"/>
  <c r="M57" i="11"/>
  <c r="M58" i="11"/>
  <c r="M59" i="11"/>
  <c r="M60" i="11"/>
  <c r="M61" i="11"/>
  <c r="M62" i="11"/>
  <c r="M63" i="11"/>
  <c r="M64" i="11"/>
  <c r="M56" i="11"/>
  <c r="M42" i="11"/>
  <c r="M43" i="11"/>
  <c r="M44" i="11"/>
  <c r="M45" i="11"/>
  <c r="M46" i="11"/>
  <c r="M47" i="11"/>
  <c r="M50" i="11"/>
  <c r="M52" i="11"/>
  <c r="M53" i="11"/>
  <c r="M41" i="11"/>
  <c r="M24" i="11"/>
  <c r="M25" i="11"/>
  <c r="M26" i="11"/>
  <c r="M27" i="11"/>
  <c r="M28" i="11"/>
  <c r="M29" i="11"/>
  <c r="M30" i="11"/>
  <c r="M31" i="11"/>
  <c r="M32" i="11"/>
  <c r="M34" i="11"/>
  <c r="M35" i="11"/>
  <c r="M36" i="11"/>
  <c r="M37" i="11"/>
  <c r="M38" i="11"/>
  <c r="M23" i="11"/>
  <c r="M7" i="11"/>
  <c r="M8" i="11"/>
  <c r="M9" i="11"/>
  <c r="M10" i="11"/>
  <c r="M11" i="11"/>
  <c r="M12" i="11"/>
  <c r="M16" i="11"/>
  <c r="M18" i="11"/>
  <c r="M20" i="11"/>
  <c r="M6" i="11"/>
  <c r="J21" i="11"/>
  <c r="K21" i="11"/>
  <c r="N21" i="11"/>
  <c r="O21" i="11"/>
  <c r="Q21" i="11"/>
  <c r="R21" i="11"/>
  <c r="S21" i="11"/>
  <c r="J39" i="11"/>
  <c r="L39" i="11"/>
  <c r="M39" i="11"/>
  <c r="N39" i="11"/>
  <c r="P39" i="11"/>
  <c r="Q39" i="11"/>
  <c r="R39" i="11"/>
  <c r="T39" i="11"/>
  <c r="U39" i="11"/>
  <c r="J54" i="11"/>
  <c r="K54" i="11"/>
  <c r="L54" i="11"/>
  <c r="N54" i="11"/>
  <c r="O54" i="11"/>
  <c r="P54" i="11"/>
  <c r="Q54" i="11"/>
  <c r="R54" i="11"/>
  <c r="S54" i="11"/>
  <c r="U54" i="11"/>
  <c r="J65" i="11"/>
  <c r="K65" i="11"/>
  <c r="L65" i="11"/>
  <c r="M65" i="11"/>
  <c r="N65" i="11"/>
  <c r="O65" i="11"/>
  <c r="P65" i="11"/>
  <c r="Q65" i="11"/>
  <c r="R65" i="11"/>
  <c r="S65" i="11"/>
  <c r="T65" i="11"/>
  <c r="U65" i="11"/>
  <c r="J72" i="11"/>
  <c r="K72" i="11"/>
  <c r="L72" i="11"/>
  <c r="M72" i="11"/>
  <c r="N72" i="11"/>
  <c r="O72" i="11"/>
  <c r="P72" i="11"/>
  <c r="Q72" i="11"/>
  <c r="R72" i="11"/>
  <c r="S72" i="11"/>
  <c r="T72" i="11"/>
  <c r="U72" i="11"/>
  <c r="J73" i="11"/>
  <c r="N21" i="12"/>
  <c r="O21" i="12"/>
  <c r="R21" i="12"/>
  <c r="S21" i="12"/>
  <c r="N39" i="12"/>
  <c r="P39" i="12"/>
  <c r="Q39" i="12"/>
  <c r="R39" i="12"/>
  <c r="T39" i="12"/>
  <c r="U39" i="12"/>
  <c r="N54" i="12"/>
  <c r="O54" i="12"/>
  <c r="P54" i="12"/>
  <c r="Q54" i="12"/>
  <c r="R54" i="12"/>
  <c r="S54" i="12"/>
  <c r="T54" i="12"/>
  <c r="N65" i="12"/>
  <c r="O65" i="12"/>
  <c r="P65" i="12"/>
  <c r="Q65" i="12"/>
  <c r="R65" i="12"/>
  <c r="S65" i="12"/>
  <c r="T65" i="12"/>
  <c r="N72" i="12"/>
  <c r="O72" i="12"/>
  <c r="P72" i="12"/>
  <c r="Q72" i="12"/>
  <c r="R72" i="12"/>
  <c r="S72" i="12"/>
  <c r="T72" i="12"/>
  <c r="U72" i="12"/>
  <c r="R73" i="12"/>
  <c r="M7" i="12"/>
  <c r="M8" i="12"/>
  <c r="M9" i="12"/>
  <c r="M10" i="12"/>
  <c r="M11" i="12"/>
  <c r="M12" i="12"/>
  <c r="M16" i="12"/>
  <c r="M18" i="12"/>
  <c r="M20" i="12"/>
  <c r="M6" i="12"/>
  <c r="K21" i="12"/>
  <c r="L73" i="12"/>
  <c r="J21" i="12"/>
  <c r="M24" i="12"/>
  <c r="M25" i="12"/>
  <c r="M26" i="12"/>
  <c r="M27" i="12"/>
  <c r="M28" i="12"/>
  <c r="M29" i="12"/>
  <c r="M30" i="12"/>
  <c r="M31" i="12"/>
  <c r="M32" i="12"/>
  <c r="M34" i="12"/>
  <c r="M35" i="12"/>
  <c r="M36" i="12"/>
  <c r="M37" i="12"/>
  <c r="M38" i="12"/>
  <c r="M23" i="12"/>
  <c r="M39" i="12" s="1"/>
  <c r="L39" i="12"/>
  <c r="J39" i="12"/>
  <c r="M42" i="12"/>
  <c r="M43" i="12"/>
  <c r="M44" i="12"/>
  <c r="M45" i="12"/>
  <c r="M46" i="12"/>
  <c r="M47" i="12"/>
  <c r="M50" i="12"/>
  <c r="M52" i="12"/>
  <c r="M53" i="12"/>
  <c r="M41" i="12"/>
  <c r="K54" i="12"/>
  <c r="L54" i="12"/>
  <c r="J54" i="12"/>
  <c r="M57" i="12"/>
  <c r="M58" i="12"/>
  <c r="M59" i="12"/>
  <c r="M60" i="12"/>
  <c r="M61" i="12"/>
  <c r="M62" i="12"/>
  <c r="M63" i="12"/>
  <c r="M64" i="12"/>
  <c r="M56" i="12"/>
  <c r="K65" i="12"/>
  <c r="L65" i="12"/>
  <c r="J65" i="12"/>
  <c r="M68" i="12"/>
  <c r="M69" i="12"/>
  <c r="M70" i="12"/>
  <c r="M71" i="12"/>
  <c r="M67" i="12"/>
  <c r="K72" i="12"/>
  <c r="L72" i="12"/>
  <c r="J72" i="12"/>
  <c r="G72" i="11"/>
  <c r="H72" i="11"/>
  <c r="F72" i="11"/>
  <c r="I68" i="11"/>
  <c r="I69" i="11"/>
  <c r="I70" i="11"/>
  <c r="I71" i="11"/>
  <c r="I67" i="11"/>
  <c r="I72" i="11" s="1"/>
  <c r="G65" i="11"/>
  <c r="H65" i="11"/>
  <c r="F65" i="11"/>
  <c r="I57" i="11"/>
  <c r="I58" i="11"/>
  <c r="I59" i="11"/>
  <c r="I61" i="11"/>
  <c r="I63" i="11"/>
  <c r="I64" i="11"/>
  <c r="I56" i="11"/>
  <c r="I65" i="11" s="1"/>
  <c r="G54" i="11"/>
  <c r="H54" i="11"/>
  <c r="F54" i="11"/>
  <c r="I42" i="11"/>
  <c r="I43" i="11"/>
  <c r="I44" i="11"/>
  <c r="I45" i="11"/>
  <c r="I50" i="11"/>
  <c r="I52" i="11"/>
  <c r="I53" i="11"/>
  <c r="I41" i="11"/>
  <c r="I54" i="11" s="1"/>
  <c r="H39" i="11"/>
  <c r="F39" i="11"/>
  <c r="I24" i="11"/>
  <c r="I25" i="11"/>
  <c r="I26" i="11"/>
  <c r="I27" i="11"/>
  <c r="I28" i="11"/>
  <c r="I29" i="11"/>
  <c r="I30" i="11"/>
  <c r="I31" i="11"/>
  <c r="I32" i="11"/>
  <c r="I35" i="11"/>
  <c r="I36" i="11"/>
  <c r="I37" i="11"/>
  <c r="I38" i="11"/>
  <c r="I23" i="11"/>
  <c r="I39" i="11" s="1"/>
  <c r="G21" i="11"/>
  <c r="G73" i="11" s="1"/>
  <c r="H73" i="11"/>
  <c r="F21" i="11"/>
  <c r="F73" i="11" s="1"/>
  <c r="I20" i="11"/>
  <c r="I7" i="11"/>
  <c r="I8" i="11"/>
  <c r="I9" i="11"/>
  <c r="I16" i="11"/>
  <c r="I18" i="11"/>
  <c r="I6" i="11"/>
  <c r="I21" i="11" s="1"/>
  <c r="I69" i="12"/>
  <c r="G72" i="12"/>
  <c r="H72" i="12"/>
  <c r="F72" i="12"/>
  <c r="I68" i="12"/>
  <c r="I70" i="12"/>
  <c r="I71" i="12"/>
  <c r="I67" i="12"/>
  <c r="G65" i="12"/>
  <c r="H65" i="12"/>
  <c r="F65" i="12"/>
  <c r="I57" i="12"/>
  <c r="I58" i="12"/>
  <c r="I59" i="12"/>
  <c r="I61" i="12"/>
  <c r="I63" i="12"/>
  <c r="I64" i="12"/>
  <c r="I56" i="12"/>
  <c r="G54" i="12"/>
  <c r="H54" i="12"/>
  <c r="F54" i="12"/>
  <c r="I42" i="12"/>
  <c r="I43" i="12"/>
  <c r="I44" i="12"/>
  <c r="I45" i="12"/>
  <c r="I50" i="12"/>
  <c r="I52" i="12"/>
  <c r="I53" i="12"/>
  <c r="I41" i="12"/>
  <c r="G39" i="12"/>
  <c r="H39" i="12"/>
  <c r="F39" i="12"/>
  <c r="I24" i="12"/>
  <c r="I25" i="12"/>
  <c r="I26" i="12"/>
  <c r="I27" i="12"/>
  <c r="I28" i="12"/>
  <c r="I29" i="12"/>
  <c r="I30" i="12"/>
  <c r="I31" i="12"/>
  <c r="I32" i="12"/>
  <c r="I34" i="12"/>
  <c r="I35" i="12"/>
  <c r="I36" i="12"/>
  <c r="I37" i="12"/>
  <c r="I38" i="12"/>
  <c r="I23" i="12"/>
  <c r="I7" i="12"/>
  <c r="I8" i="12"/>
  <c r="I9" i="12"/>
  <c r="I16" i="12"/>
  <c r="I18" i="12"/>
  <c r="I20" i="12"/>
  <c r="I6" i="12"/>
  <c r="G21" i="12"/>
  <c r="F21" i="12"/>
  <c r="G46" i="6"/>
  <c r="W46" i="12" s="1"/>
  <c r="H64" i="6"/>
  <c r="X64" i="12" s="1"/>
  <c r="Y64" i="12" s="1"/>
  <c r="H50" i="6"/>
  <c r="X50" i="12" s="1"/>
  <c r="J73" i="12" l="1"/>
  <c r="M72" i="12"/>
  <c r="K73" i="12"/>
  <c r="Q74" i="14"/>
  <c r="Q27" i="14"/>
  <c r="Y50" i="12"/>
  <c r="X54" i="12"/>
  <c r="I64" i="6"/>
  <c r="X65" i="12"/>
  <c r="O84" i="14"/>
  <c r="E27" i="14"/>
  <c r="E84" i="14" s="1"/>
  <c r="Q61" i="14"/>
  <c r="Q83" i="14"/>
  <c r="U73" i="11"/>
  <c r="T73" i="11"/>
  <c r="S73" i="11"/>
  <c r="R73" i="11"/>
  <c r="I73" i="11"/>
  <c r="M21" i="11"/>
  <c r="M54" i="11"/>
  <c r="U54" i="12"/>
  <c r="H73" i="12"/>
  <c r="Q21" i="12"/>
  <c r="Q73" i="12" s="1"/>
  <c r="U21" i="12"/>
  <c r="U73" i="12"/>
  <c r="T73" i="12"/>
  <c r="S73" i="12"/>
  <c r="Q73" i="11"/>
  <c r="P73" i="11"/>
  <c r="O73" i="11"/>
  <c r="N73" i="11"/>
  <c r="O73" i="12"/>
  <c r="P73" i="12"/>
  <c r="N73" i="12"/>
  <c r="L73" i="11"/>
  <c r="K73" i="11"/>
  <c r="M21" i="12"/>
  <c r="M54" i="12"/>
  <c r="M65" i="12"/>
  <c r="I39" i="12"/>
  <c r="I65" i="12"/>
  <c r="I72" i="12"/>
  <c r="I54" i="12"/>
  <c r="I21" i="12"/>
  <c r="G73" i="12"/>
  <c r="F73" i="12"/>
  <c r="M69" i="10"/>
  <c r="L69" i="10"/>
  <c r="J69" i="10"/>
  <c r="I69" i="10"/>
  <c r="G69" i="10"/>
  <c r="F69" i="10"/>
  <c r="P68" i="10"/>
  <c r="O68" i="10"/>
  <c r="K68" i="10"/>
  <c r="O72" i="6" s="1"/>
  <c r="U16" i="5" s="1"/>
  <c r="H68" i="10"/>
  <c r="N72" i="6" s="1"/>
  <c r="P67" i="10"/>
  <c r="O67" i="10"/>
  <c r="N67" i="10"/>
  <c r="P71" i="6" s="1"/>
  <c r="P66" i="10"/>
  <c r="O66" i="10"/>
  <c r="K66" i="10"/>
  <c r="O70" i="6" s="1"/>
  <c r="U15" i="5" s="1"/>
  <c r="H66" i="10"/>
  <c r="N70" i="6" s="1"/>
  <c r="P64" i="10"/>
  <c r="P69" i="10" s="1"/>
  <c r="O64" i="10"/>
  <c r="O69" i="10" s="1"/>
  <c r="K64" i="10"/>
  <c r="K69" i="10" s="1"/>
  <c r="H64" i="10"/>
  <c r="H69" i="10" s="1"/>
  <c r="M62" i="10"/>
  <c r="L62" i="10"/>
  <c r="J62" i="10"/>
  <c r="I62" i="10"/>
  <c r="G62" i="10"/>
  <c r="F62" i="10"/>
  <c r="P60" i="10"/>
  <c r="O60" i="10"/>
  <c r="N60" i="10"/>
  <c r="P64" i="6" s="1"/>
  <c r="W13" i="5" s="1"/>
  <c r="P59" i="10"/>
  <c r="O59" i="10"/>
  <c r="K59" i="10"/>
  <c r="O63" i="6" s="1"/>
  <c r="U13" i="5" s="1"/>
  <c r="H59" i="10"/>
  <c r="N63" i="6" s="1"/>
  <c r="P58" i="10"/>
  <c r="O58" i="10"/>
  <c r="N58" i="10"/>
  <c r="P62" i="6" s="1"/>
  <c r="P55" i="10"/>
  <c r="O55" i="10"/>
  <c r="K55" i="10"/>
  <c r="O59" i="6" s="1"/>
  <c r="U12" i="5" s="1"/>
  <c r="H55" i="10"/>
  <c r="N59" i="6" s="1"/>
  <c r="P54" i="10"/>
  <c r="O54" i="10"/>
  <c r="Q54" i="10" s="1"/>
  <c r="H54" i="10"/>
  <c r="N58" i="6" s="1"/>
  <c r="Q58" i="6" s="1"/>
  <c r="P53" i="10"/>
  <c r="O53" i="10"/>
  <c r="H53" i="10"/>
  <c r="N57" i="6" s="1"/>
  <c r="P52" i="10"/>
  <c r="O52" i="10"/>
  <c r="K52" i="10"/>
  <c r="O56" i="6" s="1"/>
  <c r="H52" i="10"/>
  <c r="N56" i="6" s="1"/>
  <c r="L50" i="10"/>
  <c r="J50" i="10"/>
  <c r="I50" i="10"/>
  <c r="G50" i="10"/>
  <c r="F50" i="10"/>
  <c r="P49" i="10"/>
  <c r="O49" i="10"/>
  <c r="K49" i="10"/>
  <c r="O53" i="6" s="1"/>
  <c r="U10" i="5" s="1"/>
  <c r="H49" i="10"/>
  <c r="N53" i="6" s="1"/>
  <c r="O47" i="10"/>
  <c r="N47" i="10"/>
  <c r="P50" i="6" s="1"/>
  <c r="P42" i="10"/>
  <c r="O42" i="10"/>
  <c r="Q42" i="10" s="1"/>
  <c r="K42" i="10"/>
  <c r="O45" i="6" s="1"/>
  <c r="Q45" i="6" s="1"/>
  <c r="P41" i="10"/>
  <c r="O41" i="10"/>
  <c r="K41" i="10"/>
  <c r="O44" i="6" s="1"/>
  <c r="H41" i="10"/>
  <c r="N44" i="6" s="1"/>
  <c r="P40" i="10"/>
  <c r="O40" i="10"/>
  <c r="H40" i="10"/>
  <c r="N43" i="6" s="1"/>
  <c r="Q43" i="6" s="1"/>
  <c r="P39" i="10"/>
  <c r="O39" i="10"/>
  <c r="H39" i="10"/>
  <c r="N42" i="6" s="1"/>
  <c r="Q42" i="6" s="1"/>
  <c r="P38" i="10"/>
  <c r="O38" i="10"/>
  <c r="K38" i="10"/>
  <c r="O41" i="6" s="1"/>
  <c r="H38" i="10"/>
  <c r="N41" i="6" s="1"/>
  <c r="M36" i="10"/>
  <c r="M70" i="10" s="1"/>
  <c r="L36" i="10"/>
  <c r="L70" i="10" s="1"/>
  <c r="G36" i="10"/>
  <c r="F36" i="10"/>
  <c r="P33" i="10"/>
  <c r="O33" i="10"/>
  <c r="N33" i="10"/>
  <c r="P36" i="6" s="1"/>
  <c r="Q36" i="6" s="1"/>
  <c r="P32" i="10"/>
  <c r="O32" i="10"/>
  <c r="N32" i="10"/>
  <c r="P35" i="6" s="1"/>
  <c r="P31" i="10"/>
  <c r="O31" i="10"/>
  <c r="N31" i="10"/>
  <c r="P34" i="6" s="1"/>
  <c r="Q34" i="6" s="1"/>
  <c r="P27" i="10"/>
  <c r="O27" i="10"/>
  <c r="H27" i="10"/>
  <c r="N30" i="6" s="1"/>
  <c r="Q30" i="6" s="1"/>
  <c r="P26" i="10"/>
  <c r="O26" i="10"/>
  <c r="H26" i="10"/>
  <c r="N29" i="6" s="1"/>
  <c r="Q29" i="6" s="1"/>
  <c r="P25" i="10"/>
  <c r="O25" i="10"/>
  <c r="Q25" i="10" s="1"/>
  <c r="H25" i="10"/>
  <c r="N28" i="6" s="1"/>
  <c r="Q28" i="6" s="1"/>
  <c r="P24" i="10"/>
  <c r="O24" i="10"/>
  <c r="H24" i="10"/>
  <c r="N27" i="6" s="1"/>
  <c r="Q27" i="6" s="1"/>
  <c r="P23" i="10"/>
  <c r="O23" i="10"/>
  <c r="Q23" i="10" s="1"/>
  <c r="H23" i="10"/>
  <c r="N26" i="6" s="1"/>
  <c r="Q26" i="6" s="1"/>
  <c r="P22" i="10"/>
  <c r="O22" i="10"/>
  <c r="H22" i="10"/>
  <c r="N25" i="6" s="1"/>
  <c r="Q25" i="6" s="1"/>
  <c r="P21" i="10"/>
  <c r="O21" i="10"/>
  <c r="Q21" i="10" s="1"/>
  <c r="H21" i="10"/>
  <c r="N24" i="6" s="1"/>
  <c r="Q24" i="6" s="1"/>
  <c r="P20" i="10"/>
  <c r="H20" i="10"/>
  <c r="N23" i="6" s="1"/>
  <c r="Q23" i="6" s="1"/>
  <c r="J18" i="10"/>
  <c r="J70" i="10" s="1"/>
  <c r="I18" i="10"/>
  <c r="I70" i="10" s="1"/>
  <c r="G18" i="10"/>
  <c r="F18" i="10"/>
  <c r="F70" i="10" s="1"/>
  <c r="P17" i="10"/>
  <c r="O17" i="10"/>
  <c r="K17" i="10"/>
  <c r="O20" i="6" s="1"/>
  <c r="H17" i="10"/>
  <c r="N20" i="6" s="1"/>
  <c r="O16" i="10"/>
  <c r="K16" i="10"/>
  <c r="O18" i="6" s="1"/>
  <c r="H16" i="10"/>
  <c r="N18" i="6" s="1"/>
  <c r="P15" i="10"/>
  <c r="K15" i="10"/>
  <c r="O16" i="6" s="1"/>
  <c r="U7" i="5" s="1"/>
  <c r="P9" i="10"/>
  <c r="O9" i="10"/>
  <c r="K9" i="10"/>
  <c r="O9" i="6" s="1"/>
  <c r="H9" i="10"/>
  <c r="N9" i="6" s="1"/>
  <c r="Q9" i="6" s="1"/>
  <c r="O8" i="10"/>
  <c r="H8" i="10"/>
  <c r="N8" i="6" s="1"/>
  <c r="Q8" i="6" s="1"/>
  <c r="P7" i="10"/>
  <c r="O7" i="10"/>
  <c r="K7" i="10"/>
  <c r="O7" i="6" s="1"/>
  <c r="H7" i="10"/>
  <c r="N7" i="6" s="1"/>
  <c r="Q7" i="6" s="1"/>
  <c r="P6" i="10"/>
  <c r="P18" i="10" s="1"/>
  <c r="O6" i="10"/>
  <c r="O18" i="10" s="1"/>
  <c r="K6" i="10"/>
  <c r="K18" i="10" s="1"/>
  <c r="H6" i="10"/>
  <c r="H18" i="10" s="1"/>
  <c r="H37" i="6"/>
  <c r="H38" i="6"/>
  <c r="I50" i="6"/>
  <c r="F58" i="6"/>
  <c r="V58" i="12" s="1"/>
  <c r="F63" i="6"/>
  <c r="F42" i="6"/>
  <c r="V42" i="12" s="1"/>
  <c r="Y42" i="12" s="1"/>
  <c r="F43" i="6"/>
  <c r="F44" i="6"/>
  <c r="V44" i="12" s="1"/>
  <c r="F46" i="6"/>
  <c r="F47" i="6"/>
  <c r="V47" i="12" s="1"/>
  <c r="F48" i="6"/>
  <c r="V48" i="12" s="1"/>
  <c r="F49" i="6"/>
  <c r="F51" i="6"/>
  <c r="V51" i="12" s="1"/>
  <c r="Y51" i="12" s="1"/>
  <c r="F52" i="6"/>
  <c r="F53" i="6"/>
  <c r="V53" i="12" s="1"/>
  <c r="Y53" i="12" s="1"/>
  <c r="K46" i="6"/>
  <c r="W46" i="11" s="1"/>
  <c r="Y46" i="11" s="1"/>
  <c r="K48" i="6"/>
  <c r="W48" i="11" s="1"/>
  <c r="K59" i="6"/>
  <c r="W59" i="11" s="1"/>
  <c r="K63" i="6"/>
  <c r="W63" i="11" s="1"/>
  <c r="L35" i="6"/>
  <c r="L34" i="6"/>
  <c r="J6" i="6"/>
  <c r="J42" i="6"/>
  <c r="V42" i="11" s="1"/>
  <c r="Y42" i="11" s="1"/>
  <c r="J43" i="6"/>
  <c r="V43" i="11" s="1"/>
  <c r="Y43" i="11" s="1"/>
  <c r="J44" i="6"/>
  <c r="V44" i="11" s="1"/>
  <c r="Y44" i="11" s="1"/>
  <c r="J47" i="6"/>
  <c r="V47" i="11" s="1"/>
  <c r="Y47" i="11" s="1"/>
  <c r="J48" i="6"/>
  <c r="V48" i="11" s="1"/>
  <c r="Y48" i="11" s="1"/>
  <c r="J49" i="6"/>
  <c r="V49" i="11" s="1"/>
  <c r="Y49" i="11" s="1"/>
  <c r="J51" i="6"/>
  <c r="J41" i="6"/>
  <c r="V41" i="11" s="1"/>
  <c r="J57" i="6"/>
  <c r="V57" i="11" s="1"/>
  <c r="J58" i="6"/>
  <c r="V58" i="11" s="1"/>
  <c r="Y58" i="11" s="1"/>
  <c r="J59" i="6"/>
  <c r="V59" i="11" s="1"/>
  <c r="Y59" i="11" s="1"/>
  <c r="J61" i="6"/>
  <c r="V62" i="11" s="1"/>
  <c r="Y62" i="11" s="1"/>
  <c r="J63" i="6"/>
  <c r="V63" i="11" s="1"/>
  <c r="Y63" i="11" s="1"/>
  <c r="J56" i="6"/>
  <c r="K70" i="6"/>
  <c r="K72" i="6"/>
  <c r="K68" i="6"/>
  <c r="W67" i="11" s="1"/>
  <c r="J70" i="6"/>
  <c r="J72" i="6"/>
  <c r="V71" i="11" s="1"/>
  <c r="J68" i="6"/>
  <c r="V67" i="11" s="1"/>
  <c r="J24" i="6"/>
  <c r="V24" i="11" s="1"/>
  <c r="Y24" i="11" s="1"/>
  <c r="J25" i="6"/>
  <c r="V25" i="11" s="1"/>
  <c r="Y25" i="11" s="1"/>
  <c r="J26" i="6"/>
  <c r="J27" i="6"/>
  <c r="V27" i="11" s="1"/>
  <c r="Y27" i="11" s="1"/>
  <c r="J28" i="6"/>
  <c r="V28" i="11" s="1"/>
  <c r="Y28" i="11" s="1"/>
  <c r="J29" i="6"/>
  <c r="V29" i="11" s="1"/>
  <c r="Y29" i="11" s="1"/>
  <c r="J30" i="6"/>
  <c r="V30" i="11" s="1"/>
  <c r="Y30" i="11" s="1"/>
  <c r="J31" i="6"/>
  <c r="V31" i="11" s="1"/>
  <c r="Y31" i="11" s="1"/>
  <c r="J32" i="6"/>
  <c r="V32" i="11" s="1"/>
  <c r="Y32" i="11" s="1"/>
  <c r="J33" i="6"/>
  <c r="J8" i="6"/>
  <c r="V8" i="11" s="1"/>
  <c r="Y8" i="11" s="1"/>
  <c r="J9" i="6"/>
  <c r="V9" i="11" s="1"/>
  <c r="Y9" i="11" s="1"/>
  <c r="J10" i="6"/>
  <c r="V10" i="11" s="1"/>
  <c r="Y10" i="11" s="1"/>
  <c r="J11" i="6"/>
  <c r="V11" i="11" s="1"/>
  <c r="Y11" i="11" s="1"/>
  <c r="J12" i="6"/>
  <c r="J13" i="6"/>
  <c r="V13" i="11" s="1"/>
  <c r="Y13" i="11" s="1"/>
  <c r="J14" i="6"/>
  <c r="J15" i="6"/>
  <c r="V15" i="11" s="1"/>
  <c r="Y15" i="11" s="1"/>
  <c r="J17" i="6"/>
  <c r="V17" i="11" s="1"/>
  <c r="Y17" i="11" s="1"/>
  <c r="J19" i="6"/>
  <c r="V19" i="11" s="1"/>
  <c r="F9" i="6"/>
  <c r="F13" i="6"/>
  <c r="V13" i="12" s="1"/>
  <c r="F17" i="6"/>
  <c r="F57" i="6"/>
  <c r="V57" i="12" s="1"/>
  <c r="F59" i="6"/>
  <c r="V59" i="12" s="1"/>
  <c r="F61" i="6"/>
  <c r="F56" i="6"/>
  <c r="V56" i="12" s="1"/>
  <c r="Q52" i="6"/>
  <c r="X17" i="5"/>
  <c r="Y6" i="5"/>
  <c r="G12" i="5"/>
  <c r="G6" i="5"/>
  <c r="G7" i="5"/>
  <c r="G8" i="5"/>
  <c r="G9" i="5"/>
  <c r="G10" i="5"/>
  <c r="G11" i="5"/>
  <c r="G13" i="5"/>
  <c r="G14" i="5"/>
  <c r="G15" i="5"/>
  <c r="G17" i="5" s="1"/>
  <c r="G16" i="5"/>
  <c r="G5" i="5"/>
  <c r="D17" i="5"/>
  <c r="E17" i="5"/>
  <c r="F17" i="5"/>
  <c r="C17" i="5"/>
  <c r="L54" i="6"/>
  <c r="F33" i="6"/>
  <c r="M60" i="6"/>
  <c r="F24" i="6"/>
  <c r="F25" i="6"/>
  <c r="F26" i="6"/>
  <c r="F27" i="6"/>
  <c r="F28" i="6"/>
  <c r="V28" i="12" s="1"/>
  <c r="Y28" i="12" s="1"/>
  <c r="F29" i="6"/>
  <c r="F31" i="6"/>
  <c r="F32" i="6"/>
  <c r="M45" i="6"/>
  <c r="G42" i="6"/>
  <c r="K13" i="5"/>
  <c r="G70" i="6"/>
  <c r="L73" i="6"/>
  <c r="L66" i="6"/>
  <c r="M36" i="6"/>
  <c r="M37" i="6"/>
  <c r="M38" i="6"/>
  <c r="G53" i="6"/>
  <c r="F30" i="6"/>
  <c r="Q15" i="5"/>
  <c r="I17" i="6"/>
  <c r="I9" i="6"/>
  <c r="V17" i="12" l="1"/>
  <c r="Y17" i="12" s="1"/>
  <c r="Y9" i="12"/>
  <c r="V9" i="12"/>
  <c r="M73" i="11"/>
  <c r="Q84" i="14"/>
  <c r="I31" i="6"/>
  <c r="V31" i="12"/>
  <c r="Y31" i="12" s="1"/>
  <c r="I26" i="6"/>
  <c r="V26" i="12"/>
  <c r="Y26" i="12" s="1"/>
  <c r="I24" i="6"/>
  <c r="V24" i="12"/>
  <c r="Y24" i="12" s="1"/>
  <c r="I33" i="6"/>
  <c r="V33" i="12"/>
  <c r="Y33" i="12" s="1"/>
  <c r="I61" i="6"/>
  <c r="V62" i="12"/>
  <c r="Y62" i="12" s="1"/>
  <c r="I13" i="6"/>
  <c r="Y13" i="12"/>
  <c r="M33" i="6"/>
  <c r="V33" i="11"/>
  <c r="Y33" i="11" s="1"/>
  <c r="Y67" i="11"/>
  <c r="V72" i="11"/>
  <c r="O16" i="5"/>
  <c r="W71" i="11"/>
  <c r="N11" i="5"/>
  <c r="S11" i="5" s="1"/>
  <c r="V56" i="11"/>
  <c r="M6" i="6"/>
  <c r="V6" i="11"/>
  <c r="M35" i="6"/>
  <c r="X35" i="11"/>
  <c r="Y35" i="11" s="1"/>
  <c r="I52" i="6"/>
  <c r="V52" i="12"/>
  <c r="Y52" i="12" s="1"/>
  <c r="I49" i="6"/>
  <c r="V49" i="12"/>
  <c r="Y49" i="12" s="1"/>
  <c r="I38" i="6"/>
  <c r="L8" i="5" s="1"/>
  <c r="L17" i="5" s="1"/>
  <c r="X38" i="12"/>
  <c r="Y38" i="12" s="1"/>
  <c r="I30" i="6"/>
  <c r="V30" i="12"/>
  <c r="Y30" i="12" s="1"/>
  <c r="I32" i="6"/>
  <c r="V32" i="12"/>
  <c r="Y32" i="12" s="1"/>
  <c r="I29" i="6"/>
  <c r="V29" i="12"/>
  <c r="Y29" i="12" s="1"/>
  <c r="I27" i="6"/>
  <c r="V27" i="12"/>
  <c r="Y27" i="12" s="1"/>
  <c r="I25" i="6"/>
  <c r="V25" i="12"/>
  <c r="Y25" i="12" s="1"/>
  <c r="Y56" i="12"/>
  <c r="M14" i="6"/>
  <c r="V14" i="11"/>
  <c r="Y14" i="11" s="1"/>
  <c r="N6" i="5"/>
  <c r="S6" i="5" s="1"/>
  <c r="V12" i="11"/>
  <c r="Y12" i="11" s="1"/>
  <c r="M26" i="6"/>
  <c r="V26" i="11"/>
  <c r="Y26" i="11" s="1"/>
  <c r="Y71" i="11"/>
  <c r="O15" i="5"/>
  <c r="M51" i="6"/>
  <c r="V51" i="11"/>
  <c r="Y51" i="11" s="1"/>
  <c r="P8" i="5"/>
  <c r="P17" i="5" s="1"/>
  <c r="X34" i="11"/>
  <c r="I46" i="6"/>
  <c r="V46" i="12"/>
  <c r="Y46" i="12" s="1"/>
  <c r="I43" i="6"/>
  <c r="V43" i="12"/>
  <c r="H13" i="5"/>
  <c r="V63" i="12"/>
  <c r="I37" i="6"/>
  <c r="X37" i="12"/>
  <c r="Y37" i="12" s="1"/>
  <c r="M73" i="12"/>
  <c r="I73" i="12"/>
  <c r="K41" i="6"/>
  <c r="W41" i="11" s="1"/>
  <c r="W54" i="11" s="1"/>
  <c r="K57" i="6"/>
  <c r="W57" i="11" s="1"/>
  <c r="W65" i="11" s="1"/>
  <c r="Q20" i="6"/>
  <c r="Q44" i="6"/>
  <c r="T12" i="5"/>
  <c r="Q59" i="6"/>
  <c r="H71" i="6"/>
  <c r="X70" i="12" s="1"/>
  <c r="M72" i="6"/>
  <c r="F16" i="6"/>
  <c r="F7" i="6"/>
  <c r="V7" i="12" s="1"/>
  <c r="F60" i="6"/>
  <c r="H73" i="6"/>
  <c r="I71" i="6"/>
  <c r="K15" i="5" s="1"/>
  <c r="Q18" i="6"/>
  <c r="U9" i="5"/>
  <c r="O54" i="6"/>
  <c r="W9" i="5"/>
  <c r="Q50" i="6"/>
  <c r="P54" i="6"/>
  <c r="Q53" i="6"/>
  <c r="U11" i="5"/>
  <c r="O66" i="6"/>
  <c r="Q63" i="6"/>
  <c r="T13" i="5"/>
  <c r="T16" i="5"/>
  <c r="Y16" i="5" s="1"/>
  <c r="Q72" i="6"/>
  <c r="W8" i="5"/>
  <c r="Q35" i="6"/>
  <c r="Q39" i="6" s="1"/>
  <c r="T9" i="5"/>
  <c r="Q41" i="6"/>
  <c r="T11" i="5"/>
  <c r="N66" i="6"/>
  <c r="W12" i="5"/>
  <c r="Y12" i="5" s="1"/>
  <c r="Q62" i="6"/>
  <c r="Y13" i="5"/>
  <c r="Q70" i="6"/>
  <c r="T15" i="5"/>
  <c r="W15" i="5"/>
  <c r="P73" i="6"/>
  <c r="Q71" i="6"/>
  <c r="M43" i="6"/>
  <c r="H62" i="6"/>
  <c r="O6" i="6"/>
  <c r="U5" i="5" s="1"/>
  <c r="O68" i="6"/>
  <c r="O14" i="5"/>
  <c r="M59" i="6"/>
  <c r="M49" i="6"/>
  <c r="M47" i="6"/>
  <c r="N13" i="5"/>
  <c r="M58" i="6"/>
  <c r="N10" i="5"/>
  <c r="S10" i="5" s="1"/>
  <c r="J23" i="6"/>
  <c r="K19" i="6"/>
  <c r="W19" i="11" s="1"/>
  <c r="W21" i="11" s="1"/>
  <c r="Q40" i="10"/>
  <c r="N6" i="6"/>
  <c r="N68" i="6"/>
  <c r="Q16" i="6"/>
  <c r="T7" i="5"/>
  <c r="Y7" i="5" s="1"/>
  <c r="V8" i="5"/>
  <c r="V17" i="5" s="1"/>
  <c r="T10" i="5"/>
  <c r="Y10" i="5" s="1"/>
  <c r="P39" i="6"/>
  <c r="Q54" i="6"/>
  <c r="N16" i="5"/>
  <c r="M46" i="6"/>
  <c r="M56" i="6"/>
  <c r="M61" i="6"/>
  <c r="Q64" i="6"/>
  <c r="Q57" i="6"/>
  <c r="P66" i="6"/>
  <c r="N54" i="6"/>
  <c r="N21" i="6"/>
  <c r="N50" i="10"/>
  <c r="Q49" i="10"/>
  <c r="H50" i="10"/>
  <c r="K50" i="10"/>
  <c r="K62" i="10"/>
  <c r="Q68" i="10"/>
  <c r="O62" i="10"/>
  <c r="Q27" i="10"/>
  <c r="H36" i="10"/>
  <c r="G70" i="10"/>
  <c r="Q26" i="10"/>
  <c r="P36" i="10"/>
  <c r="N36" i="10"/>
  <c r="N69" i="10"/>
  <c r="Q66" i="10"/>
  <c r="Q67" i="10"/>
  <c r="N62" i="10"/>
  <c r="Q58" i="10"/>
  <c r="Q60" i="10"/>
  <c r="H62" i="10"/>
  <c r="P62" i="10"/>
  <c r="Q53" i="10"/>
  <c r="Q55" i="10"/>
  <c r="Q59" i="10"/>
  <c r="O50" i="10"/>
  <c r="P50" i="10"/>
  <c r="Q39" i="10"/>
  <c r="Q41" i="10"/>
  <c r="Q47" i="10"/>
  <c r="O36" i="10"/>
  <c r="Q33" i="10"/>
  <c r="Q32" i="10"/>
  <c r="Q22" i="10"/>
  <c r="Q24" i="10"/>
  <c r="Q31" i="10"/>
  <c r="Q7" i="10"/>
  <c r="Q8" i="10"/>
  <c r="Q9" i="10"/>
  <c r="Q15" i="10"/>
  <c r="Q16" i="10"/>
  <c r="Q17" i="10"/>
  <c r="Q6" i="10"/>
  <c r="Q20" i="10"/>
  <c r="Q38" i="10"/>
  <c r="Q52" i="10"/>
  <c r="Q64" i="10"/>
  <c r="I53" i="6"/>
  <c r="N7" i="5"/>
  <c r="H10" i="5"/>
  <c r="M10" i="5" s="1"/>
  <c r="I51" i="6"/>
  <c r="M31" i="6"/>
  <c r="M29" i="6"/>
  <c r="M27" i="6"/>
  <c r="M25" i="6"/>
  <c r="M32" i="6"/>
  <c r="M30" i="6"/>
  <c r="M28" i="6"/>
  <c r="M24" i="6"/>
  <c r="N39" i="6"/>
  <c r="Q56" i="6"/>
  <c r="F66" i="6"/>
  <c r="J54" i="6"/>
  <c r="M48" i="6"/>
  <c r="R8" i="5"/>
  <c r="R17" i="5" s="1"/>
  <c r="K73" i="6"/>
  <c r="I42" i="6"/>
  <c r="M44" i="6"/>
  <c r="G19" i="6"/>
  <c r="W19" i="12" s="1"/>
  <c r="G7" i="6"/>
  <c r="W7" i="12" s="1"/>
  <c r="H35" i="6"/>
  <c r="M68" i="6"/>
  <c r="M12" i="6"/>
  <c r="Q8" i="5"/>
  <c r="K66" i="6"/>
  <c r="F20" i="6"/>
  <c r="V20" i="12" s="1"/>
  <c r="F18" i="6"/>
  <c r="V18" i="12" s="1"/>
  <c r="F12" i="6"/>
  <c r="V12" i="12" s="1"/>
  <c r="F10" i="6"/>
  <c r="V10" i="12" s="1"/>
  <c r="F6" i="6"/>
  <c r="F19" i="6"/>
  <c r="V19" i="12" s="1"/>
  <c r="F15" i="6"/>
  <c r="V15" i="12" s="1"/>
  <c r="F11" i="6"/>
  <c r="V11" i="12" s="1"/>
  <c r="L39" i="6"/>
  <c r="L74" i="6" s="1"/>
  <c r="M34" i="6"/>
  <c r="M41" i="6"/>
  <c r="K54" i="6"/>
  <c r="O9" i="5"/>
  <c r="F14" i="6"/>
  <c r="V14" i="12" s="1"/>
  <c r="F72" i="6"/>
  <c r="F70" i="6"/>
  <c r="M71" i="6"/>
  <c r="M57" i="6"/>
  <c r="M10" i="6"/>
  <c r="M8" i="6"/>
  <c r="M23" i="6"/>
  <c r="M13" i="6"/>
  <c r="M11" i="6"/>
  <c r="M15" i="6"/>
  <c r="F8" i="6"/>
  <c r="V8" i="12" s="1"/>
  <c r="M17" i="6"/>
  <c r="M9" i="6"/>
  <c r="J21" i="6"/>
  <c r="N5" i="5"/>
  <c r="S5" i="5" s="1"/>
  <c r="J73" i="6"/>
  <c r="N14" i="5"/>
  <c r="S14" i="5" s="1"/>
  <c r="N12" i="5"/>
  <c r="J66" i="6"/>
  <c r="N15" i="5"/>
  <c r="S15" i="5" s="1"/>
  <c r="M70" i="6"/>
  <c r="H12" i="5"/>
  <c r="G41" i="6"/>
  <c r="W41" i="12" s="1"/>
  <c r="G48" i="6"/>
  <c r="G45" i="6"/>
  <c r="G18" i="6"/>
  <c r="W18" i="12" s="1"/>
  <c r="I16" i="6"/>
  <c r="H11" i="5"/>
  <c r="M11" i="5" s="1"/>
  <c r="I28" i="6"/>
  <c r="O13" i="5"/>
  <c r="M63" i="6"/>
  <c r="M42" i="6"/>
  <c r="N9" i="5"/>
  <c r="O12" i="5"/>
  <c r="Q12" i="5"/>
  <c r="M62" i="6"/>
  <c r="G72" i="6"/>
  <c r="W71" i="12" s="1"/>
  <c r="G63" i="6"/>
  <c r="G59" i="6"/>
  <c r="G58" i="6"/>
  <c r="G47" i="6"/>
  <c r="G44" i="6"/>
  <c r="S16" i="5"/>
  <c r="V16" i="12" l="1"/>
  <c r="Y16" i="12" s="1"/>
  <c r="V6" i="12"/>
  <c r="Y6" i="12" s="1"/>
  <c r="I47" i="6"/>
  <c r="W47" i="12"/>
  <c r="Y47" i="12" s="1"/>
  <c r="I8" i="6"/>
  <c r="H16" i="5"/>
  <c r="V71" i="12"/>
  <c r="Y71" i="12" s="1"/>
  <c r="I15" i="6"/>
  <c r="Y15" i="12"/>
  <c r="I44" i="6"/>
  <c r="W44" i="12"/>
  <c r="Y44" i="12" s="1"/>
  <c r="I58" i="6"/>
  <c r="W58" i="12"/>
  <c r="Y58" i="12" s="1"/>
  <c r="I13" i="5"/>
  <c r="M13" i="5" s="1"/>
  <c r="W63" i="12"/>
  <c r="I48" i="6"/>
  <c r="W48" i="12"/>
  <c r="Y48" i="12" s="1"/>
  <c r="H15" i="5"/>
  <c r="I14" i="6"/>
  <c r="Y14" i="12"/>
  <c r="I11" i="6"/>
  <c r="Y11" i="12"/>
  <c r="Y19" i="12"/>
  <c r="I10" i="6"/>
  <c r="Y10" i="12"/>
  <c r="Y18" i="12"/>
  <c r="M19" i="6"/>
  <c r="I7" i="6"/>
  <c r="W21" i="12"/>
  <c r="J39" i="6"/>
  <c r="N8" i="5" s="1"/>
  <c r="V23" i="11"/>
  <c r="Y7" i="12"/>
  <c r="Y34" i="11"/>
  <c r="X39" i="11"/>
  <c r="X73" i="11" s="1"/>
  <c r="Y57" i="11"/>
  <c r="Y41" i="11"/>
  <c r="Y54" i="11" s="1"/>
  <c r="Y19" i="11"/>
  <c r="I59" i="6"/>
  <c r="W59" i="12"/>
  <c r="Y59" i="12" s="1"/>
  <c r="I45" i="6"/>
  <c r="W45" i="12"/>
  <c r="Y45" i="12" s="1"/>
  <c r="W54" i="12"/>
  <c r="H6" i="5"/>
  <c r="M6" i="5" s="1"/>
  <c r="Y12" i="12"/>
  <c r="I20" i="6"/>
  <c r="Y20" i="12"/>
  <c r="I35" i="6"/>
  <c r="X35" i="12"/>
  <c r="Y35" i="12" s="1"/>
  <c r="I60" i="6"/>
  <c r="V60" i="12"/>
  <c r="Y70" i="12"/>
  <c r="X72" i="12"/>
  <c r="Y63" i="12"/>
  <c r="Y43" i="12"/>
  <c r="W72" i="11"/>
  <c r="W73" i="11" s="1"/>
  <c r="Y6" i="11"/>
  <c r="Y21" i="11" s="1"/>
  <c r="V21" i="11"/>
  <c r="V54" i="11"/>
  <c r="Y56" i="11"/>
  <c r="Y65" i="11" s="1"/>
  <c r="V65" i="11"/>
  <c r="Y72" i="11"/>
  <c r="Y15" i="5"/>
  <c r="Y11" i="5"/>
  <c r="P74" i="6"/>
  <c r="Y9" i="5"/>
  <c r="M39" i="6"/>
  <c r="I12" i="6"/>
  <c r="I70" i="6"/>
  <c r="M73" i="6"/>
  <c r="T14" i="5"/>
  <c r="Q68" i="6"/>
  <c r="Q73" i="6" s="1"/>
  <c r="N73" i="6"/>
  <c r="S13" i="5"/>
  <c r="Q66" i="6"/>
  <c r="Q69" i="10"/>
  <c r="O21" i="6"/>
  <c r="T5" i="5"/>
  <c r="Q6" i="6"/>
  <c r="Q21" i="6" s="1"/>
  <c r="K21" i="6"/>
  <c r="O7" i="5"/>
  <c r="S7" i="5" s="1"/>
  <c r="U14" i="5"/>
  <c r="U17" i="5" s="1"/>
  <c r="O73" i="6"/>
  <c r="W17" i="5"/>
  <c r="Q17" i="5"/>
  <c r="N74" i="6"/>
  <c r="T8" i="5"/>
  <c r="Y8" i="5" s="1"/>
  <c r="Y5" i="5"/>
  <c r="Q74" i="6"/>
  <c r="K70" i="10"/>
  <c r="O70" i="10"/>
  <c r="Q62" i="10"/>
  <c r="H70" i="10"/>
  <c r="P70" i="10"/>
  <c r="Q36" i="10"/>
  <c r="N70" i="10"/>
  <c r="Q50" i="10"/>
  <c r="Q18" i="10"/>
  <c r="K74" i="6"/>
  <c r="M54" i="6"/>
  <c r="I19" i="6"/>
  <c r="F41" i="6"/>
  <c r="V41" i="12" s="1"/>
  <c r="Y41" i="12" s="1"/>
  <c r="Y54" i="12" s="1"/>
  <c r="I7" i="5"/>
  <c r="S8" i="5"/>
  <c r="J74" i="6"/>
  <c r="O17" i="5"/>
  <c r="F23" i="6"/>
  <c r="V23" i="12" s="1"/>
  <c r="M21" i="6"/>
  <c r="S12" i="5"/>
  <c r="H34" i="6"/>
  <c r="F68" i="6"/>
  <c r="H7" i="5"/>
  <c r="M7" i="5" s="1"/>
  <c r="G56" i="6"/>
  <c r="I56" i="6" s="1"/>
  <c r="M66" i="6"/>
  <c r="I18" i="6"/>
  <c r="I63" i="6"/>
  <c r="I16" i="5"/>
  <c r="M16" i="5" s="1"/>
  <c r="I72" i="6"/>
  <c r="I5" i="5"/>
  <c r="G21" i="6"/>
  <c r="G54" i="6"/>
  <c r="I9" i="5"/>
  <c r="H54" i="6"/>
  <c r="G57" i="6"/>
  <c r="K12" i="5"/>
  <c r="I62" i="6"/>
  <c r="H66" i="6"/>
  <c r="G68" i="6"/>
  <c r="W67" i="12" s="1"/>
  <c r="W72" i="12" s="1"/>
  <c r="N17" i="5"/>
  <c r="S9" i="5"/>
  <c r="H5" i="5"/>
  <c r="I6" i="6"/>
  <c r="F21" i="6"/>
  <c r="H36" i="6"/>
  <c r="X36" i="12" s="1"/>
  <c r="Y36" i="12" s="1"/>
  <c r="I69" i="6"/>
  <c r="I15" i="5"/>
  <c r="M15" i="5" s="1"/>
  <c r="T17" i="5" l="1"/>
  <c r="I57" i="6"/>
  <c r="W57" i="12"/>
  <c r="I34" i="6"/>
  <c r="X34" i="12"/>
  <c r="V21" i="12"/>
  <c r="Y8" i="12"/>
  <c r="Y21" i="12" s="1"/>
  <c r="H14" i="5"/>
  <c r="V67" i="12"/>
  <c r="Y23" i="12"/>
  <c r="V39" i="12"/>
  <c r="V54" i="12"/>
  <c r="Y60" i="12"/>
  <c r="V65" i="12"/>
  <c r="Y23" i="11"/>
  <c r="Y39" i="11" s="1"/>
  <c r="Y73" i="11" s="1"/>
  <c r="V39" i="11"/>
  <c r="V73" i="11" s="1"/>
  <c r="I68" i="6"/>
  <c r="F73" i="6"/>
  <c r="O74" i="6"/>
  <c r="Y14" i="5"/>
  <c r="Y17" i="5" s="1"/>
  <c r="Q70" i="10"/>
  <c r="S17" i="5"/>
  <c r="F54" i="6"/>
  <c r="H9" i="5"/>
  <c r="I41" i="6"/>
  <c r="I54" i="6" s="1"/>
  <c r="M74" i="6"/>
  <c r="I23" i="6"/>
  <c r="F39" i="6"/>
  <c r="H8" i="5" s="1"/>
  <c r="J8" i="5"/>
  <c r="J17" i="5" s="1"/>
  <c r="I66" i="6"/>
  <c r="I73" i="6"/>
  <c r="I21" i="6"/>
  <c r="M5" i="5"/>
  <c r="K9" i="5"/>
  <c r="I36" i="6"/>
  <c r="H39" i="6"/>
  <c r="H74" i="6" s="1"/>
  <c r="I14" i="5"/>
  <c r="M14" i="5" s="1"/>
  <c r="G73" i="6"/>
  <c r="G66" i="6"/>
  <c r="I12" i="5"/>
  <c r="M12" i="5" s="1"/>
  <c r="Y34" i="12" l="1"/>
  <c r="Y39" i="12" s="1"/>
  <c r="X39" i="12"/>
  <c r="X73" i="12" s="1"/>
  <c r="W65" i="12"/>
  <c r="W73" i="12" s="1"/>
  <c r="Y57" i="12"/>
  <c r="Y65" i="12" s="1"/>
  <c r="Y67" i="12"/>
  <c r="Y72" i="12" s="1"/>
  <c r="V72" i="12"/>
  <c r="V73" i="12" s="1"/>
  <c r="M9" i="5"/>
  <c r="I39" i="6"/>
  <c r="I74" i="6" s="1"/>
  <c r="H17" i="5"/>
  <c r="F74" i="6"/>
  <c r="G74" i="6"/>
  <c r="I17" i="5"/>
  <c r="K8" i="5"/>
  <c r="Y73" i="12" l="1"/>
  <c r="K17" i="5"/>
  <c r="M8" i="5"/>
  <c r="M17" i="5" s="1"/>
</calcChain>
</file>

<file path=xl/sharedStrings.xml><?xml version="1.0" encoding="utf-8"?>
<sst xmlns="http://schemas.openxmlformats.org/spreadsheetml/2006/main" count="1484" uniqueCount="165">
  <si>
    <t>นักศึกษา ภาคปกติ</t>
  </si>
  <si>
    <t>นักศึกษา ภาค กศ.บป. (เสาร์ - อาทิตย์)</t>
  </si>
  <si>
    <t>ที่</t>
  </si>
  <si>
    <t>หลักสูตร</t>
  </si>
  <si>
    <t>สาขาวิชา/แขนงวิชา</t>
  </si>
  <si>
    <t>ระดับ</t>
  </si>
  <si>
    <t>รวมทุกชั้นปี</t>
  </si>
  <si>
    <t>การศึกษา</t>
  </si>
  <si>
    <t>ชาย</t>
  </si>
  <si>
    <t>หญิง</t>
  </si>
  <si>
    <t>รวม</t>
  </si>
  <si>
    <t>คณะศิลปศาสตร์และวิทยาศาสตร์</t>
  </si>
  <si>
    <t>วิทยาศาสตรบัณฑิต</t>
  </si>
  <si>
    <t>วิทยาการคอมพิวเตอร์</t>
  </si>
  <si>
    <t>ปริญญาตรี</t>
  </si>
  <si>
    <t>เทคโนโลยีสารสนเทศ</t>
  </si>
  <si>
    <t>วิศวกรรมซอฟแวร์</t>
  </si>
  <si>
    <t>สาธารณสุขชุมชน</t>
  </si>
  <si>
    <t>วิทยาศาสตร์การกีฬา</t>
  </si>
  <si>
    <t>วิทยาศาสตร์สิ่งแวดล้อม</t>
  </si>
  <si>
    <t>วิศวกรรมโลจิสติกส์</t>
  </si>
  <si>
    <t>เทคโนโลยีบัณฑิต</t>
  </si>
  <si>
    <t>เทคโนโลยี ออกแบบผลิตภัณฑ์อุตสาหกรรม</t>
  </si>
  <si>
    <t>เทคโนโลยี ก่อสร้าง</t>
  </si>
  <si>
    <t>เทคโนโลยี การจัดการอุตสาหกรรม</t>
  </si>
  <si>
    <t>รวมคณะศิลปศาสตร์และวิทยาศาสตร์</t>
  </si>
  <si>
    <t>คณะครุศาสตร์</t>
  </si>
  <si>
    <t>ครุศาสตรบัณฑิต</t>
  </si>
  <si>
    <t>การศึกษาปฐมวัย</t>
  </si>
  <si>
    <t>คณิตศาสตร์</t>
  </si>
  <si>
    <t>คอมพิวเตอร์ศึกษา</t>
  </si>
  <si>
    <t>ภาษาอังกฤษ</t>
  </si>
  <si>
    <t>ภาษาไทย</t>
  </si>
  <si>
    <t>สังคมศึกษา</t>
  </si>
  <si>
    <t>การประถมศึกษา</t>
  </si>
  <si>
    <t>วิทยาศาสตร์</t>
  </si>
  <si>
    <t>พลศึกษา</t>
  </si>
  <si>
    <t>ดนตรีศึกษา</t>
  </si>
  <si>
    <t>ประกาศนียบัตรบัณฑิต</t>
  </si>
  <si>
    <t>ประกาศนียบัตรวิชาชีพครู</t>
  </si>
  <si>
    <t>ครุศาสตรมหาบัณฑิต</t>
  </si>
  <si>
    <t>การบริหารการศึกษา</t>
  </si>
  <si>
    <t>ปริญญาโท</t>
  </si>
  <si>
    <t>หลักสูตรและการสอน</t>
  </si>
  <si>
    <t>วิจัยและประเมินผลการศึกษา</t>
  </si>
  <si>
    <t>ครุศาสตรดุษฎีบัณฑิต</t>
  </si>
  <si>
    <t>ปริญญาเอก</t>
  </si>
  <si>
    <t>รวมคณะครุศาสตร์</t>
  </si>
  <si>
    <t>คณะมนุษยศาสตร์และสังคมศาสตร์</t>
  </si>
  <si>
    <t>ศิลปศาสตรบัณฑิต</t>
  </si>
  <si>
    <t>การพัฒนาชุมชน</t>
  </si>
  <si>
    <t>ภาษาจีน</t>
  </si>
  <si>
    <t>ภาษาญี่ปุ่น</t>
  </si>
  <si>
    <t>ภาษาอังกฤษธุรกิจ</t>
  </si>
  <si>
    <t>สหวิทยาการเพื่อการพัฒนาท้องถิ่น</t>
  </si>
  <si>
    <t>บรรณรักษ์ศาสตร์และสารสนเทศศาสตร์</t>
  </si>
  <si>
    <t>ศิลปะและการออกแบบ</t>
  </si>
  <si>
    <t>ศิลปศาสตรมหาบัณฑิต</t>
  </si>
  <si>
    <t>สังคมศาสตร์เพื่อการพัฒนา</t>
  </si>
  <si>
    <t>นิเทศศาสตรบัณฑิต</t>
  </si>
  <si>
    <t>นิเทศศาสตร์ แขนงวิชาการประชาสัมพันธ์</t>
  </si>
  <si>
    <t>นิเทศศาสตร์ แขนงวิชาวิทยุโทรทัศน์และวิทยุกระจายเสียง</t>
  </si>
  <si>
    <t>รวมคณะมนุษยศาสตร์และสังคมศาสตร์</t>
  </si>
  <si>
    <t>คณะบริหารธุรกิจและการบัญชี</t>
  </si>
  <si>
    <t>บริหารธุรกิจบัณฑิต</t>
  </si>
  <si>
    <t>การจัดการการท่องเที่ยวและการโรงแรม</t>
  </si>
  <si>
    <t>การจัดการ</t>
  </si>
  <si>
    <t>การตลาด</t>
  </si>
  <si>
    <t>คอมพิวเตอร์ธุรกิจ</t>
  </si>
  <si>
    <t>บริหารธุรกิจระหว่างประเทศ</t>
  </si>
  <si>
    <t>เศรษฐศาสตร์การเงินการคลัง</t>
  </si>
  <si>
    <t>บริหารธุรกิจมหาบัณฑิต</t>
  </si>
  <si>
    <t>การบริหารธุรกิจ</t>
  </si>
  <si>
    <t>บัญชีบัณฑิต</t>
  </si>
  <si>
    <t>การบัญชี</t>
  </si>
  <si>
    <t>บัญชีมหาบัณฑิต</t>
  </si>
  <si>
    <t>รวมคณะบริหารธุรกิจและการบัญชี</t>
  </si>
  <si>
    <t>วิทยาลัยกฎหมายและการปกครอง</t>
  </si>
  <si>
    <t>นิติศาสตรบัณฑิต</t>
  </si>
  <si>
    <t>นิติศาสตร์</t>
  </si>
  <si>
    <t>รัฐประศาสนศาสตรบัณฑิต</t>
  </si>
  <si>
    <t>การปกครองท้องถิ่น</t>
  </si>
  <si>
    <t>รัฐประศาสนศาสตร์</t>
  </si>
  <si>
    <t>รัฐประศาสนศาสตรมหาบัณฑิต</t>
  </si>
  <si>
    <t>รัฐศาสตรบัณฑิต</t>
  </si>
  <si>
    <t>รัฐศาสตร์</t>
  </si>
  <si>
    <t>รวมวิทยาลัยกฎหมายและการปกครอง</t>
  </si>
  <si>
    <t>รวมทั้งหมด</t>
  </si>
  <si>
    <t>ภาษาไทยเพื่อการสื่อสาร</t>
  </si>
  <si>
    <t>ประวัติศาสตร์</t>
  </si>
  <si>
    <t>คณะ/วิทยาลัย</t>
  </si>
  <si>
    <t>จำนวนนักศึกษาทั่งหมด</t>
  </si>
  <si>
    <t>จำนวนนักศึกษาเข้าใหม่</t>
  </si>
  <si>
    <t>บัณฑิตศึกษา</t>
  </si>
  <si>
    <t>ประกาศนียบัตร</t>
  </si>
  <si>
    <t>ภาคปกติ</t>
  </si>
  <si>
    <t>ภาคกศ.บป.</t>
  </si>
  <si>
    <t>ศิลปศาสตร์และวิทยาศาสตร์</t>
  </si>
  <si>
    <t>ครุศาสตร์</t>
  </si>
  <si>
    <t>มนุษย์ศาสตร์และสังคมศาสตร์</t>
  </si>
  <si>
    <t>บริหารธุรกิจและการบัญชี</t>
  </si>
  <si>
    <t>กฎหมายและการปกครอง</t>
  </si>
  <si>
    <t xml:space="preserve">จำนวนนักศึกษาทั้งหมด </t>
  </si>
  <si>
    <t>ภาค</t>
  </si>
  <si>
    <t>ปกติ</t>
  </si>
  <si>
    <t>กศ.บป.</t>
  </si>
  <si>
    <t>บัณฑิต</t>
  </si>
  <si>
    <t>ภาค กศ.บป.</t>
  </si>
  <si>
    <t>การสอนภาษาจีน</t>
  </si>
  <si>
    <t>วิศวกรรมศาสตรบัณฑิต</t>
  </si>
  <si>
    <t>วิทยาศาสตร์และเทคโนโลยีอาหาร</t>
  </si>
  <si>
    <t>เทคโนโลยีการเกษตร</t>
  </si>
  <si>
    <t>จำนวนสาขาวิชา/แขนงวิชา</t>
  </si>
  <si>
    <t>นักศึกษาจบ</t>
  </si>
  <si>
    <t>การท่องเที่ยวและการโรงแรม</t>
  </si>
  <si>
    <t xml:space="preserve">เทคโนโลยีโยธาและสถาปัตยกรรม </t>
  </si>
  <si>
    <t xml:space="preserve">เทคโนโลยีออกแบบผลิตภัณฑ์และบรรจุภัณฑ์ </t>
  </si>
  <si>
    <t>เทคโนโลยีการจัดการอุตสาหกรรม</t>
  </si>
  <si>
    <t>นิเทศศาสตร์</t>
  </si>
  <si>
    <t>ปี 1 (2560)</t>
  </si>
  <si>
    <t>ปี 2 (2559)</t>
  </si>
  <si>
    <t>ปี 3 (2558)</t>
  </si>
  <si>
    <t>ปี 4 (2557)</t>
  </si>
  <si>
    <t>ปี 5 (2556)/ครุฯ</t>
  </si>
  <si>
    <t>จำนวนนักศึกษาจบ (ปีการศึกษา 2559)</t>
  </si>
  <si>
    <t>สถิติจำนวนนักศึกษาจบ จำแนกตามคณะ/วิทยาลัย ประจำปีการศึกษา 2559 (ส.ค. 59 - 31 พ.ค. 60)</t>
  </si>
  <si>
    <t>สถิตินักศึกษาเข้าใหม่ ประจำปีการศึกษา 2556 - 2560 จำแนกตามประเภทนักศึกษา คณะ/วิทยาลัย และสาขาวิชา</t>
  </si>
  <si>
    <t>สถิตินักศึกษาคงอยู่ ประจำปีการศึกษา 2556 - 2560 จำแนกตามประเภทนักศึกษา คณะ/วิทยาลัย และสาขาวิชา</t>
  </si>
  <si>
    <t>ปีการศึกษา 2556</t>
  </si>
  <si>
    <t>ปีการศึกษา 2557</t>
  </si>
  <si>
    <t>ปีการศึกษา 2558</t>
  </si>
  <si>
    <t>ปีการศึกษา 2559</t>
  </si>
  <si>
    <t>ปีการศึกษา 2560</t>
  </si>
  <si>
    <t>จำนวนนักศึกษาคงอยู่</t>
  </si>
  <si>
    <t>รายงานเผยแพร่ 4</t>
  </si>
  <si>
    <t>คณะ/หน่วยงานเทียบเท่า</t>
  </si>
  <si>
    <t>ระดับการศึกษา</t>
  </si>
  <si>
    <t>รวมสาขาวิทยาศาสตร์</t>
  </si>
  <si>
    <t>รวมสาขาวิศวกรรมศาสตร์</t>
  </si>
  <si>
    <t>รวมสาขาเทคโนโลยี</t>
  </si>
  <si>
    <t>รวมสาขาศิลปศาสตร์</t>
  </si>
  <si>
    <t>รวมสาขานิเทศศาสตร์</t>
  </si>
  <si>
    <t>รวมสาขาบริหารธุรกิจ</t>
  </si>
  <si>
    <t>รวมสาขาการบัญชี</t>
  </si>
  <si>
    <t>รวมสาขานิติศาสตร์</t>
  </si>
  <si>
    <t>รวมสาขารัฐประศาสนศาสตร์</t>
  </si>
  <si>
    <t>รวมสาขารัฐศาสตร์</t>
  </si>
  <si>
    <t>รายงานเผยแพร่ 5</t>
  </si>
  <si>
    <t>จำนวนนักศึกษา</t>
  </si>
  <si>
    <t>รายงานข้อมูลหลักสูตร ภาคการศึกษา 1/2560 จำแนกตามคณะ หลักสูตร สาขาวิชา และระดับการศึกษา</t>
  </si>
  <si>
    <t>นักศึกษาทั้งหมด</t>
  </si>
  <si>
    <t>สถิติจำนวนนักศึกษาคงอยู่ จำแนกตามคณะ/วิทยาลัย ประจำปีการศึกษา 2560 ( วันที่ 8 สิงหาคม 2560)</t>
  </si>
  <si>
    <r>
      <t>หมายเหตุ</t>
    </r>
    <r>
      <rPr>
        <sz val="14"/>
        <rFont val="TH Niramit AS"/>
      </rPr>
      <t xml:space="preserve"> : ข้อมูล ณ วันที่ 8 สิงหาคม 2560  มหาวิทยาลัยราชภัฏศรีสะเกษ</t>
    </r>
  </si>
  <si>
    <t>รายงานจำนวนนิสิต/นักศึกษาทั้งหมด ภาคการศึกษา 1/2560 จำแนกตามคณะ สาขาวิชา ระดับการศึกษา และเพศ</t>
  </si>
  <si>
    <t>นักศึกษาจบ (ปีการศึกษา 59)</t>
  </si>
  <si>
    <t>สถิติจำนวนนักศึกษาจบ จำแนกตามคณะ/วิทยาลัย ประจำปีการศึกษา 2560 (1 มิถุนายน 2560 - 31 พฤษภาคม 2561)</t>
  </si>
  <si>
    <t>ประจำปีการศึกษา 2560 (1 มิถุนายน 2560 - 31 พฤษภาคม 2561)</t>
  </si>
  <si>
    <t>จำนวนผู้สำเร็จการศึกษา คณะครุศาสตร์ มหาวิทยาลัยราชภัฏศรีสะเกษ</t>
  </si>
  <si>
    <t>ลำดับที่</t>
  </si>
  <si>
    <t>รวมจำนวน</t>
  </si>
  <si>
    <t>สาขาวิชา</t>
  </si>
  <si>
    <t>สำเร็จการศึกษา</t>
  </si>
  <si>
    <t>จำนวนนักศึกษาจบ (ปีการศึกษา 2560)</t>
  </si>
  <si>
    <t>สถิติจำนวนนักศึกษาคงอยู่ จำแนกตามคณะ/วิทยาลัย ประจำปีการศึกษา 2560 ( วันที่ 15 พฤษภาคม 2561)</t>
  </si>
  <si>
    <t>นักศึกษาจบ (ปีการศึกษา 60)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</si>
</sst>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34" x14ac:knownFonts="1">
    <font>
      <sz val="10"/>
      <name val="Arial"/>
      <charset val="222"/>
    </font>
    <font>
      <sz val="18"/>
      <name val="TH Niramit AS"/>
    </font>
    <font>
      <sz val="14"/>
      <name val="TH Niramit AS"/>
    </font>
    <font>
      <sz val="8"/>
      <name val="Arial"/>
      <family val="2"/>
    </font>
    <font>
      <sz val="16"/>
      <name val="Arial"/>
      <family val="2"/>
    </font>
    <font>
      <b/>
      <sz val="20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AngsanaUPC"/>
      <family val="1"/>
      <charset val="222"/>
    </font>
    <font>
      <b/>
      <sz val="14"/>
      <name val="TH Niramit AS"/>
    </font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8"/>
      <color theme="3"/>
      <name val="Tahoma"/>
      <family val="2"/>
      <charset val="222"/>
      <scheme val="major"/>
    </font>
    <font>
      <b/>
      <sz val="11"/>
      <color theme="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0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TH Niramit AS"/>
    </font>
    <font>
      <b/>
      <sz val="18"/>
      <name val="TH Niramit AS"/>
    </font>
    <font>
      <b/>
      <sz val="16"/>
      <name val="TH Niramit AS"/>
    </font>
  </fonts>
  <fills count="61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2D05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5">
    <xf numFmtId="0" fontId="0" fillId="0" borderId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3" fillId="34" borderId="16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35" borderId="17" applyNumberFormat="0" applyAlignment="0" applyProtection="0"/>
    <xf numFmtId="0" fontId="18" fillId="0" borderId="18" applyNumberFormat="0" applyFill="0" applyAlignment="0" applyProtection="0"/>
    <xf numFmtId="0" fontId="19" fillId="36" borderId="0" applyNumberFormat="0" applyBorder="0" applyAlignment="0" applyProtection="0"/>
    <xf numFmtId="0" fontId="8" fillId="0" borderId="0"/>
    <xf numFmtId="0" fontId="20" fillId="37" borderId="16" applyNumberFormat="0" applyAlignment="0" applyProtection="0"/>
    <xf numFmtId="0" fontId="21" fillId="38" borderId="0" applyNumberFormat="0" applyBorder="0" applyAlignment="0" applyProtection="0"/>
    <xf numFmtId="0" fontId="22" fillId="0" borderId="19" applyNumberFormat="0" applyFill="0" applyAlignment="0" applyProtection="0"/>
    <xf numFmtId="0" fontId="23" fillId="39" borderId="0" applyNumberFormat="0" applyBorder="0" applyAlignment="0" applyProtection="0"/>
    <xf numFmtId="0" fontId="12" fillId="40" borderId="0" applyNumberFormat="0" applyBorder="0" applyAlignment="0" applyProtection="0"/>
    <xf numFmtId="0" fontId="12" fillId="41" borderId="0" applyNumberFormat="0" applyBorder="0" applyAlignment="0" applyProtection="0"/>
    <xf numFmtId="0" fontId="12" fillId="42" borderId="0" applyNumberFormat="0" applyBorder="0" applyAlignment="0" applyProtection="0"/>
    <xf numFmtId="0" fontId="12" fillId="43" borderId="0" applyNumberFormat="0" applyBorder="0" applyAlignment="0" applyProtection="0"/>
    <xf numFmtId="0" fontId="12" fillId="44" borderId="0" applyNumberFormat="0" applyBorder="0" applyAlignment="0" applyProtection="0"/>
    <xf numFmtId="0" fontId="12" fillId="45" borderId="0" applyNumberFormat="0" applyBorder="0" applyAlignment="0" applyProtection="0"/>
    <xf numFmtId="0" fontId="24" fillId="34" borderId="20" applyNumberFormat="0" applyAlignment="0" applyProtection="0"/>
    <xf numFmtId="0" fontId="25" fillId="0" borderId="22" applyNumberFormat="0" applyFill="0" applyAlignment="0" applyProtection="0"/>
    <xf numFmtId="0" fontId="26" fillId="0" borderId="23" applyNumberFormat="0" applyFill="0" applyAlignment="0" applyProtection="0"/>
    <xf numFmtId="0" fontId="27" fillId="0" borderId="24" applyNumberFormat="0" applyFill="0" applyAlignment="0" applyProtection="0"/>
    <xf numFmtId="0" fontId="27" fillId="0" borderId="0" applyNumberFormat="0" applyFill="0" applyBorder="0" applyAlignment="0" applyProtection="0"/>
    <xf numFmtId="0" fontId="11" fillId="0" borderId="0"/>
    <xf numFmtId="0" fontId="11" fillId="46" borderId="21" applyNumberFormat="0" applyFont="0" applyAlignment="0" applyProtection="0"/>
    <xf numFmtId="43" fontId="30" fillId="0" borderId="0" applyFont="0" applyFill="0" applyBorder="0" applyAlignment="0" applyProtection="0"/>
  </cellStyleXfs>
  <cellXfs count="436">
    <xf numFmtId="0" fontId="0" fillId="0" borderId="0" xfId="0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shrinkToFit="1"/>
    </xf>
    <xf numFmtId="0" fontId="2" fillId="0" borderId="0" xfId="0" applyFont="1" applyFill="1"/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2" xfId="0" applyFont="1" applyFill="1" applyBorder="1"/>
    <xf numFmtId="0" fontId="2" fillId="4" borderId="3" xfId="0" applyFont="1" applyFill="1" applyBorder="1"/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/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/>
    <xf numFmtId="0" fontId="2" fillId="4" borderId="9" xfId="0" applyFont="1" applyFill="1" applyBorder="1"/>
    <xf numFmtId="0" fontId="2" fillId="4" borderId="10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6" borderId="11" xfId="0" applyFont="1" applyFill="1" applyBorder="1"/>
    <xf numFmtId="0" fontId="2" fillId="6" borderId="12" xfId="0" applyFont="1" applyFill="1" applyBorder="1"/>
    <xf numFmtId="0" fontId="2" fillId="6" borderId="12" xfId="0" applyFont="1" applyFill="1" applyBorder="1" applyAlignment="1">
      <alignment horizontal="center"/>
    </xf>
    <xf numFmtId="0" fontId="2" fillId="3" borderId="11" xfId="0" applyFont="1" applyFill="1" applyBorder="1"/>
    <xf numFmtId="0" fontId="2" fillId="3" borderId="12" xfId="0" applyFont="1" applyFill="1" applyBorder="1"/>
    <xf numFmtId="0" fontId="2" fillId="3" borderId="12" xfId="0" applyFont="1" applyFill="1" applyBorder="1" applyAlignment="1">
      <alignment horizontal="center"/>
    </xf>
    <xf numFmtId="0" fontId="2" fillId="5" borderId="11" xfId="0" applyFont="1" applyFill="1" applyBorder="1"/>
    <xf numFmtId="0" fontId="2" fillId="5" borderId="12" xfId="0" applyFont="1" applyFill="1" applyBorder="1"/>
    <xf numFmtId="0" fontId="2" fillId="5" borderId="12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/>
    <xf numFmtId="0" fontId="2" fillId="2" borderId="12" xfId="0" applyFont="1" applyFill="1" applyBorder="1" applyAlignment="1">
      <alignment horizontal="center"/>
    </xf>
    <xf numFmtId="0" fontId="2" fillId="7" borderId="11" xfId="0" applyFont="1" applyFill="1" applyBorder="1"/>
    <xf numFmtId="0" fontId="2" fillId="7" borderId="12" xfId="0" applyFont="1" applyFill="1" applyBorder="1"/>
    <xf numFmtId="0" fontId="2" fillId="7" borderId="12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0" fillId="0" borderId="0" xfId="0" applyFill="1"/>
    <xf numFmtId="0" fontId="2" fillId="9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6" borderId="1" xfId="0" applyFont="1" applyFill="1" applyBorder="1"/>
    <xf numFmtId="0" fontId="2" fillId="6" borderId="1" xfId="0" applyFont="1" applyFill="1" applyBorder="1" applyAlignment="1">
      <alignment shrinkToFit="1"/>
    </xf>
    <xf numFmtId="0" fontId="2" fillId="6" borderId="4" xfId="0" applyFont="1" applyFill="1" applyBorder="1"/>
    <xf numFmtId="0" fontId="2" fillId="6" borderId="7" xfId="0" applyFont="1" applyFill="1" applyBorder="1"/>
    <xf numFmtId="0" fontId="2" fillId="6" borderId="10" xfId="0" applyFont="1" applyFill="1" applyBorder="1"/>
    <xf numFmtId="0" fontId="2" fillId="0" borderId="0" xfId="0" applyFont="1" applyFill="1" applyAlignment="1">
      <alignment horizontal="center"/>
    </xf>
    <xf numFmtId="0" fontId="6" fillId="3" borderId="4" xfId="0" applyFont="1" applyFill="1" applyBorder="1"/>
    <xf numFmtId="0" fontId="6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/>
    </xf>
    <xf numFmtId="0" fontId="6" fillId="3" borderId="7" xfId="0" applyFont="1" applyFill="1" applyBorder="1"/>
    <xf numFmtId="0" fontId="6" fillId="3" borderId="10" xfId="0" applyFont="1" applyFill="1" applyBorder="1"/>
    <xf numFmtId="0" fontId="6" fillId="6" borderId="1" xfId="0" applyFont="1" applyFill="1" applyBorder="1"/>
    <xf numFmtId="0" fontId="6" fillId="6" borderId="1" xfId="0" applyFont="1" applyFill="1" applyBorder="1" applyAlignment="1">
      <alignment horizontal="left"/>
    </xf>
    <xf numFmtId="0" fontId="6" fillId="6" borderId="1" xfId="0" applyFont="1" applyFill="1" applyBorder="1" applyAlignment="1">
      <alignment horizontal="center"/>
    </xf>
    <xf numFmtId="0" fontId="6" fillId="5" borderId="4" xfId="0" applyFont="1" applyFill="1" applyBorder="1"/>
    <xf numFmtId="0" fontId="6" fillId="5" borderId="1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4" fillId="5" borderId="10" xfId="0" applyFont="1" applyFill="1" applyBorder="1"/>
    <xf numFmtId="0" fontId="6" fillId="2" borderId="4" xfId="0" applyFont="1" applyFill="1" applyBorder="1"/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0" fontId="6" fillId="2" borderId="10" xfId="0" applyFont="1" applyFill="1" applyBorder="1"/>
    <xf numFmtId="0" fontId="6" fillId="7" borderId="4" xfId="0" applyFont="1" applyFill="1" applyBorder="1"/>
    <xf numFmtId="0" fontId="6" fillId="7" borderId="1" xfId="0" applyFont="1" applyFill="1" applyBorder="1" applyAlignment="1">
      <alignment horizontal="left"/>
    </xf>
    <xf numFmtId="0" fontId="6" fillId="7" borderId="1" xfId="0" applyFont="1" applyFill="1" applyBorder="1" applyAlignment="1">
      <alignment horizontal="center"/>
    </xf>
    <xf numFmtId="0" fontId="6" fillId="7" borderId="7" xfId="0" applyFont="1" applyFill="1" applyBorder="1"/>
    <xf numFmtId="0" fontId="6" fillId="7" borderId="10" xfId="0" applyFont="1" applyFill="1" applyBorder="1"/>
    <xf numFmtId="0" fontId="7" fillId="8" borderId="1" xfId="0" applyFont="1" applyFill="1" applyBorder="1" applyAlignment="1">
      <alignment horizontal="center"/>
    </xf>
    <xf numFmtId="0" fontId="6" fillId="2" borderId="7" xfId="0" applyFont="1" applyFill="1" applyBorder="1"/>
    <xf numFmtId="0" fontId="7" fillId="13" borderId="1" xfId="0" applyFont="1" applyFill="1" applyBorder="1" applyAlignment="1">
      <alignment horizontal="center"/>
    </xf>
    <xf numFmtId="0" fontId="7" fillId="15" borderId="1" xfId="0" applyFont="1" applyFill="1" applyBorder="1" applyAlignment="1">
      <alignment horizontal="center"/>
    </xf>
    <xf numFmtId="0" fontId="7" fillId="12" borderId="1" xfId="0" applyFont="1" applyFill="1" applyBorder="1" applyAlignment="1">
      <alignment horizontal="center"/>
    </xf>
    <xf numFmtId="0" fontId="7" fillId="11" borderId="1" xfId="0" applyFont="1" applyFill="1" applyBorder="1" applyAlignment="1">
      <alignment horizontal="center"/>
    </xf>
    <xf numFmtId="0" fontId="7" fillId="14" borderId="1" xfId="0" applyFont="1" applyFill="1" applyBorder="1" applyAlignment="1">
      <alignment horizontal="center"/>
    </xf>
    <xf numFmtId="49" fontId="6" fillId="4" borderId="1" xfId="0" applyNumberFormat="1" applyFont="1" applyFill="1" applyBorder="1" applyAlignment="1">
      <alignment horizontal="center" vertical="center" shrinkToFit="1"/>
    </xf>
    <xf numFmtId="0" fontId="6" fillId="4" borderId="1" xfId="0" applyFont="1" applyFill="1" applyBorder="1" applyAlignment="1">
      <alignment horizontal="center" vertical="center" shrinkToFit="1"/>
    </xf>
    <xf numFmtId="0" fontId="2" fillId="47" borderId="4" xfId="0" applyFont="1" applyFill="1" applyBorder="1"/>
    <xf numFmtId="0" fontId="2" fillId="47" borderId="1" xfId="0" applyFont="1" applyFill="1" applyBorder="1"/>
    <xf numFmtId="0" fontId="2" fillId="47" borderId="7" xfId="0" applyFont="1" applyFill="1" applyBorder="1"/>
    <xf numFmtId="0" fontId="2" fillId="47" borderId="10" xfId="0" applyFont="1" applyFill="1" applyBorder="1"/>
    <xf numFmtId="0" fontId="10" fillId="0" borderId="0" xfId="0" applyFont="1" applyFill="1"/>
    <xf numFmtId="0" fontId="10" fillId="0" borderId="0" xfId="0" applyFont="1"/>
    <xf numFmtId="0" fontId="2" fillId="48" borderId="1" xfId="0" applyFont="1" applyFill="1" applyBorder="1"/>
    <xf numFmtId="0" fontId="2" fillId="48" borderId="4" xfId="0" applyFont="1" applyFill="1" applyBorder="1"/>
    <xf numFmtId="0" fontId="2" fillId="48" borderId="7" xfId="0" applyFont="1" applyFill="1" applyBorder="1"/>
    <xf numFmtId="0" fontId="2" fillId="48" borderId="10" xfId="0" applyFont="1" applyFill="1" applyBorder="1"/>
    <xf numFmtId="0" fontId="2" fillId="49" borderId="4" xfId="0" applyFont="1" applyFill="1" applyBorder="1"/>
    <xf numFmtId="0" fontId="2" fillId="49" borderId="1" xfId="0" applyFont="1" applyFill="1" applyBorder="1"/>
    <xf numFmtId="0" fontId="2" fillId="49" borderId="7" xfId="0" applyFont="1" applyFill="1" applyBorder="1"/>
    <xf numFmtId="0" fontId="2" fillId="49" borderId="10" xfId="0" applyFont="1" applyFill="1" applyBorder="1"/>
    <xf numFmtId="0" fontId="2" fillId="47" borderId="1" xfId="0" applyFont="1" applyFill="1" applyBorder="1" applyAlignment="1">
      <alignment horizontal="center"/>
    </xf>
    <xf numFmtId="0" fontId="28" fillId="0" borderId="0" xfId="0" applyFont="1"/>
    <xf numFmtId="0" fontId="2" fillId="48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2" fillId="51" borderId="12" xfId="0" applyFont="1" applyFill="1" applyBorder="1"/>
    <xf numFmtId="0" fontId="2" fillId="51" borderId="12" xfId="0" applyFont="1" applyFill="1" applyBorder="1" applyAlignment="1">
      <alignment horizontal="center"/>
    </xf>
    <xf numFmtId="0" fontId="2" fillId="51" borderId="1" xfId="0" applyFont="1" applyFill="1" applyBorder="1" applyAlignment="1">
      <alignment horizontal="center"/>
    </xf>
    <xf numFmtId="0" fontId="2" fillId="53" borderId="1" xfId="0" applyFont="1" applyFill="1" applyBorder="1" applyAlignment="1">
      <alignment horizontal="center"/>
    </xf>
    <xf numFmtId="0" fontId="2" fillId="54" borderId="1" xfId="0" applyFont="1" applyFill="1" applyBorder="1" applyAlignment="1">
      <alignment horizontal="center"/>
    </xf>
    <xf numFmtId="0" fontId="2" fillId="47" borderId="12" xfId="0" applyFont="1" applyFill="1" applyBorder="1"/>
    <xf numFmtId="0" fontId="2" fillId="47" borderId="12" xfId="0" applyFont="1" applyFill="1" applyBorder="1" applyAlignment="1">
      <alignment horizontal="center"/>
    </xf>
    <xf numFmtId="0" fontId="2" fillId="53" borderId="11" xfId="0" applyFont="1" applyFill="1" applyBorder="1"/>
    <xf numFmtId="0" fontId="2" fillId="53" borderId="12" xfId="0" applyFont="1" applyFill="1" applyBorder="1"/>
    <xf numFmtId="0" fontId="2" fillId="51" borderId="11" xfId="0" applyFont="1" applyFill="1" applyBorder="1"/>
    <xf numFmtId="0" fontId="2" fillId="48" borderId="12" xfId="0" applyFont="1" applyFill="1" applyBorder="1"/>
    <xf numFmtId="0" fontId="2" fillId="48" borderId="12" xfId="0" applyFont="1" applyFill="1" applyBorder="1" applyAlignment="1">
      <alignment horizontal="center"/>
    </xf>
    <xf numFmtId="0" fontId="9" fillId="48" borderId="12" xfId="0" applyFont="1" applyFill="1" applyBorder="1" applyAlignment="1">
      <alignment horizontal="center"/>
    </xf>
    <xf numFmtId="0" fontId="9" fillId="6" borderId="12" xfId="0" applyFont="1" applyFill="1" applyBorder="1" applyAlignment="1">
      <alignment horizontal="center"/>
    </xf>
    <xf numFmtId="0" fontId="9" fillId="47" borderId="12" xfId="0" applyFont="1" applyFill="1" applyBorder="1" applyAlignment="1">
      <alignment horizontal="center"/>
    </xf>
    <xf numFmtId="0" fontId="9" fillId="51" borderId="12" xfId="0" applyFont="1" applyFill="1" applyBorder="1" applyAlignment="1">
      <alignment horizontal="center"/>
    </xf>
    <xf numFmtId="0" fontId="29" fillId="0" borderId="0" xfId="0" applyFont="1" applyAlignment="1">
      <alignment horizontal="center"/>
    </xf>
    <xf numFmtId="0" fontId="2" fillId="55" borderId="1" xfId="0" applyFont="1" applyFill="1" applyBorder="1" applyAlignment="1">
      <alignment horizontal="center"/>
    </xf>
    <xf numFmtId="0" fontId="2" fillId="56" borderId="12" xfId="0" applyFont="1" applyFill="1" applyBorder="1"/>
    <xf numFmtId="0" fontId="2" fillId="56" borderId="12" xfId="0" applyFont="1" applyFill="1" applyBorder="1" applyAlignment="1">
      <alignment horizontal="center"/>
    </xf>
    <xf numFmtId="0" fontId="9" fillId="56" borderId="12" xfId="0" applyFont="1" applyFill="1" applyBorder="1" applyAlignment="1">
      <alignment horizontal="center"/>
    </xf>
    <xf numFmtId="0" fontId="2" fillId="47" borderId="4" xfId="0" applyFont="1" applyFill="1" applyBorder="1" applyAlignment="1">
      <alignment horizontal="center"/>
    </xf>
    <xf numFmtId="0" fontId="2" fillId="47" borderId="10" xfId="0" applyFont="1" applyFill="1" applyBorder="1" applyAlignment="1">
      <alignment horizontal="center"/>
    </xf>
    <xf numFmtId="0" fontId="2" fillId="48" borderId="4" xfId="0" applyFont="1" applyFill="1" applyBorder="1" applyAlignment="1">
      <alignment horizontal="center"/>
    </xf>
    <xf numFmtId="0" fontId="2" fillId="48" borderId="10" xfId="0" applyFont="1" applyFill="1" applyBorder="1" applyAlignment="1">
      <alignment horizontal="center"/>
    </xf>
    <xf numFmtId="0" fontId="2" fillId="54" borderId="4" xfId="0" applyFont="1" applyFill="1" applyBorder="1" applyAlignment="1">
      <alignment horizontal="center"/>
    </xf>
    <xf numFmtId="0" fontId="2" fillId="54" borderId="10" xfId="0" applyFont="1" applyFill="1" applyBorder="1" applyAlignment="1">
      <alignment horizontal="center"/>
    </xf>
    <xf numFmtId="0" fontId="2" fillId="57" borderId="4" xfId="0" applyFont="1" applyFill="1" applyBorder="1" applyAlignment="1">
      <alignment horizontal="center"/>
    </xf>
    <xf numFmtId="0" fontId="2" fillId="57" borderId="10" xfId="0" applyFont="1" applyFill="1" applyBorder="1" applyAlignment="1">
      <alignment horizontal="center"/>
    </xf>
    <xf numFmtId="0" fontId="2" fillId="57" borderId="1" xfId="0" applyFont="1" applyFill="1" applyBorder="1" applyAlignment="1">
      <alignment horizontal="center"/>
    </xf>
    <xf numFmtId="0" fontId="2" fillId="57" borderId="3" xfId="0" applyFont="1" applyFill="1" applyBorder="1"/>
    <xf numFmtId="0" fontId="2" fillId="57" borderId="2" xfId="0" applyFont="1" applyFill="1" applyBorder="1"/>
    <xf numFmtId="0" fontId="2" fillId="57" borderId="5" xfId="0" applyFont="1" applyFill="1" applyBorder="1"/>
    <xf numFmtId="0" fontId="2" fillId="57" borderId="6" xfId="0" applyFont="1" applyFill="1" applyBorder="1" applyAlignment="1">
      <alignment horizontal="center"/>
    </xf>
    <xf numFmtId="0" fontId="2" fillId="57" borderId="7" xfId="0" applyFont="1" applyFill="1" applyBorder="1" applyAlignment="1">
      <alignment horizontal="center"/>
    </xf>
    <xf numFmtId="0" fontId="2" fillId="57" borderId="8" xfId="0" applyFont="1" applyFill="1" applyBorder="1"/>
    <xf numFmtId="0" fontId="2" fillId="57" borderId="9" xfId="0" applyFont="1" applyFill="1" applyBorder="1"/>
    <xf numFmtId="0" fontId="2" fillId="58" borderId="1" xfId="0" applyFont="1" applyFill="1" applyBorder="1"/>
    <xf numFmtId="0" fontId="2" fillId="58" borderId="11" xfId="0" applyFont="1" applyFill="1" applyBorder="1"/>
    <xf numFmtId="0" fontId="2" fillId="58" borderId="12" xfId="0" applyFont="1" applyFill="1" applyBorder="1"/>
    <xf numFmtId="0" fontId="2" fillId="58" borderId="12" xfId="0" applyFont="1" applyFill="1" applyBorder="1" applyAlignment="1">
      <alignment horizontal="center"/>
    </xf>
    <xf numFmtId="0" fontId="2" fillId="58" borderId="13" xfId="0" applyFont="1" applyFill="1" applyBorder="1" applyAlignment="1">
      <alignment horizontal="center"/>
    </xf>
    <xf numFmtId="0" fontId="2" fillId="58" borderId="1" xfId="0" applyFont="1" applyFill="1" applyBorder="1" applyAlignment="1">
      <alignment horizontal="center"/>
    </xf>
    <xf numFmtId="0" fontId="2" fillId="53" borderId="1" xfId="0" applyFont="1" applyFill="1" applyBorder="1"/>
    <xf numFmtId="0" fontId="2" fillId="53" borderId="12" xfId="0" applyFont="1" applyFill="1" applyBorder="1" applyAlignment="1">
      <alignment horizontal="center"/>
    </xf>
    <xf numFmtId="0" fontId="2" fillId="53" borderId="13" xfId="0" applyFont="1" applyFill="1" applyBorder="1" applyAlignment="1">
      <alignment horizontal="center"/>
    </xf>
    <xf numFmtId="0" fontId="2" fillId="55" borderId="1" xfId="0" applyFont="1" applyFill="1" applyBorder="1"/>
    <xf numFmtId="0" fontId="2" fillId="55" borderId="11" xfId="0" applyFont="1" applyFill="1" applyBorder="1"/>
    <xf numFmtId="0" fontId="2" fillId="55" borderId="12" xfId="0" applyFont="1" applyFill="1" applyBorder="1"/>
    <xf numFmtId="0" fontId="2" fillId="55" borderId="12" xfId="0" applyFont="1" applyFill="1" applyBorder="1" applyAlignment="1">
      <alignment horizontal="center"/>
    </xf>
    <xf numFmtId="0" fontId="2" fillId="55" borderId="13" xfId="0" applyFont="1" applyFill="1" applyBorder="1" applyAlignment="1">
      <alignment horizontal="center"/>
    </xf>
    <xf numFmtId="0" fontId="2" fillId="59" borderId="1" xfId="0" applyFont="1" applyFill="1" applyBorder="1"/>
    <xf numFmtId="0" fontId="2" fillId="59" borderId="11" xfId="0" applyFont="1" applyFill="1" applyBorder="1"/>
    <xf numFmtId="0" fontId="2" fillId="59" borderId="12" xfId="0" applyFont="1" applyFill="1" applyBorder="1"/>
    <xf numFmtId="0" fontId="2" fillId="59" borderId="12" xfId="0" applyFont="1" applyFill="1" applyBorder="1" applyAlignment="1">
      <alignment horizontal="center"/>
    </xf>
    <xf numFmtId="0" fontId="2" fillId="59" borderId="13" xfId="0" applyFont="1" applyFill="1" applyBorder="1" applyAlignment="1">
      <alignment horizontal="center"/>
    </xf>
    <xf numFmtId="0" fontId="2" fillId="59" borderId="1" xfId="0" applyFont="1" applyFill="1" applyBorder="1" applyAlignment="1">
      <alignment horizontal="center"/>
    </xf>
    <xf numFmtId="0" fontId="2" fillId="51" borderId="1" xfId="0" applyFont="1" applyFill="1" applyBorder="1"/>
    <xf numFmtId="0" fontId="2" fillId="51" borderId="13" xfId="0" applyFont="1" applyFill="1" applyBorder="1" applyAlignment="1">
      <alignment horizontal="center"/>
    </xf>
    <xf numFmtId="0" fontId="2" fillId="52" borderId="4" xfId="0" applyFont="1" applyFill="1" applyBorder="1"/>
    <xf numFmtId="0" fontId="2" fillId="52" borderId="1" xfId="0" applyFont="1" applyFill="1" applyBorder="1"/>
    <xf numFmtId="0" fontId="2" fillId="52" borderId="7" xfId="0" applyFont="1" applyFill="1" applyBorder="1"/>
    <xf numFmtId="0" fontId="2" fillId="52" borderId="10" xfId="0" applyFont="1" applyFill="1" applyBorder="1"/>
    <xf numFmtId="0" fontId="2" fillId="2" borderId="28" xfId="0" applyFont="1" applyFill="1" applyBorder="1" applyAlignment="1">
      <alignment horizontal="center"/>
    </xf>
    <xf numFmtId="0" fontId="2" fillId="48" borderId="30" xfId="0" applyFont="1" applyFill="1" applyBorder="1" applyAlignment="1">
      <alignment horizontal="center"/>
    </xf>
    <xf numFmtId="0" fontId="2" fillId="48" borderId="31" xfId="0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/>
    </xf>
    <xf numFmtId="0" fontId="2" fillId="6" borderId="30" xfId="0" applyFont="1" applyFill="1" applyBorder="1" applyAlignment="1">
      <alignment horizontal="center"/>
    </xf>
    <xf numFmtId="0" fontId="2" fillId="6" borderId="31" xfId="0" applyFont="1" applyFill="1" applyBorder="1" applyAlignment="1">
      <alignment horizontal="center"/>
    </xf>
    <xf numFmtId="0" fontId="2" fillId="54" borderId="29" xfId="0" applyFont="1" applyFill="1" applyBorder="1" applyAlignment="1">
      <alignment horizontal="center"/>
    </xf>
    <xf numFmtId="0" fontId="2" fillId="56" borderId="30" xfId="0" applyFont="1" applyFill="1" applyBorder="1" applyAlignment="1">
      <alignment horizontal="center"/>
    </xf>
    <xf numFmtId="0" fontId="2" fillId="47" borderId="30" xfId="0" applyFont="1" applyFill="1" applyBorder="1" applyAlignment="1">
      <alignment horizontal="center"/>
    </xf>
    <xf numFmtId="0" fontId="2" fillId="47" borderId="31" xfId="0" applyFont="1" applyFill="1" applyBorder="1" applyAlignment="1">
      <alignment horizontal="center"/>
    </xf>
    <xf numFmtId="0" fontId="2" fillId="51" borderId="30" xfId="0" applyFont="1" applyFill="1" applyBorder="1" applyAlignment="1">
      <alignment horizontal="center"/>
    </xf>
    <xf numFmtId="0" fontId="2" fillId="51" borderId="31" xfId="0" applyFont="1" applyFill="1" applyBorder="1" applyAlignment="1">
      <alignment horizontal="center"/>
    </xf>
    <xf numFmtId="0" fontId="9" fillId="8" borderId="32" xfId="0" applyFont="1" applyFill="1" applyBorder="1" applyAlignment="1">
      <alignment horizontal="center"/>
    </xf>
    <xf numFmtId="0" fontId="9" fillId="8" borderId="33" xfId="0" applyFont="1" applyFill="1" applyBorder="1" applyAlignment="1">
      <alignment horizontal="center"/>
    </xf>
    <xf numFmtId="0" fontId="9" fillId="8" borderId="34" xfId="0" applyFont="1" applyFill="1" applyBorder="1" applyAlignment="1">
      <alignment horizontal="center"/>
    </xf>
    <xf numFmtId="0" fontId="9" fillId="48" borderId="31" xfId="0" applyFont="1" applyFill="1" applyBorder="1" applyAlignment="1">
      <alignment horizontal="center"/>
    </xf>
    <xf numFmtId="0" fontId="9" fillId="6" borderId="31" xfId="0" applyFont="1" applyFill="1" applyBorder="1" applyAlignment="1">
      <alignment horizontal="center"/>
    </xf>
    <xf numFmtId="0" fontId="9" fillId="56" borderId="31" xfId="0" applyFont="1" applyFill="1" applyBorder="1" applyAlignment="1">
      <alignment horizontal="center"/>
    </xf>
    <xf numFmtId="0" fontId="9" fillId="47" borderId="31" xfId="0" applyFont="1" applyFill="1" applyBorder="1" applyAlignment="1">
      <alignment horizontal="center"/>
    </xf>
    <xf numFmtId="0" fontId="9" fillId="51" borderId="31" xfId="0" applyFont="1" applyFill="1" applyBorder="1" applyAlignment="1">
      <alignment horizontal="center"/>
    </xf>
    <xf numFmtId="0" fontId="2" fillId="4" borderId="37" xfId="0" applyFont="1" applyFill="1" applyBorder="1" applyAlignment="1">
      <alignment horizontal="center"/>
    </xf>
    <xf numFmtId="0" fontId="2" fillId="4" borderId="36" xfId="0" applyFont="1" applyFill="1" applyBorder="1"/>
    <xf numFmtId="0" fontId="2" fillId="4" borderId="35" xfId="0" applyFont="1" applyFill="1" applyBorder="1"/>
    <xf numFmtId="0" fontId="2" fillId="6" borderId="30" xfId="0" applyFont="1" applyFill="1" applyBorder="1"/>
    <xf numFmtId="0" fontId="2" fillId="4" borderId="38" xfId="0" applyFont="1" applyFill="1" applyBorder="1"/>
    <xf numFmtId="0" fontId="2" fillId="56" borderId="30" xfId="0" applyFont="1" applyFill="1" applyBorder="1"/>
    <xf numFmtId="0" fontId="2" fillId="0" borderId="28" xfId="0" applyFont="1" applyFill="1" applyBorder="1"/>
    <xf numFmtId="0" fontId="2" fillId="51" borderId="30" xfId="0" applyFont="1" applyFill="1" applyBorder="1"/>
    <xf numFmtId="0" fontId="2" fillId="48" borderId="30" xfId="0" applyFont="1" applyFill="1" applyBorder="1"/>
    <xf numFmtId="0" fontId="2" fillId="4" borderId="39" xfId="0" applyFont="1" applyFill="1" applyBorder="1"/>
    <xf numFmtId="0" fontId="2" fillId="47" borderId="30" xfId="0" applyFont="1" applyFill="1" applyBorder="1"/>
    <xf numFmtId="0" fontId="2" fillId="0" borderId="38" xfId="0" applyFont="1" applyFill="1" applyBorder="1"/>
    <xf numFmtId="0" fontId="2" fillId="57" borderId="1" xfId="0" applyFont="1" applyFill="1" applyBorder="1" applyAlignment="1">
      <alignment horizontal="center"/>
    </xf>
    <xf numFmtId="0" fontId="2" fillId="47" borderId="1" xfId="0" applyFont="1" applyFill="1" applyBorder="1" applyAlignment="1">
      <alignment horizontal="center"/>
    </xf>
    <xf numFmtId="0" fontId="2" fillId="51" borderId="1" xfId="0" applyFont="1" applyFill="1" applyBorder="1" applyAlignment="1">
      <alignment horizontal="center"/>
    </xf>
    <xf numFmtId="0" fontId="2" fillId="48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56" borderId="1" xfId="0" applyFont="1" applyFill="1" applyBorder="1" applyAlignment="1">
      <alignment horizontal="center"/>
    </xf>
    <xf numFmtId="0" fontId="2" fillId="57" borderId="1" xfId="0" applyFont="1" applyFill="1" applyBorder="1" applyAlignment="1">
      <alignment horizontal="center"/>
    </xf>
    <xf numFmtId="0" fontId="2" fillId="58" borderId="1" xfId="0" applyFont="1" applyFill="1" applyBorder="1" applyAlignment="1">
      <alignment horizontal="center"/>
    </xf>
    <xf numFmtId="0" fontId="2" fillId="48" borderId="11" xfId="0" applyFont="1" applyFill="1" applyBorder="1"/>
    <xf numFmtId="0" fontId="2" fillId="48" borderId="13" xfId="0" applyFont="1" applyFill="1" applyBorder="1" applyAlignment="1">
      <alignment horizontal="center"/>
    </xf>
    <xf numFmtId="0" fontId="2" fillId="6" borderId="13" xfId="0" applyFont="1" applyFill="1" applyBorder="1" applyAlignment="1">
      <alignment horizontal="center"/>
    </xf>
    <xf numFmtId="0" fontId="2" fillId="56" borderId="11" xfId="0" applyFont="1" applyFill="1" applyBorder="1"/>
    <xf numFmtId="0" fontId="2" fillId="56" borderId="13" xfId="0" applyFont="1" applyFill="1" applyBorder="1" applyAlignment="1">
      <alignment horizontal="center"/>
    </xf>
    <xf numFmtId="0" fontId="2" fillId="47" borderId="11" xfId="0" applyFont="1" applyFill="1" applyBorder="1"/>
    <xf numFmtId="0" fontId="2" fillId="47" borderId="13" xfId="0" applyFont="1" applyFill="1" applyBorder="1" applyAlignment="1">
      <alignment horizontal="center"/>
    </xf>
    <xf numFmtId="0" fontId="2" fillId="48" borderId="13" xfId="0" applyFont="1" applyFill="1" applyBorder="1"/>
    <xf numFmtId="0" fontId="2" fillId="6" borderId="13" xfId="0" applyFont="1" applyFill="1" applyBorder="1"/>
    <xf numFmtId="0" fontId="2" fillId="56" borderId="13" xfId="0" applyFont="1" applyFill="1" applyBorder="1"/>
    <xf numFmtId="0" fontId="2" fillId="47" borderId="13" xfId="0" applyFont="1" applyFill="1" applyBorder="1"/>
    <xf numFmtId="0" fontId="2" fillId="51" borderId="13" xfId="0" applyFont="1" applyFill="1" applyBorder="1"/>
    <xf numFmtId="0" fontId="9" fillId="8" borderId="1" xfId="0" applyFont="1" applyFill="1" applyBorder="1" applyAlignment="1">
      <alignment horizontal="center"/>
    </xf>
    <xf numFmtId="0" fontId="2" fillId="47" borderId="1" xfId="0" applyFont="1" applyFill="1" applyBorder="1" applyAlignment="1">
      <alignment horizontal="center"/>
    </xf>
    <xf numFmtId="0" fontId="9" fillId="47" borderId="29" xfId="0" applyFont="1" applyFill="1" applyBorder="1" applyAlignment="1">
      <alignment horizontal="center"/>
    </xf>
    <xf numFmtId="0" fontId="2" fillId="47" borderId="28" xfId="0" applyFont="1" applyFill="1" applyBorder="1" applyAlignment="1">
      <alignment horizontal="center"/>
    </xf>
    <xf numFmtId="0" fontId="2" fillId="47" borderId="29" xfId="0" applyFont="1" applyFill="1" applyBorder="1" applyAlignment="1">
      <alignment horizontal="center"/>
    </xf>
    <xf numFmtId="0" fontId="2" fillId="51" borderId="28" xfId="0" applyFont="1" applyFill="1" applyBorder="1" applyAlignment="1">
      <alignment horizontal="center"/>
    </xf>
    <xf numFmtId="0" fontId="2" fillId="51" borderId="1" xfId="0" applyFont="1" applyFill="1" applyBorder="1" applyAlignment="1">
      <alignment horizontal="center"/>
    </xf>
    <xf numFmtId="0" fontId="2" fillId="51" borderId="29" xfId="0" applyFont="1" applyFill="1" applyBorder="1" applyAlignment="1">
      <alignment horizontal="center"/>
    </xf>
    <xf numFmtId="0" fontId="2" fillId="50" borderId="1" xfId="0" applyFont="1" applyFill="1" applyBorder="1" applyAlignment="1">
      <alignment horizontal="center"/>
    </xf>
    <xf numFmtId="0" fontId="2" fillId="50" borderId="29" xfId="0" applyFont="1" applyFill="1" applyBorder="1" applyAlignment="1">
      <alignment horizontal="center"/>
    </xf>
    <xf numFmtId="0" fontId="2" fillId="48" borderId="28" xfId="0" applyFont="1" applyFill="1" applyBorder="1" applyAlignment="1">
      <alignment horizontal="center"/>
    </xf>
    <xf numFmtId="0" fontId="2" fillId="48" borderId="1" xfId="0" applyFont="1" applyFill="1" applyBorder="1" applyAlignment="1">
      <alignment horizontal="center"/>
    </xf>
    <xf numFmtId="0" fontId="2" fillId="48" borderId="29" xfId="0" applyFont="1" applyFill="1" applyBorder="1" applyAlignment="1">
      <alignment horizontal="center"/>
    </xf>
    <xf numFmtId="0" fontId="2" fillId="6" borderId="2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29" xfId="0" applyFont="1" applyFill="1" applyBorder="1" applyAlignment="1">
      <alignment horizontal="center"/>
    </xf>
    <xf numFmtId="0" fontId="2" fillId="56" borderId="28" xfId="0" applyFont="1" applyFill="1" applyBorder="1" applyAlignment="1">
      <alignment horizontal="center"/>
    </xf>
    <xf numFmtId="0" fontId="2" fillId="56" borderId="1" xfId="0" applyFont="1" applyFill="1" applyBorder="1" applyAlignment="1">
      <alignment horizontal="center"/>
    </xf>
    <xf numFmtId="0" fontId="2" fillId="56" borderId="29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48" borderId="29" xfId="0" applyFont="1" applyFill="1" applyBorder="1" applyAlignment="1">
      <alignment horizontal="center"/>
    </xf>
    <xf numFmtId="0" fontId="9" fillId="6" borderId="29" xfId="0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 shrinkToFit="1"/>
    </xf>
    <xf numFmtId="0" fontId="2" fillId="0" borderId="1" xfId="0" applyFont="1" applyFill="1" applyBorder="1" applyAlignment="1">
      <alignment horizontal="center" shrinkToFit="1"/>
    </xf>
    <xf numFmtId="0" fontId="9" fillId="56" borderId="29" xfId="0" applyFont="1" applyFill="1" applyBorder="1" applyAlignment="1">
      <alignment horizontal="center"/>
    </xf>
    <xf numFmtId="0" fontId="9" fillId="51" borderId="29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 shrinkToFit="1"/>
    </xf>
    <xf numFmtId="0" fontId="2" fillId="0" borderId="11" xfId="0" applyFont="1" applyFill="1" applyBorder="1"/>
    <xf numFmtId="0" fontId="2" fillId="0" borderId="13" xfId="0" applyFont="1" applyFill="1" applyBorder="1"/>
    <xf numFmtId="0" fontId="31" fillId="0" borderId="0" xfId="26" applyFont="1" applyFill="1" applyBorder="1"/>
    <xf numFmtId="0" fontId="31" fillId="0" borderId="0" xfId="26" applyFont="1" applyFill="1" applyAlignment="1">
      <alignment shrinkToFit="1"/>
    </xf>
    <xf numFmtId="0" fontId="31" fillId="0" borderId="0" xfId="26" applyFont="1" applyFill="1" applyAlignment="1">
      <alignment horizontal="right"/>
    </xf>
    <xf numFmtId="0" fontId="31" fillId="0" borderId="0" xfId="26" applyFont="1" applyFill="1" applyAlignment="1">
      <alignment horizontal="right" shrinkToFit="1"/>
    </xf>
    <xf numFmtId="0" fontId="33" fillId="0" borderId="0" xfId="26" applyFont="1" applyFill="1" applyBorder="1" applyAlignment="1">
      <alignment horizontal="center"/>
    </xf>
    <xf numFmtId="0" fontId="33" fillId="0" borderId="0" xfId="26" applyFont="1" applyFill="1" applyAlignment="1">
      <alignment horizontal="center" shrinkToFit="1"/>
    </xf>
    <xf numFmtId="0" fontId="9" fillId="0" borderId="1" xfId="26" applyFont="1" applyFill="1" applyBorder="1" applyAlignment="1">
      <alignment horizontal="center" vertical="center" shrinkToFit="1"/>
    </xf>
    <xf numFmtId="187" fontId="2" fillId="4" borderId="1" xfId="44" applyNumberFormat="1" applyFont="1" applyFill="1" applyBorder="1" applyAlignment="1">
      <alignment horizontal="center" vertical="center" shrinkToFit="1"/>
    </xf>
    <xf numFmtId="0" fontId="9" fillId="0" borderId="4" xfId="26" applyFont="1" applyFill="1" applyBorder="1" applyAlignment="1">
      <alignment horizontal="center" vertical="center"/>
    </xf>
    <xf numFmtId="0" fontId="2" fillId="0" borderId="40" xfId="0" applyFont="1" applyBorder="1"/>
    <xf numFmtId="187" fontId="2" fillId="0" borderId="40" xfId="44" applyNumberFormat="1" applyFont="1" applyFill="1" applyBorder="1" applyAlignment="1">
      <alignment horizontal="center" vertical="center" shrinkToFit="1"/>
    </xf>
    <xf numFmtId="187" fontId="9" fillId="0" borderId="40" xfId="44" applyNumberFormat="1" applyFont="1" applyFill="1" applyBorder="1" applyAlignment="1">
      <alignment horizontal="right" vertical="center" shrinkToFit="1"/>
    </xf>
    <xf numFmtId="187" fontId="2" fillId="0" borderId="40" xfId="44" applyNumberFormat="1" applyFont="1" applyFill="1" applyBorder="1" applyAlignment="1">
      <alignment horizontal="right" vertical="center" shrinkToFit="1"/>
    </xf>
    <xf numFmtId="0" fontId="9" fillId="0" borderId="7" xfId="26" applyFont="1" applyFill="1" applyBorder="1" applyAlignment="1">
      <alignment horizontal="center" vertical="center"/>
    </xf>
    <xf numFmtId="0" fontId="2" fillId="0" borderId="41" xfId="0" applyFont="1" applyBorder="1"/>
    <xf numFmtId="187" fontId="2" fillId="0" borderId="41" xfId="44" applyNumberFormat="1" applyFont="1" applyFill="1" applyBorder="1" applyAlignment="1">
      <alignment horizontal="center" vertical="center" shrinkToFit="1"/>
    </xf>
    <xf numFmtId="187" fontId="9" fillId="0" borderId="41" xfId="44" applyNumberFormat="1" applyFont="1" applyFill="1" applyBorder="1" applyAlignment="1">
      <alignment horizontal="right" vertical="center" shrinkToFit="1"/>
    </xf>
    <xf numFmtId="187" fontId="2" fillId="0" borderId="41" xfId="44" applyNumberFormat="1" applyFont="1" applyFill="1" applyBorder="1" applyAlignment="1">
      <alignment horizontal="right" vertical="center" shrinkToFit="1"/>
    </xf>
    <xf numFmtId="0" fontId="2" fillId="0" borderId="42" xfId="0" applyFont="1" applyBorder="1"/>
    <xf numFmtId="187" fontId="2" fillId="0" borderId="42" xfId="44" applyNumberFormat="1" applyFont="1" applyFill="1" applyBorder="1" applyAlignment="1">
      <alignment horizontal="center" vertical="center" shrinkToFit="1"/>
    </xf>
    <xf numFmtId="187" fontId="9" fillId="0" borderId="42" xfId="44" applyNumberFormat="1" applyFont="1" applyFill="1" applyBorder="1" applyAlignment="1">
      <alignment horizontal="right" vertical="center" shrinkToFit="1"/>
    </xf>
    <xf numFmtId="187" fontId="2" fillId="0" borderId="42" xfId="44" applyNumberFormat="1" applyFont="1" applyFill="1" applyBorder="1" applyAlignment="1">
      <alignment horizontal="right" vertical="center" shrinkToFit="1"/>
    </xf>
    <xf numFmtId="0" fontId="9" fillId="6" borderId="1" xfId="26" applyFont="1" applyFill="1" applyBorder="1" applyAlignment="1">
      <alignment horizontal="center" shrinkToFit="1"/>
    </xf>
    <xf numFmtId="187" fontId="9" fillId="6" borderId="1" xfId="44" applyNumberFormat="1" applyFont="1" applyFill="1" applyBorder="1" applyAlignment="1">
      <alignment horizontal="center" vertical="center" shrinkToFit="1"/>
    </xf>
    <xf numFmtId="187" fontId="9" fillId="0" borderId="1" xfId="44" applyNumberFormat="1" applyFont="1" applyFill="1" applyBorder="1" applyAlignment="1">
      <alignment horizontal="center" vertical="center" shrinkToFit="1"/>
    </xf>
    <xf numFmtId="187" fontId="9" fillId="0" borderId="1" xfId="44" applyNumberFormat="1" applyFont="1" applyFill="1" applyBorder="1" applyAlignment="1">
      <alignment horizontal="right" vertical="center" shrinkToFit="1"/>
    </xf>
    <xf numFmtId="187" fontId="2" fillId="0" borderId="1" xfId="44" applyNumberFormat="1" applyFont="1" applyFill="1" applyBorder="1" applyAlignment="1">
      <alignment horizontal="right" vertical="center" shrinkToFit="1"/>
    </xf>
    <xf numFmtId="0" fontId="9" fillId="0" borderId="10" xfId="26" applyFont="1" applyFill="1" applyBorder="1" applyAlignment="1">
      <alignment horizontal="center" vertical="center"/>
    </xf>
    <xf numFmtId="49" fontId="9" fillId="6" borderId="1" xfId="0" applyNumberFormat="1" applyFont="1" applyFill="1" applyBorder="1" applyAlignment="1">
      <alignment horizontal="center" shrinkToFit="1"/>
    </xf>
    <xf numFmtId="187" fontId="9" fillId="4" borderId="1" xfId="44" applyNumberFormat="1" applyFont="1" applyFill="1" applyBorder="1" applyAlignment="1">
      <alignment horizontal="center" vertical="center" shrinkToFit="1"/>
    </xf>
    <xf numFmtId="187" fontId="9" fillId="4" borderId="1" xfId="44" applyNumberFormat="1" applyFont="1" applyFill="1" applyBorder="1" applyAlignment="1">
      <alignment horizontal="right" vertical="center" shrinkToFit="1"/>
    </xf>
    <xf numFmtId="0" fontId="2" fillId="0" borderId="7" xfId="26" applyFont="1" applyFill="1" applyBorder="1" applyAlignment="1">
      <alignment vertical="center" shrinkToFit="1"/>
    </xf>
    <xf numFmtId="0" fontId="2" fillId="0" borderId="10" xfId="26" applyFont="1" applyFill="1" applyBorder="1" applyAlignment="1">
      <alignment vertical="center" shrinkToFit="1"/>
    </xf>
    <xf numFmtId="187" fontId="2" fillId="4" borderId="1" xfId="44" applyNumberFormat="1" applyFont="1" applyFill="1" applyBorder="1" applyAlignment="1">
      <alignment horizontal="right" vertical="center" shrinkToFit="1"/>
    </xf>
    <xf numFmtId="0" fontId="9" fillId="6" borderId="1" xfId="26" applyFont="1" applyFill="1" applyBorder="1" applyAlignment="1">
      <alignment horizontal="center" vertical="center"/>
    </xf>
    <xf numFmtId="187" fontId="9" fillId="6" borderId="1" xfId="44" applyNumberFormat="1" applyFont="1" applyFill="1" applyBorder="1" applyAlignment="1">
      <alignment horizontal="right" vertical="center" shrinkToFit="1"/>
    </xf>
    <xf numFmtId="0" fontId="2" fillId="0" borderId="4" xfId="26" applyFont="1" applyFill="1" applyBorder="1" applyAlignment="1">
      <alignment vertical="center" shrinkToFit="1"/>
    </xf>
    <xf numFmtId="0" fontId="2" fillId="0" borderId="1" xfId="0" applyFont="1" applyBorder="1"/>
    <xf numFmtId="187" fontId="2" fillId="6" borderId="1" xfId="44" applyNumberFormat="1" applyFont="1" applyFill="1" applyBorder="1" applyAlignment="1">
      <alignment horizontal="right" vertical="center" shrinkToFit="1"/>
    </xf>
    <xf numFmtId="0" fontId="9" fillId="0" borderId="10" xfId="26" applyFont="1" applyFill="1" applyBorder="1" applyAlignment="1">
      <alignment vertical="center" shrinkToFit="1"/>
    </xf>
    <xf numFmtId="49" fontId="2" fillId="0" borderId="1" xfId="0" applyNumberFormat="1" applyFont="1" applyFill="1" applyBorder="1" applyAlignment="1">
      <alignment horizontal="left" shrinkToFit="1"/>
    </xf>
    <xf numFmtId="0" fontId="31" fillId="0" borderId="0" xfId="26" applyFont="1" applyFill="1" applyBorder="1" applyAlignment="1">
      <alignment vertical="center" shrinkToFit="1"/>
    </xf>
    <xf numFmtId="0" fontId="31" fillId="0" borderId="0" xfId="26" applyFont="1" applyFill="1" applyBorder="1" applyAlignment="1">
      <alignment horizontal="center" shrinkToFit="1"/>
    </xf>
    <xf numFmtId="187" fontId="31" fillId="0" borderId="0" xfId="44" applyNumberFormat="1" applyFont="1" applyFill="1" applyBorder="1" applyAlignment="1">
      <alignment horizontal="right" vertical="center" shrinkToFit="1"/>
    </xf>
    <xf numFmtId="0" fontId="9" fillId="0" borderId="0" xfId="0" applyFont="1" applyAlignment="1">
      <alignment horizontal="left" vertical="center"/>
    </xf>
    <xf numFmtId="0" fontId="2" fillId="0" borderId="0" xfId="26" applyFont="1" applyFill="1"/>
    <xf numFmtId="0" fontId="2" fillId="0" borderId="0" xfId="26" applyFont="1" applyFill="1" applyAlignment="1">
      <alignment horizontal="center"/>
    </xf>
    <xf numFmtId="187" fontId="31" fillId="0" borderId="0" xfId="44" applyNumberFormat="1" applyFont="1" applyFill="1" applyAlignment="1">
      <alignment horizontal="center"/>
    </xf>
    <xf numFmtId="187" fontId="2" fillId="0" borderId="0" xfId="44" applyNumberFormat="1" applyFont="1" applyFill="1" applyAlignment="1">
      <alignment horizontal="center"/>
    </xf>
    <xf numFmtId="0" fontId="9" fillId="0" borderId="0" xfId="26" applyFont="1" applyFill="1" applyBorder="1" applyAlignment="1">
      <alignment horizontal="center"/>
    </xf>
    <xf numFmtId="0" fontId="33" fillId="0" borderId="4" xfId="26" applyFont="1" applyFill="1" applyBorder="1" applyAlignment="1">
      <alignment horizontal="center" vertical="center"/>
    </xf>
    <xf numFmtId="187" fontId="33" fillId="0" borderId="4" xfId="44" applyNumberFormat="1" applyFont="1" applyFill="1" applyBorder="1" applyAlignment="1">
      <alignment horizontal="center" vertical="center" wrapText="1"/>
    </xf>
    <xf numFmtId="0" fontId="9" fillId="4" borderId="11" xfId="26" applyFont="1" applyFill="1" applyBorder="1"/>
    <xf numFmtId="0" fontId="2" fillId="4" borderId="12" xfId="26" applyFont="1" applyFill="1" applyBorder="1"/>
    <xf numFmtId="3" fontId="2" fillId="4" borderId="12" xfId="26" applyNumberFormat="1" applyFont="1" applyFill="1" applyBorder="1" applyAlignment="1">
      <alignment horizontal="left"/>
    </xf>
    <xf numFmtId="187" fontId="2" fillId="4" borderId="13" xfId="44" applyNumberFormat="1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40" xfId="26" applyFont="1" applyFill="1" applyBorder="1"/>
    <xf numFmtId="1" fontId="2" fillId="0" borderId="40" xfId="44" applyNumberFormat="1" applyFont="1" applyFill="1" applyBorder="1" applyAlignment="1">
      <alignment horizontal="center"/>
    </xf>
    <xf numFmtId="1" fontId="2" fillId="0" borderId="41" xfId="44" applyNumberFormat="1" applyFont="1" applyFill="1" applyBorder="1" applyAlignment="1">
      <alignment horizontal="center"/>
    </xf>
    <xf numFmtId="0" fontId="2" fillId="0" borderId="41" xfId="0" applyFont="1" applyFill="1" applyBorder="1"/>
    <xf numFmtId="0" fontId="2" fillId="0" borderId="42" xfId="0" applyFont="1" applyFill="1" applyBorder="1"/>
    <xf numFmtId="0" fontId="9" fillId="4" borderId="1" xfId="26" applyFont="1" applyFill="1" applyBorder="1"/>
    <xf numFmtId="0" fontId="2" fillId="4" borderId="12" xfId="0" applyFont="1" applyFill="1" applyBorder="1"/>
    <xf numFmtId="187" fontId="2" fillId="4" borderId="13" xfId="44" applyNumberFormat="1" applyFont="1" applyFill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7" xfId="0" applyFont="1" applyBorder="1"/>
    <xf numFmtId="0" fontId="2" fillId="0" borderId="10" xfId="0" applyFont="1" applyBorder="1"/>
    <xf numFmtId="187" fontId="2" fillId="4" borderId="1" xfId="44" applyNumberFormat="1" applyFont="1" applyFill="1" applyBorder="1" applyAlignment="1">
      <alignment horizontal="center"/>
    </xf>
    <xf numFmtId="0" fontId="2" fillId="0" borderId="43" xfId="0" applyFont="1" applyBorder="1"/>
    <xf numFmtId="0" fontId="2" fillId="0" borderId="43" xfId="0" applyFont="1" applyBorder="1" applyAlignment="1">
      <alignment horizontal="center"/>
    </xf>
    <xf numFmtId="0" fontId="2" fillId="0" borderId="8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1" xfId="0" applyFont="1" applyFill="1" applyBorder="1" applyAlignment="1">
      <alignment shrinkToFit="1"/>
    </xf>
    <xf numFmtId="0" fontId="2" fillId="4" borderId="45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56" borderId="31" xfId="0" applyFont="1" applyFill="1" applyBorder="1" applyAlignment="1">
      <alignment horizontal="center"/>
    </xf>
    <xf numFmtId="0" fontId="9" fillId="60" borderId="1" xfId="0" applyFont="1" applyFill="1" applyBorder="1" applyAlignment="1">
      <alignment horizontal="center"/>
    </xf>
    <xf numFmtId="0" fontId="9" fillId="60" borderId="29" xfId="0" applyFont="1" applyFill="1" applyBorder="1" applyAlignment="1">
      <alignment horizontal="center"/>
    </xf>
    <xf numFmtId="0" fontId="9" fillId="59" borderId="1" xfId="0" applyFont="1" applyFill="1" applyBorder="1" applyAlignment="1">
      <alignment horizontal="center"/>
    </xf>
    <xf numFmtId="0" fontId="9" fillId="59" borderId="29" xfId="0" applyFont="1" applyFill="1" applyBorder="1" applyAlignment="1">
      <alignment horizontal="center"/>
    </xf>
    <xf numFmtId="0" fontId="2" fillId="0" borderId="1" xfId="26" applyFont="1" applyFill="1" applyBorder="1" applyAlignment="1">
      <alignment horizontal="left" shrinkToFit="1"/>
    </xf>
    <xf numFmtId="1" fontId="2" fillId="0" borderId="43" xfId="44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47" borderId="1" xfId="0" applyFont="1" applyFill="1" applyBorder="1" applyAlignment="1">
      <alignment horizontal="center"/>
    </xf>
    <xf numFmtId="0" fontId="2" fillId="51" borderId="1" xfId="0" applyFont="1" applyFill="1" applyBorder="1" applyAlignment="1">
      <alignment horizontal="center"/>
    </xf>
    <xf numFmtId="0" fontId="2" fillId="48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57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59" borderId="1" xfId="0" applyFont="1" applyFill="1" applyBorder="1" applyAlignment="1">
      <alignment horizontal="center"/>
    </xf>
    <xf numFmtId="0" fontId="2" fillId="58" borderId="1" xfId="0" applyFont="1" applyFill="1" applyBorder="1" applyAlignment="1">
      <alignment horizontal="center"/>
    </xf>
    <xf numFmtId="0" fontId="2" fillId="53" borderId="1" xfId="0" applyFont="1" applyFill="1" applyBorder="1" applyAlignment="1">
      <alignment horizontal="center"/>
    </xf>
    <xf numFmtId="0" fontId="2" fillId="55" borderId="1" xfId="0" applyFont="1" applyFill="1" applyBorder="1" applyAlignment="1">
      <alignment horizontal="center"/>
    </xf>
    <xf numFmtId="0" fontId="31" fillId="0" borderId="1" xfId="0" applyFont="1" applyFill="1" applyBorder="1"/>
    <xf numFmtId="0" fontId="31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/>
    </xf>
    <xf numFmtId="0" fontId="31" fillId="0" borderId="1" xfId="0" applyFont="1" applyFill="1" applyBorder="1" applyAlignment="1">
      <alignment horizontal="center"/>
    </xf>
    <xf numFmtId="0" fontId="2" fillId="48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59" borderId="25" xfId="0" applyFont="1" applyFill="1" applyBorder="1" applyAlignment="1">
      <alignment horizontal="center"/>
    </xf>
    <xf numFmtId="0" fontId="2" fillId="59" borderId="26" xfId="0" applyFont="1" applyFill="1" applyBorder="1" applyAlignment="1">
      <alignment horizontal="center"/>
    </xf>
    <xf numFmtId="0" fontId="2" fillId="59" borderId="27" xfId="0" applyFont="1" applyFill="1" applyBorder="1" applyAlignment="1">
      <alignment horizontal="center"/>
    </xf>
    <xf numFmtId="0" fontId="2" fillId="50" borderId="25" xfId="0" applyFont="1" applyFill="1" applyBorder="1" applyAlignment="1">
      <alignment horizontal="center"/>
    </xf>
    <xf numFmtId="0" fontId="2" fillId="50" borderId="26" xfId="0" applyFont="1" applyFill="1" applyBorder="1" applyAlignment="1">
      <alignment horizontal="center"/>
    </xf>
    <xf numFmtId="0" fontId="2" fillId="50" borderId="27" xfId="0" applyFont="1" applyFill="1" applyBorder="1" applyAlignment="1">
      <alignment horizontal="center"/>
    </xf>
    <xf numFmtId="0" fontId="2" fillId="60" borderId="25" xfId="0" applyFont="1" applyFill="1" applyBorder="1" applyAlignment="1">
      <alignment horizontal="center"/>
    </xf>
    <xf numFmtId="0" fontId="2" fillId="60" borderId="26" xfId="0" applyFont="1" applyFill="1" applyBorder="1" applyAlignment="1">
      <alignment horizontal="center"/>
    </xf>
    <xf numFmtId="0" fontId="2" fillId="60" borderId="27" xfId="0" applyFont="1" applyFill="1" applyBorder="1" applyAlignment="1">
      <alignment horizontal="center"/>
    </xf>
    <xf numFmtId="0" fontId="2" fillId="57" borderId="28" xfId="0" applyFont="1" applyFill="1" applyBorder="1" applyAlignment="1">
      <alignment horizontal="center"/>
    </xf>
    <xf numFmtId="0" fontId="2" fillId="57" borderId="1" xfId="0" applyFont="1" applyFill="1" applyBorder="1" applyAlignment="1">
      <alignment horizontal="center"/>
    </xf>
    <xf numFmtId="0" fontId="9" fillId="60" borderId="1" xfId="0" applyFont="1" applyFill="1" applyBorder="1" applyAlignment="1">
      <alignment horizontal="center"/>
    </xf>
    <xf numFmtId="0" fontId="9" fillId="60" borderId="29" xfId="0" applyFont="1" applyFill="1" applyBorder="1" applyAlignment="1">
      <alignment horizontal="center"/>
    </xf>
    <xf numFmtId="0" fontId="2" fillId="47" borderId="28" xfId="0" applyFont="1" applyFill="1" applyBorder="1" applyAlignment="1">
      <alignment horizontal="center"/>
    </xf>
    <xf numFmtId="0" fontId="2" fillId="47" borderId="1" xfId="0" applyFont="1" applyFill="1" applyBorder="1" applyAlignment="1">
      <alignment horizontal="center"/>
    </xf>
    <xf numFmtId="0" fontId="2" fillId="47" borderId="11" xfId="0" applyFont="1" applyFill="1" applyBorder="1" applyAlignment="1">
      <alignment horizontal="center"/>
    </xf>
    <xf numFmtId="0" fontId="2" fillId="51" borderId="28" xfId="0" applyFont="1" applyFill="1" applyBorder="1" applyAlignment="1">
      <alignment horizontal="center"/>
    </xf>
    <xf numFmtId="0" fontId="2" fillId="51" borderId="1" xfId="0" applyFont="1" applyFill="1" applyBorder="1" applyAlignment="1">
      <alignment horizontal="center"/>
    </xf>
    <xf numFmtId="0" fontId="2" fillId="51" borderId="11" xfId="0" applyFont="1" applyFill="1" applyBorder="1" applyAlignment="1">
      <alignment horizontal="center"/>
    </xf>
    <xf numFmtId="0" fontId="2" fillId="8" borderId="32" xfId="0" applyFont="1" applyFill="1" applyBorder="1" applyAlignment="1">
      <alignment horizontal="center"/>
    </xf>
    <xf numFmtId="0" fontId="2" fillId="8" borderId="33" xfId="0" applyFont="1" applyFill="1" applyBorder="1" applyAlignment="1">
      <alignment horizontal="center"/>
    </xf>
    <xf numFmtId="0" fontId="2" fillId="8" borderId="44" xfId="0" applyFont="1" applyFill="1" applyBorder="1" applyAlignment="1">
      <alignment horizontal="center"/>
    </xf>
    <xf numFmtId="0" fontId="2" fillId="50" borderId="1" xfId="0" applyFont="1" applyFill="1" applyBorder="1" applyAlignment="1">
      <alignment horizontal="center"/>
    </xf>
    <xf numFmtId="0" fontId="2" fillId="50" borderId="29" xfId="0" applyFont="1" applyFill="1" applyBorder="1" applyAlignment="1">
      <alignment horizontal="center"/>
    </xf>
    <xf numFmtId="0" fontId="2" fillId="48" borderId="28" xfId="0" applyFont="1" applyFill="1" applyBorder="1" applyAlignment="1">
      <alignment horizontal="center"/>
    </xf>
    <xf numFmtId="0" fontId="2" fillId="48" borderId="11" xfId="0" applyFont="1" applyFill="1" applyBorder="1" applyAlignment="1">
      <alignment horizontal="center"/>
    </xf>
    <xf numFmtId="0" fontId="2" fillId="6" borderId="2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/>
    </xf>
    <xf numFmtId="0" fontId="2" fillId="56" borderId="28" xfId="0" applyFont="1" applyFill="1" applyBorder="1" applyAlignment="1">
      <alignment horizontal="center"/>
    </xf>
    <xf numFmtId="0" fontId="2" fillId="56" borderId="1" xfId="0" applyFont="1" applyFill="1" applyBorder="1" applyAlignment="1">
      <alignment horizontal="center"/>
    </xf>
    <xf numFmtId="0" fontId="2" fillId="56" borderId="11" xfId="0" applyFont="1" applyFill="1" applyBorder="1" applyAlignment="1">
      <alignment horizontal="center"/>
    </xf>
    <xf numFmtId="0" fontId="9" fillId="59" borderId="1" xfId="0" applyFont="1" applyFill="1" applyBorder="1" applyAlignment="1">
      <alignment horizontal="center"/>
    </xf>
    <xf numFmtId="0" fontId="9" fillId="59" borderId="29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59" borderId="1" xfId="0" applyFont="1" applyFill="1" applyBorder="1" applyAlignment="1">
      <alignment horizontal="center"/>
    </xf>
    <xf numFmtId="0" fontId="2" fillId="58" borderId="1" xfId="0" applyFont="1" applyFill="1" applyBorder="1" applyAlignment="1">
      <alignment horizontal="center"/>
    </xf>
    <xf numFmtId="0" fontId="2" fillId="53" borderId="1" xfId="0" applyFont="1" applyFill="1" applyBorder="1" applyAlignment="1">
      <alignment horizontal="center"/>
    </xf>
    <xf numFmtId="0" fontId="2" fillId="55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/>
    </xf>
    <xf numFmtId="0" fontId="7" fillId="8" borderId="11" xfId="0" applyFont="1" applyFill="1" applyBorder="1" applyAlignment="1">
      <alignment horizontal="center"/>
    </xf>
    <xf numFmtId="0" fontId="7" fillId="8" borderId="13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9" fillId="4" borderId="11" xfId="26" applyFont="1" applyFill="1" applyBorder="1" applyAlignment="1">
      <alignment horizontal="center" vertical="center"/>
    </xf>
    <xf numFmtId="0" fontId="9" fillId="4" borderId="13" xfId="26" applyFont="1" applyFill="1" applyBorder="1" applyAlignment="1">
      <alignment horizontal="center" vertical="center"/>
    </xf>
    <xf numFmtId="0" fontId="9" fillId="4" borderId="1" xfId="26" applyFont="1" applyFill="1" applyBorder="1" applyAlignment="1">
      <alignment horizontal="center" vertical="center"/>
    </xf>
    <xf numFmtId="0" fontId="9" fillId="4" borderId="11" xfId="26" applyFont="1" applyFill="1" applyBorder="1" applyAlignment="1">
      <alignment horizontal="center" shrinkToFit="1"/>
    </xf>
    <xf numFmtId="0" fontId="9" fillId="4" borderId="13" xfId="26" applyFont="1" applyFill="1" applyBorder="1" applyAlignment="1">
      <alignment horizontal="center" shrinkToFit="1"/>
    </xf>
    <xf numFmtId="0" fontId="32" fillId="0" borderId="0" xfId="26" applyFont="1" applyFill="1" applyAlignment="1">
      <alignment horizontal="center"/>
    </xf>
    <xf numFmtId="0" fontId="9" fillId="0" borderId="1" xfId="26" applyFont="1" applyFill="1" applyBorder="1" applyAlignment="1">
      <alignment horizontal="center" vertical="center"/>
    </xf>
    <xf numFmtId="0" fontId="9" fillId="0" borderId="1" xfId="26" applyFont="1" applyFill="1" applyBorder="1" applyAlignment="1">
      <alignment horizontal="center" vertical="center" shrinkToFit="1"/>
    </xf>
    <xf numFmtId="49" fontId="9" fillId="4" borderId="11" xfId="0" applyNumberFormat="1" applyFont="1" applyFill="1" applyBorder="1" applyAlignment="1">
      <alignment horizontal="center" shrinkToFit="1"/>
    </xf>
    <xf numFmtId="49" fontId="9" fillId="4" borderId="13" xfId="0" applyNumberFormat="1" applyFont="1" applyFill="1" applyBorder="1" applyAlignment="1">
      <alignment horizontal="center" shrinkToFit="1"/>
    </xf>
    <xf numFmtId="0" fontId="32" fillId="0" borderId="0" xfId="26" applyFont="1" applyFill="1" applyBorder="1" applyAlignment="1">
      <alignment horizontal="center"/>
    </xf>
    <xf numFmtId="0" fontId="33" fillId="0" borderId="2" xfId="26" applyFont="1" applyFill="1" applyBorder="1" applyAlignment="1">
      <alignment horizontal="center" vertical="center"/>
    </xf>
    <xf numFmtId="0" fontId="33" fillId="0" borderId="14" xfId="26" applyFont="1" applyFill="1" applyBorder="1" applyAlignment="1">
      <alignment horizontal="center" vertical="center"/>
    </xf>
    <xf numFmtId="0" fontId="33" fillId="0" borderId="3" xfId="26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2" fillId="57" borderId="12" xfId="0" applyFont="1" applyFill="1" applyBorder="1" applyAlignment="1">
      <alignment horizontal="center"/>
    </xf>
    <xf numFmtId="0" fontId="2" fillId="57" borderId="13" xfId="0" applyFont="1" applyFill="1" applyBorder="1" applyAlignment="1">
      <alignment horizontal="center"/>
    </xf>
    <xf numFmtId="0" fontId="2" fillId="57" borderId="11" xfId="0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31" fillId="0" borderId="15" xfId="0" applyFont="1" applyBorder="1" applyAlignment="1">
      <alignment horizontal="center"/>
    </xf>
    <xf numFmtId="0" fontId="31" fillId="0" borderId="1" xfId="0" applyFont="1" applyBorder="1" applyAlignment="1">
      <alignment horizontal="center"/>
    </xf>
    <xf numFmtId="0" fontId="31" fillId="0" borderId="1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</cellXfs>
  <cellStyles count="45">
    <cellStyle name="20% - ส่วนที่ถูกเน้น1" xfId="1" builtinId="30" customBuiltin="1"/>
    <cellStyle name="20% - ส่วนที่ถูกเน้น2" xfId="2" builtinId="34" customBuiltin="1"/>
    <cellStyle name="20% - ส่วนที่ถูกเน้น3" xfId="3" builtinId="38" customBuiltin="1"/>
    <cellStyle name="20% - ส่วนที่ถูกเน้น4" xfId="4" builtinId="42" customBuiltin="1"/>
    <cellStyle name="20% - ส่วนที่ถูกเน้น5" xfId="5" builtinId="46" customBuiltin="1"/>
    <cellStyle name="20% - ส่วนที่ถูกเน้น6" xfId="6" builtinId="50" customBuiltin="1"/>
    <cellStyle name="40% - ส่วนที่ถูกเน้น1" xfId="7" builtinId="31" customBuiltin="1"/>
    <cellStyle name="40% - ส่วนที่ถูกเน้น2" xfId="8" builtinId="35" customBuiltin="1"/>
    <cellStyle name="40% - ส่วนที่ถูกเน้น3" xfId="9" builtinId="39" customBuiltin="1"/>
    <cellStyle name="40% - ส่วนที่ถูกเน้น4" xfId="10" builtinId="43" customBuiltin="1"/>
    <cellStyle name="40% - ส่วนที่ถูกเน้น5" xfId="11" builtinId="47" customBuiltin="1"/>
    <cellStyle name="40% - ส่วนที่ถูกเน้น6" xfId="12" builtinId="51" customBuiltin="1"/>
    <cellStyle name="60% - ส่วนที่ถูกเน้น1" xfId="13" builtinId="32" customBuiltin="1"/>
    <cellStyle name="60% - ส่วนที่ถูกเน้น2" xfId="14" builtinId="36" customBuiltin="1"/>
    <cellStyle name="60% - ส่วนที่ถูกเน้น3" xfId="15" builtinId="40" customBuiltin="1"/>
    <cellStyle name="60% - ส่วนที่ถูกเน้น4" xfId="16" builtinId="44" customBuiltin="1"/>
    <cellStyle name="60% - ส่วนที่ถูกเน้น5" xfId="17" builtinId="48" customBuiltin="1"/>
    <cellStyle name="60% - ส่วนที่ถูกเน้น6" xfId="18" builtinId="52" customBuiltin="1"/>
    <cellStyle name="Comma" xfId="44" builtinId="3"/>
    <cellStyle name="Normal" xfId="0" builtinId="0"/>
    <cellStyle name="Normal 2" xfId="42"/>
    <cellStyle name="การคำนวณ" xfId="19" builtinId="22" customBuiltin="1"/>
    <cellStyle name="ข้อความเตือน" xfId="20" builtinId="11" customBuiltin="1"/>
    <cellStyle name="ข้อความอธิบาย" xfId="21" builtinId="53" customBuiltin="1"/>
    <cellStyle name="ชื่อเรื่อง" xfId="22" builtinId="15" customBuiltin="1"/>
    <cellStyle name="เซลล์ตรวจสอบ" xfId="23" builtinId="23" customBuiltin="1"/>
    <cellStyle name="เซลล์ที่มีการเชื่อมโยง" xfId="24" builtinId="24" customBuiltin="1"/>
    <cellStyle name="ดี" xfId="25" builtinId="26" customBuiltin="1"/>
    <cellStyle name="ปกติ_ตารางสถาบันรัฐ" xfId="26"/>
    <cellStyle name="ป้อนค่า" xfId="27" builtinId="20" customBuiltin="1"/>
    <cellStyle name="ปานกลาง" xfId="28" builtinId="28" customBuiltin="1"/>
    <cellStyle name="ผลรวม" xfId="29" builtinId="25" customBuiltin="1"/>
    <cellStyle name="แย่" xfId="30" builtinId="27" customBuiltin="1"/>
    <cellStyle name="ส่วนที่ถูกเน้น1" xfId="31" builtinId="29" customBuiltin="1"/>
    <cellStyle name="ส่วนที่ถูกเน้น2" xfId="32" builtinId="33" customBuiltin="1"/>
    <cellStyle name="ส่วนที่ถูกเน้น3" xfId="33" builtinId="37" customBuiltin="1"/>
    <cellStyle name="ส่วนที่ถูกเน้น4" xfId="34" builtinId="41" customBuiltin="1"/>
    <cellStyle name="ส่วนที่ถูกเน้น5" xfId="35" builtinId="45" customBuiltin="1"/>
    <cellStyle name="ส่วนที่ถูกเน้น6" xfId="36" builtinId="49" customBuiltin="1"/>
    <cellStyle name="แสดงผล" xfId="37" builtinId="21" customBuiltin="1"/>
    <cellStyle name="หมายเหตุ 2" xfId="43"/>
    <cellStyle name="หัวเรื่อง 1" xfId="38" builtinId="16" customBuiltin="1"/>
    <cellStyle name="หัวเรื่อง 2" xfId="39" builtinId="17" customBuiltin="1"/>
    <cellStyle name="หัวเรื่อง 3" xfId="40" builtinId="18" customBuiltin="1"/>
    <cellStyle name="หัวเรื่อง 4" xfId="41" builtinId="19" customBuiltin="1"/>
  </cellStyles>
  <dxfs count="0"/>
  <tableStyles count="0" defaultTableStyle="TableStyleMedium2" defaultPivotStyle="PivotStyleLight16"/>
  <colors>
    <mruColors>
      <color rgb="FFFFCCFF"/>
      <color rgb="FFFFFFCC"/>
      <color rgb="FFFF99FF"/>
      <color rgb="FF0000FF"/>
      <color rgb="FFCCFFCC"/>
      <color rgb="FFCCFFFF"/>
      <color rgb="FFFFFF99"/>
      <color rgb="FFCCECFF"/>
      <color rgb="FF99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%20&#3586;&#3657;&#3629;&#3617;&#3641;&#3621;&#3586;&#3629;&#3649;&#3621;&#3657;&#3623;&#3586;&#3629;&#3629;&#3637;&#3585;\&#3585;&#3614;&#3619;.&#3626;&#3656;&#3591;&#3614;&#3637;&#3656;&#3604;&#3634;&#3623;\&#3626;&#3585;&#3629;.%2059\590921.&#3648;&#3629;&#3585;&#3626;&#3634;&#3619;&#3648;&#3612;&#3618;&#3649;&#3614;&#3619;&#3656;.59.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แยกชั้นปี"/>
      <sheetName val="จบปีการศึกษา58"/>
      <sheetName val="เผยแพร่4"/>
      <sheetName val="เผยแพร่5"/>
      <sheetName val="สรุปแยก"/>
      <sheetName val="สรุปรวม"/>
    </sheetNames>
    <sheetDataSet>
      <sheetData sheetId="0">
        <row r="6">
          <cell r="D6" t="str">
            <v>วิทยาการคอมพิวเตอร์</v>
          </cell>
        </row>
        <row r="7">
          <cell r="D7" t="str">
            <v>เทคโนโลยีสารสนเทศ</v>
          </cell>
        </row>
        <row r="8">
          <cell r="D8" t="str">
            <v>วิศวกรรมซอฟแวร์</v>
          </cell>
        </row>
        <row r="9">
          <cell r="D9" t="str">
            <v>สาธารณสุขชุมชน</v>
          </cell>
        </row>
        <row r="10">
          <cell r="D10" t="str">
            <v>วิทยาศาสตร์การกีฬา</v>
          </cell>
        </row>
        <row r="11">
          <cell r="D11" t="str">
            <v>วิทยาศาสตร์สิ่งแวดล้อม</v>
          </cell>
        </row>
        <row r="12">
          <cell r="D12" t="str">
            <v>วิศวกรรมโลจิสติกส์</v>
          </cell>
        </row>
        <row r="13">
          <cell r="D13" t="str">
            <v>วิทยาศาสตร์และเทคโนโลยีอาหาร</v>
          </cell>
        </row>
        <row r="14">
          <cell r="D14" t="str">
            <v>เทคโนโลยีการเกษตร</v>
          </cell>
        </row>
        <row r="15">
          <cell r="D15" t="str">
            <v>เทคโนโลยีการจัดการอุตสาหกรรม</v>
          </cell>
        </row>
        <row r="16">
          <cell r="D16" t="str">
            <v>เทคโนโลยี ออกแบบผลิตภัณฑ์อุตสาหกรรม</v>
          </cell>
        </row>
        <row r="17">
          <cell r="D17" t="str">
            <v xml:space="preserve">เทคโนโลยีออกแบบผลิตภัณฑ์และบรรจุภัณฑ์ </v>
          </cell>
        </row>
        <row r="18">
          <cell r="D18" t="str">
            <v>เทคโนโลยี ก่อสร้าง</v>
          </cell>
        </row>
        <row r="19">
          <cell r="D19" t="str">
            <v xml:space="preserve">เทคโนโลยีโยธาและสถาปัตยกรรม </v>
          </cell>
        </row>
        <row r="20">
          <cell r="D20" t="str">
            <v>เทคโนโลยี การจัดการอุตสาหกรรม</v>
          </cell>
        </row>
        <row r="23">
          <cell r="D23" t="str">
            <v>การศึกษาปฐมวัย</v>
          </cell>
        </row>
        <row r="24">
          <cell r="D24" t="str">
            <v>คณิตศาสตร์</v>
          </cell>
        </row>
        <row r="25">
          <cell r="D25" t="str">
            <v>คอมพิวเตอร์ศึกษา</v>
          </cell>
        </row>
        <row r="26">
          <cell r="D26" t="str">
            <v>ภาษาอังกฤษ</v>
          </cell>
        </row>
        <row r="27">
          <cell r="D27" t="str">
            <v>ภาษาไทย</v>
          </cell>
        </row>
        <row r="28">
          <cell r="D28" t="str">
            <v>สังคมศึกษา</v>
          </cell>
        </row>
        <row r="29">
          <cell r="D29" t="str">
            <v>การประถมศึกษา</v>
          </cell>
        </row>
        <row r="30">
          <cell r="D30" t="str">
            <v>วิทยาศาสตร์</v>
          </cell>
        </row>
        <row r="31">
          <cell r="D31" t="str">
            <v>พลศึกษา</v>
          </cell>
        </row>
        <row r="32">
          <cell r="D32" t="str">
            <v>ดนตรีศึกษา</v>
          </cell>
        </row>
        <row r="33">
          <cell r="D33" t="str">
            <v>การสอนภาษาจีน</v>
          </cell>
        </row>
        <row r="34">
          <cell r="D34" t="str">
            <v>ประกาศนียบัตรวิชาชีพครู</v>
          </cell>
        </row>
        <row r="35">
          <cell r="D35" t="str">
            <v>การบริหารการศึกษา</v>
          </cell>
        </row>
        <row r="36">
          <cell r="D36" t="str">
            <v>หลักสูตรและการสอน</v>
          </cell>
        </row>
        <row r="37">
          <cell r="D37" t="str">
            <v>วิจัยและประเมินผลการศึกษา</v>
          </cell>
        </row>
        <row r="41">
          <cell r="D41" t="str">
            <v>การพัฒนาชุมชน</v>
          </cell>
        </row>
        <row r="42">
          <cell r="D42" t="str">
            <v>ภาษาจีน</v>
          </cell>
        </row>
        <row r="43">
          <cell r="D43" t="str">
            <v>ภาษาญี่ปุ่น</v>
          </cell>
        </row>
        <row r="44">
          <cell r="D44" t="str">
            <v>ภาษาอังกฤษธุรกิจ</v>
          </cell>
        </row>
        <row r="45">
          <cell r="D45" t="str">
            <v>สหวิทยาการเพื่อการพัฒนาท้องถิ่น</v>
          </cell>
        </row>
        <row r="46">
          <cell r="D46" t="str">
            <v>บรรณรักษ์ศาสตร์และสารสนเทศศาสตร์</v>
          </cell>
        </row>
        <row r="47">
          <cell r="D47" t="str">
            <v>ศิลปะและการออกแบบ</v>
          </cell>
        </row>
        <row r="48">
          <cell r="D48" t="str">
            <v>ภาษาไทยเพื่อการสื่อสาร</v>
          </cell>
        </row>
        <row r="49">
          <cell r="D49" t="str">
            <v>ประวัติศาสตร์</v>
          </cell>
        </row>
        <row r="50">
          <cell r="D50" t="str">
            <v>สังคมศาสตร์เพื่อการพัฒนา</v>
          </cell>
        </row>
        <row r="51">
          <cell r="D51" t="str">
            <v>นิเทศศาสตร์</v>
          </cell>
        </row>
        <row r="52">
          <cell r="D52" t="str">
            <v>นิเทศศาสตร์ แขนงวิชาการประชาสัมพันธ์</v>
          </cell>
        </row>
        <row r="53">
          <cell r="D53" t="str">
            <v>นิเทศศาสตร์ แขนงวิชาวิทยุโทรทัศน์และวิทยุกระจายเสียง</v>
          </cell>
        </row>
        <row r="56">
          <cell r="D56" t="str">
            <v>การจัดการการท่องเที่ยวและการโรงแรม</v>
          </cell>
        </row>
        <row r="57">
          <cell r="D57" t="str">
            <v>การจัดการ</v>
          </cell>
        </row>
        <row r="58">
          <cell r="D58" t="str">
            <v>การตลาด</v>
          </cell>
        </row>
        <row r="59">
          <cell r="D59" t="str">
            <v>คอมพิวเตอร์ธุรกิจ</v>
          </cell>
        </row>
        <row r="60">
          <cell r="D60" t="str">
            <v>บริหารธุรกิจระหว่างประเทศ</v>
          </cell>
        </row>
        <row r="61">
          <cell r="D61" t="str">
            <v>เศรษฐศาสตร์การเงินการคลัง</v>
          </cell>
        </row>
        <row r="62">
          <cell r="D62" t="str">
            <v>การบริหารธุรกิจ</v>
          </cell>
        </row>
        <row r="63">
          <cell r="D63" t="str">
            <v>การบัญชี</v>
          </cell>
        </row>
      </sheetData>
      <sheetData sheetId="1"/>
      <sheetData sheetId="2"/>
      <sheetData sheetId="3"/>
      <sheetData sheetId="4">
        <row r="6">
          <cell r="C6" t="str">
            <v>วิทยาศาสตรบัณฑิต</v>
          </cell>
          <cell r="D6" t="str">
            <v>วิทยาการคอมพิวเตอร์</v>
          </cell>
          <cell r="E6" t="str">
            <v>ปริญญาตรี</v>
          </cell>
        </row>
        <row r="7">
          <cell r="C7" t="str">
            <v>วิทยาศาสตรบัณฑิต</v>
          </cell>
          <cell r="D7" t="str">
            <v>เทคโนโลยีสารสนเทศ</v>
          </cell>
          <cell r="E7" t="str">
            <v>ปริญญาตรี</v>
          </cell>
        </row>
        <row r="8">
          <cell r="C8" t="str">
            <v>วิทยาศาสตรบัณฑิต</v>
          </cell>
          <cell r="D8" t="str">
            <v>วิศวกรรมซอฟแวร์</v>
          </cell>
          <cell r="E8" t="str">
            <v>ปริญญาตรี</v>
          </cell>
        </row>
        <row r="9">
          <cell r="C9" t="str">
            <v>วิทยาศาสตรบัณฑิต</v>
          </cell>
          <cell r="D9" t="str">
            <v>สาธารณสุขชุมชน</v>
          </cell>
          <cell r="E9" t="str">
            <v>ปริญญาตรี</v>
          </cell>
        </row>
        <row r="10">
          <cell r="C10" t="str">
            <v>วิทยาศาสตรบัณฑิต</v>
          </cell>
          <cell r="D10" t="str">
            <v>วิทยาศาสตร์การกีฬา</v>
          </cell>
          <cell r="E10" t="str">
            <v>ปริญญาตรี</v>
          </cell>
        </row>
        <row r="11">
          <cell r="C11" t="str">
            <v>วิทยาศาสตรบัณฑิต</v>
          </cell>
          <cell r="D11" t="str">
            <v>วิทยาศาสตร์สิ่งแวดล้อม</v>
          </cell>
          <cell r="E11" t="str">
            <v>ปริญญาตรี</v>
          </cell>
        </row>
        <row r="12">
          <cell r="C12" t="str">
            <v>วิศวกรรมศาสตรบัณฑิต</v>
          </cell>
          <cell r="D12" t="str">
            <v>วิศวกรรมโลจิสติกส์</v>
          </cell>
          <cell r="E12" t="str">
            <v>ปริญญาตรี</v>
          </cell>
        </row>
        <row r="13">
          <cell r="C13" t="str">
            <v>วิทยาศาสตรบัณฑิต</v>
          </cell>
          <cell r="D13" t="str">
            <v>วิทยาศาสตร์และเทคโนโลยีอาหาร</v>
          </cell>
          <cell r="E13" t="str">
            <v>ปริญญาตรี</v>
          </cell>
        </row>
        <row r="23">
          <cell r="C23" t="str">
            <v>ครุศาสตรบัณฑิต</v>
          </cell>
          <cell r="D23" t="str">
            <v>การศึกษาปฐมวัย</v>
          </cell>
          <cell r="E23" t="str">
            <v>ปริญญาตรี</v>
          </cell>
        </row>
        <row r="24">
          <cell r="C24" t="str">
            <v>ครุศาสตรบัณฑิต</v>
          </cell>
          <cell r="D24" t="str">
            <v>คณิตศาสตร์</v>
          </cell>
          <cell r="E24" t="str">
            <v>ปริญญาตรี</v>
          </cell>
        </row>
        <row r="25">
          <cell r="C25" t="str">
            <v>ครุศาสตรบัณฑิต</v>
          </cell>
          <cell r="D25" t="str">
            <v>คอมพิวเตอร์ศึกษา</v>
          </cell>
          <cell r="E25" t="str">
            <v>ปริญญาตรี</v>
          </cell>
        </row>
        <row r="26">
          <cell r="C26" t="str">
            <v>ครุศาสตรบัณฑิต</v>
          </cell>
          <cell r="D26" t="str">
            <v>ภาษาอังกฤษ</v>
          </cell>
          <cell r="E26" t="str">
            <v>ปริญญาตรี</v>
          </cell>
        </row>
        <row r="27">
          <cell r="C27" t="str">
            <v>ครุศาสตรบัณฑิต</v>
          </cell>
          <cell r="D27" t="str">
            <v>ภาษาไทย</v>
          </cell>
          <cell r="E27" t="str">
            <v>ปริญญาตรี</v>
          </cell>
        </row>
        <row r="28">
          <cell r="C28" t="str">
            <v>ครุศาสตรบัณฑิต</v>
          </cell>
          <cell r="D28" t="str">
            <v>สังคมศึกษา</v>
          </cell>
          <cell r="E28" t="str">
            <v>ปริญญาตรี</v>
          </cell>
        </row>
        <row r="29">
          <cell r="C29" t="str">
            <v>ครุศาสตรบัณฑิต</v>
          </cell>
          <cell r="D29" t="str">
            <v>การประถมศึกษา</v>
          </cell>
          <cell r="E29" t="str">
            <v>ปริญญาตรี</v>
          </cell>
        </row>
        <row r="30">
          <cell r="C30" t="str">
            <v>ครุศาสตรบัณฑิต</v>
          </cell>
          <cell r="D30" t="str">
            <v>วิทยาศาสตร์</v>
          </cell>
          <cell r="E30" t="str">
            <v>ปริญญาตรี</v>
          </cell>
        </row>
        <row r="31">
          <cell r="C31" t="str">
            <v>ครุศาสตรบัณฑิต</v>
          </cell>
          <cell r="D31" t="str">
            <v>พลศึกษา</v>
          </cell>
          <cell r="E31" t="str">
            <v>ปริญญาตรี</v>
          </cell>
        </row>
        <row r="32">
          <cell r="C32" t="str">
            <v>ครุศาสตรบัณฑิต</v>
          </cell>
          <cell r="D32" t="str">
            <v>ดนตรีศึกษา</v>
          </cell>
          <cell r="E32" t="str">
            <v>ปริญญาตรี</v>
          </cell>
        </row>
        <row r="33">
          <cell r="C33" t="str">
            <v>ครุศาสตรบัณฑิต</v>
          </cell>
          <cell r="D33" t="str">
            <v>การสอนภาษาจีน</v>
          </cell>
          <cell r="E33" t="str">
            <v>ปริญญาตรี</v>
          </cell>
        </row>
        <row r="34">
          <cell r="C34" t="str">
            <v>ประกาศนียบัตรบัณฑิต</v>
          </cell>
          <cell r="D34" t="str">
            <v>ประกาศนียบัตรวิชาชีพครู</v>
          </cell>
          <cell r="E34" t="str">
            <v>ประกาศนียบัตรบัณฑิต</v>
          </cell>
        </row>
        <row r="35">
          <cell r="C35" t="str">
            <v>ครุศาสตรมหาบัณฑิต</v>
          </cell>
          <cell r="D35" t="str">
            <v>การบริหารการศึกษา</v>
          </cell>
          <cell r="E35" t="str">
            <v>ปริญญาโท</v>
          </cell>
        </row>
        <row r="36">
          <cell r="C36" t="str">
            <v>ครุศาสตรมหาบัณฑิต</v>
          </cell>
          <cell r="D36" t="str">
            <v>หลักสูตรและการสอน</v>
          </cell>
          <cell r="E36" t="str">
            <v>ปริญญาโท</v>
          </cell>
        </row>
        <row r="37">
          <cell r="C37" t="str">
            <v>ครุศาสตรมหาบัณฑิต</v>
          </cell>
          <cell r="D37" t="str">
            <v>วิจัยและประเมินผลการศึกษา</v>
          </cell>
          <cell r="E37" t="str">
            <v>ปริญญาโท</v>
          </cell>
        </row>
        <row r="38">
          <cell r="C38" t="str">
            <v>ครุศาสตรดุษฎีบัณฑิต</v>
          </cell>
          <cell r="D38" t="str">
            <v>การบริหารการศึกษา</v>
          </cell>
          <cell r="E38" t="str">
            <v>ปริญญาเอก</v>
          </cell>
        </row>
        <row r="41">
          <cell r="C41" t="str">
            <v>ศิลปศาสตรบัณฑิต</v>
          </cell>
          <cell r="D41" t="str">
            <v>การพัฒนาชุมชน</v>
          </cell>
          <cell r="E41" t="str">
            <v>ปริญญาตรี</v>
          </cell>
        </row>
        <row r="42">
          <cell r="C42" t="str">
            <v>ศิลปศาสตรบัณฑิต</v>
          </cell>
          <cell r="D42" t="str">
            <v>ภาษาจีน</v>
          </cell>
          <cell r="E42" t="str">
            <v>ปริญญาตรี</v>
          </cell>
        </row>
        <row r="43">
          <cell r="C43" t="str">
            <v>ศิลปศาสตรบัณฑิต</v>
          </cell>
          <cell r="D43" t="str">
            <v>ภาษาญี่ปุ่น</v>
          </cell>
          <cell r="E43" t="str">
            <v>ปริญญาตรี</v>
          </cell>
        </row>
        <row r="44">
          <cell r="C44" t="str">
            <v>ศิลปศาสตรบัณฑิต</v>
          </cell>
          <cell r="D44" t="str">
            <v>ภาษาอังกฤษธุรกิจ</v>
          </cell>
          <cell r="E44" t="str">
            <v>ปริญญาตรี</v>
          </cell>
        </row>
        <row r="45">
          <cell r="C45" t="str">
            <v>ศิลปศาสตรบัณฑิต</v>
          </cell>
          <cell r="D45" t="str">
            <v>สหวิทยาการเพื่อการพัฒนาท้องถิ่น</v>
          </cell>
          <cell r="E45" t="str">
            <v>ปริญญาตรี</v>
          </cell>
        </row>
        <row r="46">
          <cell r="C46" t="str">
            <v>ศิลปศาสตรบัณฑิต</v>
          </cell>
          <cell r="D46" t="str">
            <v>บรรณรักษ์ศาสตร์และสารสนเทศศาสตร์</v>
          </cell>
          <cell r="E46" t="str">
            <v>ปริญญาตรี</v>
          </cell>
        </row>
        <row r="47">
          <cell r="C47" t="str">
            <v>ศิลปศาสตรบัณฑิต</v>
          </cell>
          <cell r="D47" t="str">
            <v>ศิลปะและการออกแบบ</v>
          </cell>
          <cell r="E47" t="str">
            <v>ปริญญาตรี</v>
          </cell>
        </row>
        <row r="48">
          <cell r="C48" t="str">
            <v>ศิลปศาสตรบัณฑิต</v>
          </cell>
          <cell r="D48" t="str">
            <v>ภาษาไทยเพื่อการสื่อสาร</v>
          </cell>
          <cell r="E48" t="str">
            <v>ปริญญาตรี</v>
          </cell>
        </row>
        <row r="49">
          <cell r="C49" t="str">
            <v>ศิลปศาสตรบัณฑิต</v>
          </cell>
          <cell r="D49" t="str">
            <v>ประวัติศาสตร์</v>
          </cell>
          <cell r="E49" t="str">
            <v>ปริญญาตรี</v>
          </cell>
        </row>
        <row r="50">
          <cell r="C50" t="str">
            <v>ศิลปศาสตรมหาบัณฑิต</v>
          </cell>
          <cell r="D50" t="str">
            <v>สังคมศาสตร์เพื่อการพัฒนา</v>
          </cell>
          <cell r="E50" t="str">
            <v>ปริญญาโท</v>
          </cell>
        </row>
        <row r="51">
          <cell r="C51" t="str">
            <v>นิเทศศาสตรบัณฑิต</v>
          </cell>
        </row>
        <row r="52">
          <cell r="C52" t="str">
            <v>นิเทศศาสตรบัณฑิต</v>
          </cell>
          <cell r="D52" t="str">
            <v>นิเทศศาสตร์ แขนงวิชาการประชาสัมพันธ์</v>
          </cell>
          <cell r="E52" t="str">
            <v>ปริญญาตรี</v>
          </cell>
        </row>
        <row r="53">
          <cell r="C53" t="str">
            <v>นิเทศศาสตรบัณฑิต</v>
          </cell>
          <cell r="D53" t="str">
            <v>นิเทศศาสตร์ แขนงวิชาวิทยุโทรทัศน์และวิทยุกระจายเสียง</v>
          </cell>
          <cell r="E53" t="str">
            <v>ปริญญาตรี</v>
          </cell>
        </row>
        <row r="56">
          <cell r="C56" t="str">
            <v>ศิลปศาสตรบัณฑิต</v>
          </cell>
          <cell r="D56" t="str">
            <v>การจัดการการท่องเที่ยวและการโรงแรม</v>
          </cell>
          <cell r="E56" t="str">
            <v>ปริญญาตรี</v>
          </cell>
        </row>
        <row r="57">
          <cell r="C57" t="str">
            <v>บริหารธุรกิจบัณฑิต</v>
          </cell>
          <cell r="D57" t="str">
            <v>การจัดการ</v>
          </cell>
          <cell r="E57" t="str">
            <v>ปริญญาตรี</v>
          </cell>
        </row>
        <row r="58">
          <cell r="C58" t="str">
            <v>บริหารธุรกิจบัณฑิต</v>
          </cell>
          <cell r="D58" t="str">
            <v>การตลาด</v>
          </cell>
          <cell r="E58" t="str">
            <v>ปริญญาตรี</v>
          </cell>
        </row>
        <row r="59">
          <cell r="C59" t="str">
            <v>บริหารธุรกิจบัณฑิต</v>
          </cell>
          <cell r="D59" t="str">
            <v>คอมพิวเตอร์ธุรกิจ</v>
          </cell>
          <cell r="E59" t="str">
            <v>ปริญญาตรี</v>
          </cell>
        </row>
        <row r="60">
          <cell r="C60" t="str">
            <v>บริหารธุรกิจบัณฑิต</v>
          </cell>
          <cell r="D60" t="str">
            <v>บริหารธุรกิจระหว่างประเทศ</v>
          </cell>
          <cell r="E60" t="str">
            <v>ปริญญาตรี</v>
          </cell>
        </row>
        <row r="61">
          <cell r="C61" t="str">
            <v>บริหารธุรกิจบัณฑิต</v>
          </cell>
          <cell r="D61" t="str">
            <v>เศรษฐศาสตร์การเงินการคลัง</v>
          </cell>
          <cell r="E61" t="str">
            <v>ปริญญาตรี</v>
          </cell>
        </row>
        <row r="62">
          <cell r="C62" t="str">
            <v>บริหารธุรกิจมหาบัณฑิต</v>
          </cell>
          <cell r="D62" t="str">
            <v>การบริหารธุรกิจ</v>
          </cell>
          <cell r="E62" t="str">
            <v>ปริญญาโท</v>
          </cell>
        </row>
        <row r="63">
          <cell r="C63" t="str">
            <v>บัญชีบัณฑิต</v>
          </cell>
          <cell r="D63" t="str">
            <v>การบัญชี</v>
          </cell>
          <cell r="E63" t="str">
            <v>ปริญญาตรี</v>
          </cell>
        </row>
        <row r="64">
          <cell r="C64" t="str">
            <v>บัญชีมหาบัณฑิต</v>
          </cell>
          <cell r="D64" t="str">
            <v>การบัญชี</v>
          </cell>
          <cell r="E64" t="str">
            <v>ปริญญาโท</v>
          </cell>
        </row>
        <row r="68">
          <cell r="C68" t="str">
            <v>นิติศาสตรบัณฑิต</v>
          </cell>
          <cell r="D68" t="str">
            <v>นิติศาสตร์</v>
          </cell>
          <cell r="E68" t="str">
            <v>ปริญญาตรี</v>
          </cell>
        </row>
        <row r="70">
          <cell r="C70" t="str">
            <v>รัฐประศาสนศาสตรบัณฑิต</v>
          </cell>
          <cell r="D70" t="str">
            <v>รัฐประศาสนศาสตร์</v>
          </cell>
          <cell r="E70" t="str">
            <v>ปริญญาตรี</v>
          </cell>
        </row>
        <row r="71">
          <cell r="C71" t="str">
            <v>รัฐประศาสนศาสตรมหาบัณฑิต</v>
          </cell>
          <cell r="D71" t="str">
            <v>การปกครองท้องถิ่น</v>
          </cell>
          <cell r="E71" t="str">
            <v>ปริญญาโท</v>
          </cell>
        </row>
        <row r="72">
          <cell r="C72" t="str">
            <v>รัฐศาสตรบัณฑิต</v>
          </cell>
          <cell r="D72" t="str">
            <v>รัฐศาสตร์</v>
          </cell>
          <cell r="E72" t="str">
            <v>ปริญญาตรี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2"/>
  <sheetViews>
    <sheetView zoomScale="70" zoomScaleNormal="70" workbookViewId="0">
      <selection activeCell="V13" sqref="V13"/>
    </sheetView>
  </sheetViews>
  <sheetFormatPr defaultRowHeight="12.75" x14ac:dyDescent="0.2"/>
  <cols>
    <col min="1" max="1" width="1.5703125" style="80" customWidth="1"/>
    <col min="2" max="2" width="4" style="80" customWidth="1"/>
    <col min="3" max="3" width="17.28515625" style="80" customWidth="1"/>
    <col min="4" max="4" width="29.42578125" style="80" customWidth="1"/>
    <col min="5" max="5" width="19.140625" style="80" bestFit="1" customWidth="1"/>
    <col min="6" max="6" width="4.7109375" style="92" customWidth="1"/>
    <col min="7" max="8" width="5.85546875" style="92" customWidth="1"/>
    <col min="9" max="9" width="4.7109375" style="92" customWidth="1"/>
    <col min="10" max="11" width="5.85546875" style="92" customWidth="1"/>
    <col min="12" max="12" width="4.7109375" style="92" customWidth="1"/>
    <col min="13" max="14" width="5.85546875" style="92" customWidth="1"/>
    <col min="15" max="15" width="4.7109375" style="92" customWidth="1"/>
    <col min="16" max="17" width="5.85546875" style="92" customWidth="1"/>
    <col min="18" max="18" width="4.7109375" style="92" customWidth="1"/>
    <col min="19" max="19" width="4.85546875" style="92" customWidth="1"/>
    <col min="20" max="20" width="5.85546875" style="92" customWidth="1"/>
    <col min="21" max="22" width="5.85546875" style="109" customWidth="1"/>
    <col min="23" max="23" width="7" style="109" customWidth="1"/>
    <col min="24" max="24" width="4.7109375" style="92" customWidth="1"/>
    <col min="25" max="25" width="4.85546875" style="92" customWidth="1"/>
    <col min="26" max="27" width="4.7109375" style="80" customWidth="1"/>
    <col min="28" max="28" width="4.85546875" style="80" customWidth="1"/>
    <col min="29" max="30" width="4.7109375" style="80" customWidth="1"/>
    <col min="31" max="31" width="4.85546875" style="80" customWidth="1"/>
    <col min="32" max="33" width="4.7109375" style="80" customWidth="1"/>
    <col min="34" max="34" width="4.85546875" style="80" customWidth="1"/>
    <col min="35" max="36" width="4.7109375" style="80" customWidth="1"/>
    <col min="37" max="37" width="4.85546875" style="80" customWidth="1"/>
    <col min="38" max="38" width="5.85546875" style="80" customWidth="1"/>
    <col min="39" max="39" width="4.7109375" style="79" customWidth="1"/>
    <col min="40" max="41" width="5.85546875" style="79" customWidth="1"/>
    <col min="42" max="42" width="4.7109375" style="79" customWidth="1"/>
    <col min="43" max="44" width="5.85546875" style="79" customWidth="1"/>
    <col min="45" max="45" width="4.7109375" style="79" customWidth="1"/>
    <col min="46" max="47" width="5.85546875" style="79" customWidth="1"/>
    <col min="48" max="48" width="4.7109375" style="79" customWidth="1"/>
    <col min="49" max="50" width="5.85546875" style="79" customWidth="1"/>
    <col min="51" max="51" width="4.7109375" style="79" customWidth="1"/>
    <col min="52" max="52" width="4.85546875" style="79" customWidth="1"/>
    <col min="53" max="53" width="5.85546875" style="79" customWidth="1"/>
    <col min="54" max="55" width="5.85546875" style="79" bestFit="1" customWidth="1"/>
    <col min="56" max="56" width="7" style="79" bestFit="1" customWidth="1"/>
    <col min="57" max="16384" width="9.140625" style="79"/>
  </cols>
  <sheetData>
    <row r="1" spans="1:56" ht="28.5" thickBot="1" x14ac:dyDescent="0.7">
      <c r="A1" s="350" t="s">
        <v>151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  <c r="T1" s="350"/>
      <c r="U1" s="350"/>
      <c r="V1" s="350"/>
      <c r="W1" s="350"/>
      <c r="X1" s="350"/>
      <c r="Y1" s="350"/>
      <c r="Z1" s="350"/>
      <c r="AA1" s="350"/>
      <c r="AB1" s="350"/>
      <c r="AC1" s="350"/>
      <c r="AD1" s="350"/>
      <c r="AE1" s="350"/>
      <c r="AF1" s="350"/>
      <c r="AG1" s="350"/>
      <c r="AH1" s="350"/>
      <c r="AI1" s="350"/>
      <c r="AJ1" s="350"/>
      <c r="AK1" s="350"/>
      <c r="AL1" s="350"/>
    </row>
    <row r="2" spans="1:56" ht="22.5" x14ac:dyDescent="0.55000000000000004">
      <c r="A2" s="178"/>
      <c r="B2" s="177"/>
      <c r="C2" s="176"/>
      <c r="D2" s="176"/>
      <c r="E2" s="315"/>
      <c r="F2" s="351" t="s">
        <v>0</v>
      </c>
      <c r="G2" s="352"/>
      <c r="H2" s="352"/>
      <c r="I2" s="352"/>
      <c r="J2" s="352"/>
      <c r="K2" s="352"/>
      <c r="L2" s="352"/>
      <c r="M2" s="352"/>
      <c r="N2" s="352"/>
      <c r="O2" s="352"/>
      <c r="P2" s="352"/>
      <c r="Q2" s="352"/>
      <c r="R2" s="352"/>
      <c r="S2" s="352"/>
      <c r="T2" s="352"/>
      <c r="U2" s="352"/>
      <c r="V2" s="352"/>
      <c r="W2" s="353"/>
      <c r="X2" s="354" t="s">
        <v>1</v>
      </c>
      <c r="Y2" s="355"/>
      <c r="Z2" s="355"/>
      <c r="AA2" s="355"/>
      <c r="AB2" s="355"/>
      <c r="AC2" s="355"/>
      <c r="AD2" s="355"/>
      <c r="AE2" s="355"/>
      <c r="AF2" s="355"/>
      <c r="AG2" s="355"/>
      <c r="AH2" s="355"/>
      <c r="AI2" s="355"/>
      <c r="AJ2" s="355"/>
      <c r="AK2" s="355"/>
      <c r="AL2" s="356"/>
      <c r="AM2" s="357" t="s">
        <v>150</v>
      </c>
      <c r="AN2" s="358"/>
      <c r="AO2" s="358"/>
      <c r="AP2" s="358"/>
      <c r="AQ2" s="358"/>
      <c r="AR2" s="358"/>
      <c r="AS2" s="358"/>
      <c r="AT2" s="358"/>
      <c r="AU2" s="358"/>
      <c r="AV2" s="358"/>
      <c r="AW2" s="358"/>
      <c r="AX2" s="358"/>
      <c r="AY2" s="358"/>
      <c r="AZ2" s="358"/>
      <c r="BA2" s="358"/>
      <c r="BB2" s="358"/>
      <c r="BC2" s="358"/>
      <c r="BD2" s="359"/>
    </row>
    <row r="3" spans="1:56" ht="22.5" x14ac:dyDescent="0.55000000000000004">
      <c r="A3" s="180"/>
      <c r="B3" s="11" t="s">
        <v>2</v>
      </c>
      <c r="C3" s="12" t="s">
        <v>3</v>
      </c>
      <c r="D3" s="12" t="s">
        <v>4</v>
      </c>
      <c r="E3" s="316" t="s">
        <v>5</v>
      </c>
      <c r="F3" s="364" t="s">
        <v>119</v>
      </c>
      <c r="G3" s="365"/>
      <c r="H3" s="365"/>
      <c r="I3" s="365" t="s">
        <v>120</v>
      </c>
      <c r="J3" s="365"/>
      <c r="K3" s="365"/>
      <c r="L3" s="365" t="s">
        <v>121</v>
      </c>
      <c r="M3" s="365"/>
      <c r="N3" s="365"/>
      <c r="O3" s="365" t="s">
        <v>122</v>
      </c>
      <c r="P3" s="365"/>
      <c r="Q3" s="365"/>
      <c r="R3" s="365" t="s">
        <v>123</v>
      </c>
      <c r="S3" s="365"/>
      <c r="T3" s="365"/>
      <c r="U3" s="383" t="s">
        <v>6</v>
      </c>
      <c r="V3" s="383"/>
      <c r="W3" s="384"/>
      <c r="X3" s="375" t="s">
        <v>119</v>
      </c>
      <c r="Y3" s="349"/>
      <c r="Z3" s="349"/>
      <c r="AA3" s="349" t="s">
        <v>120</v>
      </c>
      <c r="AB3" s="349"/>
      <c r="AC3" s="349"/>
      <c r="AD3" s="349" t="s">
        <v>121</v>
      </c>
      <c r="AE3" s="349"/>
      <c r="AF3" s="349"/>
      <c r="AG3" s="349" t="s">
        <v>122</v>
      </c>
      <c r="AH3" s="349"/>
      <c r="AI3" s="349"/>
      <c r="AJ3" s="373" t="s">
        <v>6</v>
      </c>
      <c r="AK3" s="373"/>
      <c r="AL3" s="374"/>
      <c r="AM3" s="360" t="s">
        <v>119</v>
      </c>
      <c r="AN3" s="361"/>
      <c r="AO3" s="361"/>
      <c r="AP3" s="361" t="s">
        <v>120</v>
      </c>
      <c r="AQ3" s="361"/>
      <c r="AR3" s="361"/>
      <c r="AS3" s="361" t="s">
        <v>121</v>
      </c>
      <c r="AT3" s="361"/>
      <c r="AU3" s="361"/>
      <c r="AV3" s="361" t="s">
        <v>122</v>
      </c>
      <c r="AW3" s="361"/>
      <c r="AX3" s="361"/>
      <c r="AY3" s="361" t="s">
        <v>123</v>
      </c>
      <c r="AZ3" s="361"/>
      <c r="BA3" s="361"/>
      <c r="BB3" s="362" t="s">
        <v>6</v>
      </c>
      <c r="BC3" s="362"/>
      <c r="BD3" s="363"/>
    </row>
    <row r="4" spans="1:56" ht="22.5" x14ac:dyDescent="0.55000000000000004">
      <c r="A4" s="185"/>
      <c r="B4" s="14"/>
      <c r="C4" s="15"/>
      <c r="D4" s="15"/>
      <c r="E4" s="317" t="s">
        <v>7</v>
      </c>
      <c r="F4" s="156" t="s">
        <v>8</v>
      </c>
      <c r="G4" s="5" t="s">
        <v>9</v>
      </c>
      <c r="H4" s="5" t="s">
        <v>10</v>
      </c>
      <c r="I4" s="5" t="s">
        <v>8</v>
      </c>
      <c r="J4" s="5" t="s">
        <v>9</v>
      </c>
      <c r="K4" s="5" t="s">
        <v>10</v>
      </c>
      <c r="L4" s="5" t="s">
        <v>8</v>
      </c>
      <c r="M4" s="5" t="s">
        <v>9</v>
      </c>
      <c r="N4" s="5" t="s">
        <v>10</v>
      </c>
      <c r="O4" s="5" t="s">
        <v>8</v>
      </c>
      <c r="P4" s="5" t="s">
        <v>9</v>
      </c>
      <c r="Q4" s="5" t="s">
        <v>10</v>
      </c>
      <c r="R4" s="5" t="s">
        <v>8</v>
      </c>
      <c r="S4" s="5" t="s">
        <v>9</v>
      </c>
      <c r="T4" s="5" t="s">
        <v>10</v>
      </c>
      <c r="U4" s="321" t="s">
        <v>8</v>
      </c>
      <c r="V4" s="321" t="s">
        <v>9</v>
      </c>
      <c r="W4" s="322" t="s">
        <v>10</v>
      </c>
      <c r="X4" s="156" t="s">
        <v>8</v>
      </c>
      <c r="Y4" s="5" t="s">
        <v>9</v>
      </c>
      <c r="Z4" s="5" t="s">
        <v>10</v>
      </c>
      <c r="AA4" s="5" t="s">
        <v>8</v>
      </c>
      <c r="AB4" s="5" t="s">
        <v>9</v>
      </c>
      <c r="AC4" s="5" t="s">
        <v>10</v>
      </c>
      <c r="AD4" s="5" t="s">
        <v>8</v>
      </c>
      <c r="AE4" s="5" t="s">
        <v>9</v>
      </c>
      <c r="AF4" s="5" t="s">
        <v>10</v>
      </c>
      <c r="AG4" s="5" t="s">
        <v>8</v>
      </c>
      <c r="AH4" s="5" t="s">
        <v>9</v>
      </c>
      <c r="AI4" s="5" t="s">
        <v>10</v>
      </c>
      <c r="AJ4" s="216" t="s">
        <v>8</v>
      </c>
      <c r="AK4" s="216" t="s">
        <v>9</v>
      </c>
      <c r="AL4" s="217" t="s">
        <v>10</v>
      </c>
      <c r="AM4" s="156" t="s">
        <v>8</v>
      </c>
      <c r="AN4" s="5" t="s">
        <v>9</v>
      </c>
      <c r="AO4" s="5" t="s">
        <v>10</v>
      </c>
      <c r="AP4" s="5" t="s">
        <v>8</v>
      </c>
      <c r="AQ4" s="5" t="s">
        <v>9</v>
      </c>
      <c r="AR4" s="5" t="s">
        <v>10</v>
      </c>
      <c r="AS4" s="5" t="s">
        <v>8</v>
      </c>
      <c r="AT4" s="5" t="s">
        <v>9</v>
      </c>
      <c r="AU4" s="5" t="s">
        <v>10</v>
      </c>
      <c r="AV4" s="5" t="s">
        <v>8</v>
      </c>
      <c r="AW4" s="5" t="s">
        <v>9</v>
      </c>
      <c r="AX4" s="5" t="s">
        <v>10</v>
      </c>
      <c r="AY4" s="5" t="s">
        <v>8</v>
      </c>
      <c r="AZ4" s="5" t="s">
        <v>9</v>
      </c>
      <c r="BA4" s="5" t="s">
        <v>10</v>
      </c>
      <c r="BB4" s="319" t="s">
        <v>8</v>
      </c>
      <c r="BC4" s="319" t="s">
        <v>9</v>
      </c>
      <c r="BD4" s="320" t="s">
        <v>10</v>
      </c>
    </row>
    <row r="5" spans="1:56" ht="22.5" x14ac:dyDescent="0.55000000000000004">
      <c r="A5" s="184" t="s">
        <v>11</v>
      </c>
      <c r="B5" s="103"/>
      <c r="C5" s="103"/>
      <c r="D5" s="103"/>
      <c r="E5" s="103"/>
      <c r="F5" s="157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5"/>
      <c r="V5" s="105"/>
      <c r="W5" s="171"/>
      <c r="X5" s="157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58"/>
      <c r="AM5" s="157"/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5"/>
      <c r="BC5" s="105"/>
      <c r="BD5" s="171"/>
    </row>
    <row r="6" spans="1:56" ht="22.5" x14ac:dyDescent="0.55000000000000004">
      <c r="A6" s="182"/>
      <c r="B6" s="2">
        <v>1</v>
      </c>
      <c r="C6" s="2" t="s">
        <v>12</v>
      </c>
      <c r="D6" s="2" t="s">
        <v>13</v>
      </c>
      <c r="E6" s="236" t="s">
        <v>14</v>
      </c>
      <c r="F6" s="159">
        <v>14</v>
      </c>
      <c r="G6" s="1">
        <v>7</v>
      </c>
      <c r="H6" s="219">
        <f>SUM(F6:G6)</f>
        <v>21</v>
      </c>
      <c r="I6" s="1">
        <v>19</v>
      </c>
      <c r="J6" s="1">
        <v>11</v>
      </c>
      <c r="K6" s="219">
        <f>SUM(I6:J6)</f>
        <v>30</v>
      </c>
      <c r="L6" s="1">
        <v>22</v>
      </c>
      <c r="M6" s="1">
        <v>4</v>
      </c>
      <c r="N6" s="219">
        <f>SUM(L6:M6)</f>
        <v>26</v>
      </c>
      <c r="O6" s="1">
        <v>17</v>
      </c>
      <c r="P6" s="1">
        <v>16</v>
      </c>
      <c r="Q6" s="219">
        <f>SUM(O6:P6)</f>
        <v>33</v>
      </c>
      <c r="R6" s="1"/>
      <c r="S6" s="1"/>
      <c r="T6" s="1"/>
      <c r="U6" s="227">
        <f>F6+I6+L6+O6</f>
        <v>72</v>
      </c>
      <c r="V6" s="227">
        <f>G6+J6+M6+P6</f>
        <v>38</v>
      </c>
      <c r="W6" s="228">
        <f>SUM(U6:V6)</f>
        <v>110</v>
      </c>
      <c r="X6" s="159"/>
      <c r="Y6" s="1"/>
      <c r="Z6" s="219"/>
      <c r="AA6" s="1"/>
      <c r="AB6" s="1"/>
      <c r="AC6" s="219"/>
      <c r="AD6" s="1"/>
      <c r="AE6" s="1"/>
      <c r="AF6" s="219"/>
      <c r="AG6" s="1"/>
      <c r="AH6" s="1"/>
      <c r="AI6" s="219"/>
      <c r="AJ6" s="1"/>
      <c r="AK6" s="1"/>
      <c r="AL6" s="220"/>
      <c r="AM6" s="159">
        <f>F6+X6</f>
        <v>14</v>
      </c>
      <c r="AN6" s="1">
        <f>G6+Y6</f>
        <v>7</v>
      </c>
      <c r="AO6" s="219">
        <f>SUM(AM6:AN6)</f>
        <v>21</v>
      </c>
      <c r="AP6" s="1">
        <f>I6+AA6</f>
        <v>19</v>
      </c>
      <c r="AQ6" s="1">
        <f>J6+AB6</f>
        <v>11</v>
      </c>
      <c r="AR6" s="219">
        <f>SUM(AP6:AQ6)</f>
        <v>30</v>
      </c>
      <c r="AS6" s="1">
        <f>L6+AD6</f>
        <v>22</v>
      </c>
      <c r="AT6" s="1">
        <f>M6+AE6</f>
        <v>4</v>
      </c>
      <c r="AU6" s="219">
        <f>SUM(AS6:AT6)</f>
        <v>26</v>
      </c>
      <c r="AV6" s="1">
        <f>O6+AG6</f>
        <v>17</v>
      </c>
      <c r="AW6" s="1">
        <f>P6+AH6</f>
        <v>16</v>
      </c>
      <c r="AX6" s="219">
        <f>SUM(AV6:AW6)</f>
        <v>33</v>
      </c>
      <c r="AY6" s="1"/>
      <c r="AZ6" s="1"/>
      <c r="BA6" s="1"/>
      <c r="BB6" s="227">
        <f>AM6+AP6+AS6+AV6</f>
        <v>72</v>
      </c>
      <c r="BC6" s="227">
        <f>AN6+AQ6+AT6+AW6</f>
        <v>38</v>
      </c>
      <c r="BD6" s="228">
        <f>SUM(BB6:BC6)</f>
        <v>110</v>
      </c>
    </row>
    <row r="7" spans="1:56" ht="22.5" x14ac:dyDescent="0.55000000000000004">
      <c r="A7" s="182"/>
      <c r="B7" s="2">
        <v>2</v>
      </c>
      <c r="C7" s="2" t="s">
        <v>12</v>
      </c>
      <c r="D7" s="2" t="s">
        <v>15</v>
      </c>
      <c r="E7" s="236" t="s">
        <v>14</v>
      </c>
      <c r="F7" s="159"/>
      <c r="G7" s="1"/>
      <c r="H7" s="219"/>
      <c r="I7" s="1">
        <v>8</v>
      </c>
      <c r="J7" s="1">
        <v>2</v>
      </c>
      <c r="K7" s="219">
        <f t="shared" ref="K7:K19" si="0">SUM(I7:J7)</f>
        <v>10</v>
      </c>
      <c r="L7" s="1">
        <v>4</v>
      </c>
      <c r="M7" s="1"/>
      <c r="N7" s="219">
        <f t="shared" ref="N7:N20" si="1">SUM(L7:M7)</f>
        <v>4</v>
      </c>
      <c r="O7" s="1">
        <v>14</v>
      </c>
      <c r="P7" s="1">
        <v>11</v>
      </c>
      <c r="Q7" s="219">
        <f t="shared" ref="Q7:Q20" si="2">SUM(O7:P7)</f>
        <v>25</v>
      </c>
      <c r="R7" s="1"/>
      <c r="S7" s="1"/>
      <c r="T7" s="1"/>
      <c r="U7" s="227">
        <f t="shared" ref="U7:V20" si="3">F7+I7+L7+O7</f>
        <v>26</v>
      </c>
      <c r="V7" s="227">
        <f t="shared" si="3"/>
        <v>13</v>
      </c>
      <c r="W7" s="228">
        <f t="shared" ref="W7:W20" si="4">SUM(U7:V7)</f>
        <v>39</v>
      </c>
      <c r="X7" s="159"/>
      <c r="Y7" s="1"/>
      <c r="Z7" s="219"/>
      <c r="AA7" s="1"/>
      <c r="AB7" s="1"/>
      <c r="AC7" s="219"/>
      <c r="AD7" s="1">
        <v>4</v>
      </c>
      <c r="AE7" s="1">
        <v>4</v>
      </c>
      <c r="AF7" s="219">
        <f>SUM(AD7:AE7)</f>
        <v>8</v>
      </c>
      <c r="AG7" s="1">
        <v>7</v>
      </c>
      <c r="AH7" s="1">
        <v>2</v>
      </c>
      <c r="AI7" s="219">
        <f>SUM(AG7:AH7)</f>
        <v>9</v>
      </c>
      <c r="AJ7" s="1">
        <f t="shared" ref="AJ7:AK19" si="5">X7+AA7+AD7+AG7</f>
        <v>11</v>
      </c>
      <c r="AK7" s="1">
        <f t="shared" si="5"/>
        <v>6</v>
      </c>
      <c r="AL7" s="220">
        <f t="shared" ref="AL7:AL19" si="6">SUM(AJ7:AK7)</f>
        <v>17</v>
      </c>
      <c r="AM7" s="159">
        <f t="shared" ref="AM7:AM20" si="7">F7+X7</f>
        <v>0</v>
      </c>
      <c r="AN7" s="1">
        <f t="shared" ref="AN7:AN20" si="8">G7+Y7</f>
        <v>0</v>
      </c>
      <c r="AO7" s="219">
        <f t="shared" ref="AO7:AO20" si="9">SUM(AM7:AN7)</f>
        <v>0</v>
      </c>
      <c r="AP7" s="1">
        <f t="shared" ref="AP7:AP20" si="10">I7+AA7</f>
        <v>8</v>
      </c>
      <c r="AQ7" s="1">
        <f t="shared" ref="AQ7:AQ20" si="11">J7+AB7</f>
        <v>2</v>
      </c>
      <c r="AR7" s="219">
        <f t="shared" ref="AR7:AR20" si="12">SUM(AP7:AQ7)</f>
        <v>10</v>
      </c>
      <c r="AS7" s="1">
        <f t="shared" ref="AS7:AS20" si="13">L7+AD7</f>
        <v>8</v>
      </c>
      <c r="AT7" s="1">
        <f t="shared" ref="AT7:AT20" si="14">M7+AE7</f>
        <v>4</v>
      </c>
      <c r="AU7" s="219">
        <f t="shared" ref="AU7:AU20" si="15">SUM(AS7:AT7)</f>
        <v>12</v>
      </c>
      <c r="AV7" s="1">
        <f t="shared" ref="AV7:AV20" si="16">O7+AG7</f>
        <v>21</v>
      </c>
      <c r="AW7" s="1">
        <f t="shared" ref="AW7:AW20" si="17">P7+AH7</f>
        <v>13</v>
      </c>
      <c r="AX7" s="219">
        <f t="shared" ref="AX7:AX20" si="18">SUM(AV7:AW7)</f>
        <v>34</v>
      </c>
      <c r="AY7" s="1"/>
      <c r="AZ7" s="1"/>
      <c r="BA7" s="1"/>
      <c r="BB7" s="227">
        <f t="shared" ref="BB7:BB20" si="19">AM7+AP7+AS7+AV7</f>
        <v>37</v>
      </c>
      <c r="BC7" s="227">
        <f t="shared" ref="BC7:BC20" si="20">AN7+AQ7+AT7+AW7</f>
        <v>19</v>
      </c>
      <c r="BD7" s="228">
        <f t="shared" ref="BD7:BD20" si="21">SUM(BB7:BC7)</f>
        <v>56</v>
      </c>
    </row>
    <row r="8" spans="1:56" ht="22.5" x14ac:dyDescent="0.55000000000000004">
      <c r="A8" s="182"/>
      <c r="B8" s="2">
        <v>3</v>
      </c>
      <c r="C8" s="2" t="s">
        <v>12</v>
      </c>
      <c r="D8" s="2" t="s">
        <v>16</v>
      </c>
      <c r="E8" s="236" t="s">
        <v>14</v>
      </c>
      <c r="F8" s="159">
        <v>6</v>
      </c>
      <c r="G8" s="1">
        <v>3</v>
      </c>
      <c r="H8" s="219">
        <f t="shared" ref="H8:H19" si="22">SUM(F8:G8)</f>
        <v>9</v>
      </c>
      <c r="I8" s="1">
        <v>11</v>
      </c>
      <c r="J8" s="1">
        <v>1</v>
      </c>
      <c r="K8" s="219">
        <f t="shared" si="0"/>
        <v>12</v>
      </c>
      <c r="L8" s="1">
        <v>9</v>
      </c>
      <c r="M8" s="1"/>
      <c r="N8" s="219">
        <f t="shared" si="1"/>
        <v>9</v>
      </c>
      <c r="O8" s="1">
        <v>13</v>
      </c>
      <c r="P8" s="1">
        <v>2</v>
      </c>
      <c r="Q8" s="219">
        <f t="shared" si="2"/>
        <v>15</v>
      </c>
      <c r="R8" s="1"/>
      <c r="S8" s="1"/>
      <c r="T8" s="1"/>
      <c r="U8" s="227">
        <f t="shared" si="3"/>
        <v>39</v>
      </c>
      <c r="V8" s="227">
        <f t="shared" si="3"/>
        <v>6</v>
      </c>
      <c r="W8" s="228">
        <f t="shared" si="4"/>
        <v>45</v>
      </c>
      <c r="X8" s="159"/>
      <c r="Y8" s="1"/>
      <c r="Z8" s="219"/>
      <c r="AA8" s="1"/>
      <c r="AB8" s="1"/>
      <c r="AC8" s="219"/>
      <c r="AD8" s="1"/>
      <c r="AE8" s="1"/>
      <c r="AF8" s="219"/>
      <c r="AG8" s="1"/>
      <c r="AH8" s="1"/>
      <c r="AI8" s="219"/>
      <c r="AJ8" s="1"/>
      <c r="AK8" s="1"/>
      <c r="AL8" s="220"/>
      <c r="AM8" s="159">
        <f t="shared" si="7"/>
        <v>6</v>
      </c>
      <c r="AN8" s="1">
        <f t="shared" si="8"/>
        <v>3</v>
      </c>
      <c r="AO8" s="219">
        <f t="shared" si="9"/>
        <v>9</v>
      </c>
      <c r="AP8" s="1">
        <f t="shared" si="10"/>
        <v>11</v>
      </c>
      <c r="AQ8" s="1">
        <f t="shared" si="11"/>
        <v>1</v>
      </c>
      <c r="AR8" s="219">
        <f t="shared" si="12"/>
        <v>12</v>
      </c>
      <c r="AS8" s="1">
        <f t="shared" si="13"/>
        <v>9</v>
      </c>
      <c r="AT8" s="1">
        <f t="shared" si="14"/>
        <v>0</v>
      </c>
      <c r="AU8" s="219">
        <f t="shared" si="15"/>
        <v>9</v>
      </c>
      <c r="AV8" s="1">
        <f t="shared" si="16"/>
        <v>13</v>
      </c>
      <c r="AW8" s="1">
        <f t="shared" si="17"/>
        <v>2</v>
      </c>
      <c r="AX8" s="219">
        <f t="shared" si="18"/>
        <v>15</v>
      </c>
      <c r="AY8" s="1"/>
      <c r="AZ8" s="1"/>
      <c r="BA8" s="1"/>
      <c r="BB8" s="227">
        <f t="shared" si="19"/>
        <v>39</v>
      </c>
      <c r="BC8" s="227">
        <f t="shared" si="20"/>
        <v>6</v>
      </c>
      <c r="BD8" s="228">
        <f t="shared" si="21"/>
        <v>45</v>
      </c>
    </row>
    <row r="9" spans="1:56" ht="22.5" x14ac:dyDescent="0.55000000000000004">
      <c r="A9" s="182"/>
      <c r="B9" s="2">
        <v>4</v>
      </c>
      <c r="C9" s="2" t="s">
        <v>12</v>
      </c>
      <c r="D9" s="2" t="s">
        <v>17</v>
      </c>
      <c r="E9" s="236" t="s">
        <v>14</v>
      </c>
      <c r="F9" s="159">
        <v>7</v>
      </c>
      <c r="G9" s="1">
        <v>64</v>
      </c>
      <c r="H9" s="219">
        <f t="shared" si="22"/>
        <v>71</v>
      </c>
      <c r="I9" s="1">
        <v>6</v>
      </c>
      <c r="J9" s="1">
        <v>82</v>
      </c>
      <c r="K9" s="219">
        <f t="shared" si="0"/>
        <v>88</v>
      </c>
      <c r="L9" s="1">
        <v>3</v>
      </c>
      <c r="M9" s="1">
        <v>57</v>
      </c>
      <c r="N9" s="219">
        <f t="shared" si="1"/>
        <v>60</v>
      </c>
      <c r="O9" s="1">
        <v>3</v>
      </c>
      <c r="P9" s="1">
        <v>123</v>
      </c>
      <c r="Q9" s="219">
        <f t="shared" si="2"/>
        <v>126</v>
      </c>
      <c r="R9" s="1"/>
      <c r="S9" s="1"/>
      <c r="T9" s="1"/>
      <c r="U9" s="227">
        <f t="shared" si="3"/>
        <v>19</v>
      </c>
      <c r="V9" s="227">
        <f t="shared" si="3"/>
        <v>326</v>
      </c>
      <c r="W9" s="228">
        <f t="shared" si="4"/>
        <v>345</v>
      </c>
      <c r="X9" s="159"/>
      <c r="Y9" s="1"/>
      <c r="Z9" s="219"/>
      <c r="AA9" s="1"/>
      <c r="AB9" s="1"/>
      <c r="AC9" s="219"/>
      <c r="AD9" s="1"/>
      <c r="AE9" s="1"/>
      <c r="AF9" s="219"/>
      <c r="AG9" s="1"/>
      <c r="AH9" s="1"/>
      <c r="AI9" s="219"/>
      <c r="AJ9" s="1"/>
      <c r="AK9" s="1"/>
      <c r="AL9" s="220"/>
      <c r="AM9" s="159">
        <f t="shared" si="7"/>
        <v>7</v>
      </c>
      <c r="AN9" s="1">
        <f t="shared" si="8"/>
        <v>64</v>
      </c>
      <c r="AO9" s="219">
        <f t="shared" si="9"/>
        <v>71</v>
      </c>
      <c r="AP9" s="1">
        <f t="shared" si="10"/>
        <v>6</v>
      </c>
      <c r="AQ9" s="1">
        <f t="shared" si="11"/>
        <v>82</v>
      </c>
      <c r="AR9" s="219">
        <f t="shared" si="12"/>
        <v>88</v>
      </c>
      <c r="AS9" s="1">
        <f t="shared" si="13"/>
        <v>3</v>
      </c>
      <c r="AT9" s="1">
        <f t="shared" si="14"/>
        <v>57</v>
      </c>
      <c r="AU9" s="219">
        <f t="shared" si="15"/>
        <v>60</v>
      </c>
      <c r="AV9" s="1">
        <f t="shared" si="16"/>
        <v>3</v>
      </c>
      <c r="AW9" s="1">
        <f t="shared" si="17"/>
        <v>123</v>
      </c>
      <c r="AX9" s="219">
        <f t="shared" si="18"/>
        <v>126</v>
      </c>
      <c r="AY9" s="1"/>
      <c r="AZ9" s="1"/>
      <c r="BA9" s="1"/>
      <c r="BB9" s="227">
        <f t="shared" si="19"/>
        <v>19</v>
      </c>
      <c r="BC9" s="227">
        <f t="shared" si="20"/>
        <v>326</v>
      </c>
      <c r="BD9" s="228">
        <f t="shared" si="21"/>
        <v>345</v>
      </c>
    </row>
    <row r="10" spans="1:56" ht="22.5" x14ac:dyDescent="0.55000000000000004">
      <c r="A10" s="182"/>
      <c r="B10" s="2">
        <v>5</v>
      </c>
      <c r="C10" s="2" t="s">
        <v>12</v>
      </c>
      <c r="D10" s="2" t="s">
        <v>18</v>
      </c>
      <c r="E10" s="236" t="s">
        <v>14</v>
      </c>
      <c r="F10" s="159">
        <v>104</v>
      </c>
      <c r="G10" s="1">
        <v>44</v>
      </c>
      <c r="H10" s="219">
        <f t="shared" si="22"/>
        <v>148</v>
      </c>
      <c r="I10" s="1">
        <v>99</v>
      </c>
      <c r="J10" s="1">
        <v>38</v>
      </c>
      <c r="K10" s="219">
        <f t="shared" si="0"/>
        <v>137</v>
      </c>
      <c r="L10" s="1">
        <v>43</v>
      </c>
      <c r="M10" s="1">
        <v>25</v>
      </c>
      <c r="N10" s="219">
        <f t="shared" si="1"/>
        <v>68</v>
      </c>
      <c r="O10" s="1">
        <v>58</v>
      </c>
      <c r="P10" s="1">
        <v>17</v>
      </c>
      <c r="Q10" s="219">
        <f t="shared" si="2"/>
        <v>75</v>
      </c>
      <c r="R10" s="1"/>
      <c r="S10" s="1"/>
      <c r="T10" s="1"/>
      <c r="U10" s="227">
        <f t="shared" si="3"/>
        <v>304</v>
      </c>
      <c r="V10" s="227">
        <f t="shared" si="3"/>
        <v>124</v>
      </c>
      <c r="W10" s="228">
        <f t="shared" si="4"/>
        <v>428</v>
      </c>
      <c r="X10" s="159"/>
      <c r="Y10" s="1"/>
      <c r="Z10" s="219"/>
      <c r="AA10" s="1"/>
      <c r="AB10" s="1"/>
      <c r="AC10" s="219"/>
      <c r="AD10" s="1"/>
      <c r="AE10" s="1"/>
      <c r="AF10" s="219"/>
      <c r="AG10" s="1"/>
      <c r="AH10" s="1"/>
      <c r="AI10" s="219"/>
      <c r="AJ10" s="1"/>
      <c r="AK10" s="1"/>
      <c r="AL10" s="220"/>
      <c r="AM10" s="159">
        <f t="shared" si="7"/>
        <v>104</v>
      </c>
      <c r="AN10" s="1">
        <f t="shared" si="8"/>
        <v>44</v>
      </c>
      <c r="AO10" s="219">
        <f t="shared" si="9"/>
        <v>148</v>
      </c>
      <c r="AP10" s="1">
        <f t="shared" si="10"/>
        <v>99</v>
      </c>
      <c r="AQ10" s="1">
        <f t="shared" si="11"/>
        <v>38</v>
      </c>
      <c r="AR10" s="219">
        <f t="shared" si="12"/>
        <v>137</v>
      </c>
      <c r="AS10" s="1">
        <f t="shared" si="13"/>
        <v>43</v>
      </c>
      <c r="AT10" s="1">
        <f t="shared" si="14"/>
        <v>25</v>
      </c>
      <c r="AU10" s="219">
        <f t="shared" si="15"/>
        <v>68</v>
      </c>
      <c r="AV10" s="1">
        <f t="shared" si="16"/>
        <v>58</v>
      </c>
      <c r="AW10" s="1">
        <f t="shared" si="17"/>
        <v>17</v>
      </c>
      <c r="AX10" s="219">
        <f t="shared" si="18"/>
        <v>75</v>
      </c>
      <c r="AY10" s="1"/>
      <c r="AZ10" s="1"/>
      <c r="BA10" s="1"/>
      <c r="BB10" s="227">
        <f t="shared" si="19"/>
        <v>304</v>
      </c>
      <c r="BC10" s="227">
        <f t="shared" si="20"/>
        <v>124</v>
      </c>
      <c r="BD10" s="228">
        <f t="shared" si="21"/>
        <v>428</v>
      </c>
    </row>
    <row r="11" spans="1:56" ht="22.5" x14ac:dyDescent="0.55000000000000004">
      <c r="A11" s="182"/>
      <c r="B11" s="2">
        <v>6</v>
      </c>
      <c r="C11" s="2" t="s">
        <v>12</v>
      </c>
      <c r="D11" s="2" t="s">
        <v>19</v>
      </c>
      <c r="E11" s="236" t="s">
        <v>14</v>
      </c>
      <c r="F11" s="159">
        <v>3</v>
      </c>
      <c r="G11" s="1">
        <v>24</v>
      </c>
      <c r="H11" s="219">
        <f t="shared" si="22"/>
        <v>27</v>
      </c>
      <c r="I11" s="1">
        <v>1</v>
      </c>
      <c r="J11" s="1">
        <v>30</v>
      </c>
      <c r="K11" s="219">
        <f t="shared" si="0"/>
        <v>31</v>
      </c>
      <c r="L11" s="1">
        <v>14</v>
      </c>
      <c r="M11" s="1">
        <v>26</v>
      </c>
      <c r="N11" s="219">
        <f t="shared" si="1"/>
        <v>40</v>
      </c>
      <c r="O11" s="1">
        <v>4</v>
      </c>
      <c r="P11" s="1">
        <v>42</v>
      </c>
      <c r="Q11" s="219">
        <f t="shared" si="2"/>
        <v>46</v>
      </c>
      <c r="R11" s="1"/>
      <c r="S11" s="1"/>
      <c r="T11" s="1"/>
      <c r="U11" s="227">
        <f t="shared" si="3"/>
        <v>22</v>
      </c>
      <c r="V11" s="227">
        <f t="shared" si="3"/>
        <v>122</v>
      </c>
      <c r="W11" s="228">
        <f t="shared" si="4"/>
        <v>144</v>
      </c>
      <c r="X11" s="159"/>
      <c r="Y11" s="1"/>
      <c r="Z11" s="219"/>
      <c r="AA11" s="1"/>
      <c r="AB11" s="1"/>
      <c r="AC11" s="219"/>
      <c r="AD11" s="1"/>
      <c r="AE11" s="1"/>
      <c r="AF11" s="219"/>
      <c r="AG11" s="1"/>
      <c r="AH11" s="1"/>
      <c r="AI11" s="219"/>
      <c r="AJ11" s="1"/>
      <c r="AK11" s="1"/>
      <c r="AL11" s="220"/>
      <c r="AM11" s="159">
        <f t="shared" si="7"/>
        <v>3</v>
      </c>
      <c r="AN11" s="1">
        <f t="shared" si="8"/>
        <v>24</v>
      </c>
      <c r="AO11" s="219">
        <f t="shared" si="9"/>
        <v>27</v>
      </c>
      <c r="AP11" s="1">
        <f t="shared" si="10"/>
        <v>1</v>
      </c>
      <c r="AQ11" s="1">
        <f t="shared" si="11"/>
        <v>30</v>
      </c>
      <c r="AR11" s="219">
        <f t="shared" si="12"/>
        <v>31</v>
      </c>
      <c r="AS11" s="1">
        <f t="shared" si="13"/>
        <v>14</v>
      </c>
      <c r="AT11" s="1">
        <f t="shared" si="14"/>
        <v>26</v>
      </c>
      <c r="AU11" s="219">
        <f t="shared" si="15"/>
        <v>40</v>
      </c>
      <c r="AV11" s="1">
        <f t="shared" si="16"/>
        <v>4</v>
      </c>
      <c r="AW11" s="1">
        <f t="shared" si="17"/>
        <v>42</v>
      </c>
      <c r="AX11" s="219">
        <f t="shared" si="18"/>
        <v>46</v>
      </c>
      <c r="AY11" s="1"/>
      <c r="AZ11" s="1"/>
      <c r="BA11" s="1"/>
      <c r="BB11" s="227">
        <f t="shared" si="19"/>
        <v>22</v>
      </c>
      <c r="BC11" s="227">
        <f t="shared" si="20"/>
        <v>122</v>
      </c>
      <c r="BD11" s="228">
        <f t="shared" si="21"/>
        <v>144</v>
      </c>
    </row>
    <row r="12" spans="1:56" ht="22.5" x14ac:dyDescent="0.55000000000000004">
      <c r="A12" s="182"/>
      <c r="B12" s="2">
        <v>7</v>
      </c>
      <c r="C12" s="2" t="s">
        <v>109</v>
      </c>
      <c r="D12" s="2" t="s">
        <v>20</v>
      </c>
      <c r="E12" s="236" t="s">
        <v>14</v>
      </c>
      <c r="F12" s="159">
        <v>7</v>
      </c>
      <c r="G12" s="1">
        <v>15</v>
      </c>
      <c r="H12" s="219">
        <f t="shared" si="22"/>
        <v>22</v>
      </c>
      <c r="I12" s="1">
        <v>9</v>
      </c>
      <c r="J12" s="1">
        <v>18</v>
      </c>
      <c r="K12" s="219">
        <f t="shared" si="0"/>
        <v>27</v>
      </c>
      <c r="L12" s="1">
        <v>24</v>
      </c>
      <c r="M12" s="1">
        <v>8</v>
      </c>
      <c r="N12" s="219">
        <f t="shared" si="1"/>
        <v>32</v>
      </c>
      <c r="O12" s="1">
        <v>9</v>
      </c>
      <c r="P12" s="1">
        <v>12</v>
      </c>
      <c r="Q12" s="219">
        <f t="shared" si="2"/>
        <v>21</v>
      </c>
      <c r="R12" s="1"/>
      <c r="S12" s="1"/>
      <c r="T12" s="1"/>
      <c r="U12" s="227">
        <f t="shared" si="3"/>
        <v>49</v>
      </c>
      <c r="V12" s="227">
        <f t="shared" si="3"/>
        <v>53</v>
      </c>
      <c r="W12" s="228">
        <f t="shared" si="4"/>
        <v>102</v>
      </c>
      <c r="X12" s="159"/>
      <c r="Y12" s="1"/>
      <c r="Z12" s="219"/>
      <c r="AA12" s="1"/>
      <c r="AB12" s="1"/>
      <c r="AC12" s="219"/>
      <c r="AD12" s="1"/>
      <c r="AE12" s="1"/>
      <c r="AF12" s="219"/>
      <c r="AG12" s="1"/>
      <c r="AH12" s="1"/>
      <c r="AI12" s="219"/>
      <c r="AJ12" s="1"/>
      <c r="AK12" s="1"/>
      <c r="AL12" s="220"/>
      <c r="AM12" s="159">
        <f t="shared" si="7"/>
        <v>7</v>
      </c>
      <c r="AN12" s="1">
        <f t="shared" si="8"/>
        <v>15</v>
      </c>
      <c r="AO12" s="219">
        <f t="shared" si="9"/>
        <v>22</v>
      </c>
      <c r="AP12" s="1">
        <f t="shared" si="10"/>
        <v>9</v>
      </c>
      <c r="AQ12" s="1">
        <f t="shared" si="11"/>
        <v>18</v>
      </c>
      <c r="AR12" s="219">
        <f t="shared" si="12"/>
        <v>27</v>
      </c>
      <c r="AS12" s="1">
        <f t="shared" si="13"/>
        <v>24</v>
      </c>
      <c r="AT12" s="1">
        <f t="shared" si="14"/>
        <v>8</v>
      </c>
      <c r="AU12" s="219">
        <f t="shared" si="15"/>
        <v>32</v>
      </c>
      <c r="AV12" s="1">
        <f t="shared" si="16"/>
        <v>9</v>
      </c>
      <c r="AW12" s="1">
        <f t="shared" si="17"/>
        <v>12</v>
      </c>
      <c r="AX12" s="219">
        <f t="shared" si="18"/>
        <v>21</v>
      </c>
      <c r="AY12" s="1"/>
      <c r="AZ12" s="1"/>
      <c r="BA12" s="1"/>
      <c r="BB12" s="227">
        <f t="shared" si="19"/>
        <v>49</v>
      </c>
      <c r="BC12" s="227">
        <f t="shared" si="20"/>
        <v>53</v>
      </c>
      <c r="BD12" s="228">
        <f t="shared" si="21"/>
        <v>102</v>
      </c>
    </row>
    <row r="13" spans="1:56" ht="22.5" x14ac:dyDescent="0.55000000000000004">
      <c r="A13" s="182"/>
      <c r="B13" s="2">
        <v>8</v>
      </c>
      <c r="C13" s="2" t="s">
        <v>12</v>
      </c>
      <c r="D13" s="2" t="s">
        <v>110</v>
      </c>
      <c r="E13" s="236" t="s">
        <v>14</v>
      </c>
      <c r="F13" s="159">
        <v>5</v>
      </c>
      <c r="G13" s="1">
        <v>9</v>
      </c>
      <c r="H13" s="219">
        <f t="shared" si="22"/>
        <v>14</v>
      </c>
      <c r="I13" s="1">
        <v>1</v>
      </c>
      <c r="J13" s="1">
        <v>12</v>
      </c>
      <c r="K13" s="219">
        <f t="shared" si="0"/>
        <v>13</v>
      </c>
      <c r="L13" s="1">
        <v>1</v>
      </c>
      <c r="M13" s="1">
        <v>14</v>
      </c>
      <c r="N13" s="219">
        <f t="shared" si="1"/>
        <v>15</v>
      </c>
      <c r="O13" s="1"/>
      <c r="P13" s="1"/>
      <c r="Q13" s="219"/>
      <c r="R13" s="1"/>
      <c r="S13" s="1"/>
      <c r="T13" s="1"/>
      <c r="U13" s="227">
        <f t="shared" si="3"/>
        <v>7</v>
      </c>
      <c r="V13" s="227">
        <f t="shared" si="3"/>
        <v>35</v>
      </c>
      <c r="W13" s="228">
        <f t="shared" si="4"/>
        <v>42</v>
      </c>
      <c r="X13" s="159"/>
      <c r="Y13" s="1"/>
      <c r="Z13" s="219"/>
      <c r="AA13" s="1"/>
      <c r="AB13" s="1"/>
      <c r="AC13" s="219"/>
      <c r="AD13" s="1"/>
      <c r="AE13" s="1"/>
      <c r="AF13" s="219"/>
      <c r="AG13" s="1"/>
      <c r="AH13" s="1"/>
      <c r="AI13" s="219"/>
      <c r="AJ13" s="1"/>
      <c r="AK13" s="1"/>
      <c r="AL13" s="220"/>
      <c r="AM13" s="159">
        <f t="shared" si="7"/>
        <v>5</v>
      </c>
      <c r="AN13" s="1">
        <f t="shared" si="8"/>
        <v>9</v>
      </c>
      <c r="AO13" s="219">
        <f t="shared" si="9"/>
        <v>14</v>
      </c>
      <c r="AP13" s="1">
        <f t="shared" si="10"/>
        <v>1</v>
      </c>
      <c r="AQ13" s="1">
        <f t="shared" si="11"/>
        <v>12</v>
      </c>
      <c r="AR13" s="219">
        <f t="shared" si="12"/>
        <v>13</v>
      </c>
      <c r="AS13" s="1">
        <f t="shared" si="13"/>
        <v>1</v>
      </c>
      <c r="AT13" s="1">
        <f t="shared" si="14"/>
        <v>14</v>
      </c>
      <c r="AU13" s="219">
        <f t="shared" si="15"/>
        <v>15</v>
      </c>
      <c r="AV13" s="1">
        <f t="shared" si="16"/>
        <v>0</v>
      </c>
      <c r="AW13" s="1">
        <f t="shared" si="17"/>
        <v>0</v>
      </c>
      <c r="AX13" s="219">
        <f t="shared" si="18"/>
        <v>0</v>
      </c>
      <c r="AY13" s="1"/>
      <c r="AZ13" s="1"/>
      <c r="BA13" s="1"/>
      <c r="BB13" s="227">
        <f t="shared" si="19"/>
        <v>7</v>
      </c>
      <c r="BC13" s="227">
        <f t="shared" si="20"/>
        <v>35</v>
      </c>
      <c r="BD13" s="228">
        <f t="shared" si="21"/>
        <v>42</v>
      </c>
    </row>
    <row r="14" spans="1:56" ht="22.5" x14ac:dyDescent="0.55000000000000004">
      <c r="A14" s="182"/>
      <c r="B14" s="2">
        <v>9</v>
      </c>
      <c r="C14" s="2" t="s">
        <v>12</v>
      </c>
      <c r="D14" s="2" t="s">
        <v>111</v>
      </c>
      <c r="E14" s="236" t="s">
        <v>14</v>
      </c>
      <c r="F14" s="159">
        <v>7</v>
      </c>
      <c r="G14" s="1">
        <v>8</v>
      </c>
      <c r="H14" s="219">
        <f t="shared" si="22"/>
        <v>15</v>
      </c>
      <c r="I14" s="1">
        <v>8</v>
      </c>
      <c r="J14" s="1">
        <v>3</v>
      </c>
      <c r="K14" s="219">
        <f t="shared" si="0"/>
        <v>11</v>
      </c>
      <c r="L14" s="1">
        <v>15</v>
      </c>
      <c r="M14" s="1">
        <v>8</v>
      </c>
      <c r="N14" s="219">
        <f t="shared" si="1"/>
        <v>23</v>
      </c>
      <c r="O14" s="1"/>
      <c r="P14" s="1"/>
      <c r="Q14" s="219"/>
      <c r="R14" s="1"/>
      <c r="S14" s="1"/>
      <c r="T14" s="1"/>
      <c r="U14" s="227">
        <f t="shared" si="3"/>
        <v>30</v>
      </c>
      <c r="V14" s="227">
        <f t="shared" si="3"/>
        <v>19</v>
      </c>
      <c r="W14" s="228">
        <f t="shared" si="4"/>
        <v>49</v>
      </c>
      <c r="X14" s="159"/>
      <c r="Y14" s="1"/>
      <c r="Z14" s="219"/>
      <c r="AA14" s="1"/>
      <c r="AB14" s="1"/>
      <c r="AC14" s="219"/>
      <c r="AD14" s="1"/>
      <c r="AE14" s="1"/>
      <c r="AF14" s="219"/>
      <c r="AG14" s="1"/>
      <c r="AH14" s="1"/>
      <c r="AI14" s="219"/>
      <c r="AJ14" s="1"/>
      <c r="AK14" s="1"/>
      <c r="AL14" s="220"/>
      <c r="AM14" s="159">
        <f t="shared" si="7"/>
        <v>7</v>
      </c>
      <c r="AN14" s="1">
        <f t="shared" si="8"/>
        <v>8</v>
      </c>
      <c r="AO14" s="219">
        <f t="shared" si="9"/>
        <v>15</v>
      </c>
      <c r="AP14" s="1">
        <f t="shared" si="10"/>
        <v>8</v>
      </c>
      <c r="AQ14" s="1">
        <f t="shared" si="11"/>
        <v>3</v>
      </c>
      <c r="AR14" s="219">
        <f t="shared" si="12"/>
        <v>11</v>
      </c>
      <c r="AS14" s="1">
        <f t="shared" si="13"/>
        <v>15</v>
      </c>
      <c r="AT14" s="1">
        <f t="shared" si="14"/>
        <v>8</v>
      </c>
      <c r="AU14" s="219">
        <f t="shared" si="15"/>
        <v>23</v>
      </c>
      <c r="AV14" s="1">
        <f t="shared" si="16"/>
        <v>0</v>
      </c>
      <c r="AW14" s="1">
        <f t="shared" si="17"/>
        <v>0</v>
      </c>
      <c r="AX14" s="219">
        <f t="shared" si="18"/>
        <v>0</v>
      </c>
      <c r="AY14" s="1"/>
      <c r="AZ14" s="1"/>
      <c r="BA14" s="1"/>
      <c r="BB14" s="227">
        <f t="shared" si="19"/>
        <v>30</v>
      </c>
      <c r="BC14" s="227">
        <f t="shared" si="20"/>
        <v>19</v>
      </c>
      <c r="BD14" s="228">
        <f t="shared" si="21"/>
        <v>49</v>
      </c>
    </row>
    <row r="15" spans="1:56" ht="22.5" x14ac:dyDescent="0.55000000000000004">
      <c r="A15" s="182"/>
      <c r="B15" s="2">
        <v>10</v>
      </c>
      <c r="C15" s="2" t="s">
        <v>12</v>
      </c>
      <c r="D15" s="2" t="s">
        <v>117</v>
      </c>
      <c r="E15" s="236" t="s">
        <v>14</v>
      </c>
      <c r="F15" s="159">
        <v>9</v>
      </c>
      <c r="G15" s="1">
        <v>5</v>
      </c>
      <c r="H15" s="219">
        <f t="shared" si="22"/>
        <v>14</v>
      </c>
      <c r="I15" s="1">
        <v>12</v>
      </c>
      <c r="J15" s="1">
        <v>5</v>
      </c>
      <c r="K15" s="219">
        <f t="shared" si="0"/>
        <v>17</v>
      </c>
      <c r="L15" s="1"/>
      <c r="M15" s="1"/>
      <c r="N15" s="219"/>
      <c r="O15" s="1"/>
      <c r="P15" s="1"/>
      <c r="Q15" s="219"/>
      <c r="R15" s="1"/>
      <c r="S15" s="1"/>
      <c r="T15" s="1"/>
      <c r="U15" s="227">
        <f t="shared" si="3"/>
        <v>21</v>
      </c>
      <c r="V15" s="227">
        <f t="shared" si="3"/>
        <v>10</v>
      </c>
      <c r="W15" s="228">
        <f t="shared" si="4"/>
        <v>31</v>
      </c>
      <c r="X15" s="159"/>
      <c r="Y15" s="1"/>
      <c r="Z15" s="219"/>
      <c r="AA15" s="1"/>
      <c r="AB15" s="1"/>
      <c r="AC15" s="219"/>
      <c r="AD15" s="1"/>
      <c r="AE15" s="1"/>
      <c r="AF15" s="219"/>
      <c r="AG15" s="1"/>
      <c r="AH15" s="1"/>
      <c r="AI15" s="219"/>
      <c r="AJ15" s="1"/>
      <c r="AK15" s="1"/>
      <c r="AL15" s="220"/>
      <c r="AM15" s="159">
        <f t="shared" si="7"/>
        <v>9</v>
      </c>
      <c r="AN15" s="1">
        <f t="shared" si="8"/>
        <v>5</v>
      </c>
      <c r="AO15" s="219">
        <f t="shared" si="9"/>
        <v>14</v>
      </c>
      <c r="AP15" s="1">
        <f t="shared" si="10"/>
        <v>12</v>
      </c>
      <c r="AQ15" s="1">
        <f t="shared" si="11"/>
        <v>5</v>
      </c>
      <c r="AR15" s="219">
        <f t="shared" si="12"/>
        <v>17</v>
      </c>
      <c r="AS15" s="1">
        <f t="shared" si="13"/>
        <v>0</v>
      </c>
      <c r="AT15" s="1">
        <f t="shared" si="14"/>
        <v>0</v>
      </c>
      <c r="AU15" s="219">
        <f t="shared" si="15"/>
        <v>0</v>
      </c>
      <c r="AV15" s="1">
        <f t="shared" si="16"/>
        <v>0</v>
      </c>
      <c r="AW15" s="1">
        <f t="shared" si="17"/>
        <v>0</v>
      </c>
      <c r="AX15" s="219">
        <f t="shared" si="18"/>
        <v>0</v>
      </c>
      <c r="AY15" s="1"/>
      <c r="AZ15" s="1"/>
      <c r="BA15" s="1"/>
      <c r="BB15" s="227">
        <f t="shared" si="19"/>
        <v>21</v>
      </c>
      <c r="BC15" s="227">
        <f t="shared" si="20"/>
        <v>10</v>
      </c>
      <c r="BD15" s="228">
        <f t="shared" si="21"/>
        <v>31</v>
      </c>
    </row>
    <row r="16" spans="1:56" ht="22.5" x14ac:dyDescent="0.55000000000000004">
      <c r="A16" s="182"/>
      <c r="B16" s="2">
        <v>11</v>
      </c>
      <c r="C16" s="2" t="s">
        <v>21</v>
      </c>
      <c r="D16" s="2" t="s">
        <v>22</v>
      </c>
      <c r="E16" s="236" t="s">
        <v>14</v>
      </c>
      <c r="F16" s="159"/>
      <c r="G16" s="1"/>
      <c r="H16" s="219">
        <f t="shared" si="22"/>
        <v>0</v>
      </c>
      <c r="I16" s="1"/>
      <c r="J16" s="1"/>
      <c r="K16" s="219"/>
      <c r="L16" s="1">
        <v>6</v>
      </c>
      <c r="M16" s="1">
        <v>3</v>
      </c>
      <c r="N16" s="219">
        <f t="shared" si="1"/>
        <v>9</v>
      </c>
      <c r="O16" s="1">
        <v>7</v>
      </c>
      <c r="P16" s="1"/>
      <c r="Q16" s="219">
        <f t="shared" si="2"/>
        <v>7</v>
      </c>
      <c r="R16" s="1"/>
      <c r="S16" s="1"/>
      <c r="T16" s="1"/>
      <c r="U16" s="227">
        <f t="shared" si="3"/>
        <v>13</v>
      </c>
      <c r="V16" s="227">
        <f t="shared" si="3"/>
        <v>3</v>
      </c>
      <c r="W16" s="228">
        <f t="shared" si="4"/>
        <v>16</v>
      </c>
      <c r="X16" s="159"/>
      <c r="Y16" s="1"/>
      <c r="Z16" s="219"/>
      <c r="AA16" s="1"/>
      <c r="AB16" s="1"/>
      <c r="AC16" s="219"/>
      <c r="AD16" s="1"/>
      <c r="AE16" s="1"/>
      <c r="AF16" s="219"/>
      <c r="AG16" s="1"/>
      <c r="AH16" s="1"/>
      <c r="AI16" s="219"/>
      <c r="AJ16" s="1"/>
      <c r="AK16" s="1"/>
      <c r="AL16" s="220"/>
      <c r="AM16" s="159">
        <f t="shared" si="7"/>
        <v>0</v>
      </c>
      <c r="AN16" s="1">
        <f t="shared" si="8"/>
        <v>0</v>
      </c>
      <c r="AO16" s="219">
        <f t="shared" si="9"/>
        <v>0</v>
      </c>
      <c r="AP16" s="1">
        <f t="shared" si="10"/>
        <v>0</v>
      </c>
      <c r="AQ16" s="1">
        <f t="shared" si="11"/>
        <v>0</v>
      </c>
      <c r="AR16" s="219">
        <f t="shared" si="12"/>
        <v>0</v>
      </c>
      <c r="AS16" s="1">
        <f t="shared" si="13"/>
        <v>6</v>
      </c>
      <c r="AT16" s="1">
        <f t="shared" si="14"/>
        <v>3</v>
      </c>
      <c r="AU16" s="219">
        <f t="shared" si="15"/>
        <v>9</v>
      </c>
      <c r="AV16" s="1">
        <f t="shared" si="16"/>
        <v>7</v>
      </c>
      <c r="AW16" s="1">
        <f t="shared" si="17"/>
        <v>0</v>
      </c>
      <c r="AX16" s="219">
        <f t="shared" si="18"/>
        <v>7</v>
      </c>
      <c r="AY16" s="1"/>
      <c r="AZ16" s="1"/>
      <c r="BA16" s="1"/>
      <c r="BB16" s="227">
        <f t="shared" si="19"/>
        <v>13</v>
      </c>
      <c r="BC16" s="227">
        <f t="shared" si="20"/>
        <v>3</v>
      </c>
      <c r="BD16" s="228">
        <f t="shared" si="21"/>
        <v>16</v>
      </c>
    </row>
    <row r="17" spans="1:56" ht="22.5" x14ac:dyDescent="0.55000000000000004">
      <c r="A17" s="182"/>
      <c r="B17" s="2">
        <v>12</v>
      </c>
      <c r="C17" s="2" t="s">
        <v>21</v>
      </c>
      <c r="D17" s="2" t="s">
        <v>116</v>
      </c>
      <c r="E17" s="236" t="s">
        <v>14</v>
      </c>
      <c r="F17" s="159">
        <v>3</v>
      </c>
      <c r="G17" s="1">
        <v>8</v>
      </c>
      <c r="H17" s="219">
        <f t="shared" si="22"/>
        <v>11</v>
      </c>
      <c r="I17" s="1">
        <v>7</v>
      </c>
      <c r="J17" s="1">
        <v>2</v>
      </c>
      <c r="K17" s="219">
        <f t="shared" si="0"/>
        <v>9</v>
      </c>
      <c r="L17" s="1"/>
      <c r="M17" s="1"/>
      <c r="N17" s="219"/>
      <c r="O17" s="1"/>
      <c r="P17" s="1"/>
      <c r="Q17" s="219"/>
      <c r="R17" s="1"/>
      <c r="S17" s="1"/>
      <c r="T17" s="1"/>
      <c r="U17" s="227">
        <f t="shared" si="3"/>
        <v>10</v>
      </c>
      <c r="V17" s="227">
        <f t="shared" si="3"/>
        <v>10</v>
      </c>
      <c r="W17" s="228">
        <f t="shared" si="4"/>
        <v>20</v>
      </c>
      <c r="X17" s="159"/>
      <c r="Y17" s="1"/>
      <c r="Z17" s="219"/>
      <c r="AA17" s="1"/>
      <c r="AB17" s="1"/>
      <c r="AC17" s="219"/>
      <c r="AD17" s="1"/>
      <c r="AE17" s="1"/>
      <c r="AF17" s="219"/>
      <c r="AG17" s="1"/>
      <c r="AH17" s="1"/>
      <c r="AI17" s="219"/>
      <c r="AJ17" s="1"/>
      <c r="AK17" s="1"/>
      <c r="AL17" s="220"/>
      <c r="AM17" s="159">
        <f t="shared" si="7"/>
        <v>3</v>
      </c>
      <c r="AN17" s="1">
        <f t="shared" si="8"/>
        <v>8</v>
      </c>
      <c r="AO17" s="219">
        <f t="shared" si="9"/>
        <v>11</v>
      </c>
      <c r="AP17" s="1">
        <f t="shared" si="10"/>
        <v>7</v>
      </c>
      <c r="AQ17" s="1">
        <f t="shared" si="11"/>
        <v>2</v>
      </c>
      <c r="AR17" s="219">
        <f t="shared" si="12"/>
        <v>9</v>
      </c>
      <c r="AS17" s="1">
        <f t="shared" si="13"/>
        <v>0</v>
      </c>
      <c r="AT17" s="1">
        <f t="shared" si="14"/>
        <v>0</v>
      </c>
      <c r="AU17" s="219">
        <f t="shared" si="15"/>
        <v>0</v>
      </c>
      <c r="AV17" s="1">
        <f t="shared" si="16"/>
        <v>0</v>
      </c>
      <c r="AW17" s="1">
        <f t="shared" si="17"/>
        <v>0</v>
      </c>
      <c r="AX17" s="219">
        <f t="shared" si="18"/>
        <v>0</v>
      </c>
      <c r="AY17" s="1"/>
      <c r="AZ17" s="1"/>
      <c r="BA17" s="1"/>
      <c r="BB17" s="227">
        <f t="shared" si="19"/>
        <v>10</v>
      </c>
      <c r="BC17" s="227">
        <f t="shared" si="20"/>
        <v>10</v>
      </c>
      <c r="BD17" s="228">
        <f t="shared" si="21"/>
        <v>20</v>
      </c>
    </row>
    <row r="18" spans="1:56" ht="22.5" x14ac:dyDescent="0.55000000000000004">
      <c r="A18" s="182"/>
      <c r="B18" s="2">
        <v>13</v>
      </c>
      <c r="C18" s="2" t="s">
        <v>21</v>
      </c>
      <c r="D18" s="2" t="s">
        <v>23</v>
      </c>
      <c r="E18" s="236" t="s">
        <v>14</v>
      </c>
      <c r="F18" s="159"/>
      <c r="G18" s="1"/>
      <c r="H18" s="219">
        <f t="shared" si="22"/>
        <v>0</v>
      </c>
      <c r="I18" s="1"/>
      <c r="J18" s="1"/>
      <c r="K18" s="219"/>
      <c r="L18" s="1">
        <v>8</v>
      </c>
      <c r="M18" s="1"/>
      <c r="N18" s="219">
        <f t="shared" si="1"/>
        <v>8</v>
      </c>
      <c r="O18" s="1">
        <v>12</v>
      </c>
      <c r="P18" s="1">
        <v>1</v>
      </c>
      <c r="Q18" s="219">
        <f t="shared" si="2"/>
        <v>13</v>
      </c>
      <c r="R18" s="1"/>
      <c r="S18" s="1"/>
      <c r="T18" s="1"/>
      <c r="U18" s="227">
        <f t="shared" si="3"/>
        <v>20</v>
      </c>
      <c r="V18" s="227">
        <f t="shared" si="3"/>
        <v>1</v>
      </c>
      <c r="W18" s="228">
        <f t="shared" si="4"/>
        <v>21</v>
      </c>
      <c r="X18" s="159"/>
      <c r="Y18" s="1"/>
      <c r="Z18" s="219"/>
      <c r="AA18" s="1"/>
      <c r="AB18" s="1"/>
      <c r="AC18" s="219"/>
      <c r="AD18" s="1">
        <v>13</v>
      </c>
      <c r="AE18" s="1">
        <v>1</v>
      </c>
      <c r="AF18" s="219">
        <f>SUM(AD18:AE18)</f>
        <v>14</v>
      </c>
      <c r="AG18" s="1">
        <v>10</v>
      </c>
      <c r="AH18" s="1">
        <v>1</v>
      </c>
      <c r="AI18" s="219">
        <f>SUM(AG18:AH18)</f>
        <v>11</v>
      </c>
      <c r="AJ18" s="1">
        <f t="shared" si="5"/>
        <v>23</v>
      </c>
      <c r="AK18" s="1">
        <f t="shared" si="5"/>
        <v>2</v>
      </c>
      <c r="AL18" s="220">
        <f t="shared" si="6"/>
        <v>25</v>
      </c>
      <c r="AM18" s="159">
        <f t="shared" si="7"/>
        <v>0</v>
      </c>
      <c r="AN18" s="1">
        <f t="shared" si="8"/>
        <v>0</v>
      </c>
      <c r="AO18" s="219">
        <f t="shared" si="9"/>
        <v>0</v>
      </c>
      <c r="AP18" s="1">
        <f t="shared" si="10"/>
        <v>0</v>
      </c>
      <c r="AQ18" s="1">
        <f t="shared" si="11"/>
        <v>0</v>
      </c>
      <c r="AR18" s="219">
        <f t="shared" si="12"/>
        <v>0</v>
      </c>
      <c r="AS18" s="1">
        <f t="shared" si="13"/>
        <v>21</v>
      </c>
      <c r="AT18" s="1">
        <f t="shared" si="14"/>
        <v>1</v>
      </c>
      <c r="AU18" s="219">
        <f t="shared" si="15"/>
        <v>22</v>
      </c>
      <c r="AV18" s="1">
        <f t="shared" si="16"/>
        <v>22</v>
      </c>
      <c r="AW18" s="1">
        <f t="shared" si="17"/>
        <v>2</v>
      </c>
      <c r="AX18" s="219">
        <f t="shared" si="18"/>
        <v>24</v>
      </c>
      <c r="AY18" s="1"/>
      <c r="AZ18" s="1"/>
      <c r="BA18" s="1"/>
      <c r="BB18" s="227">
        <f t="shared" si="19"/>
        <v>43</v>
      </c>
      <c r="BC18" s="227">
        <f t="shared" si="20"/>
        <v>3</v>
      </c>
      <c r="BD18" s="228">
        <f t="shared" si="21"/>
        <v>46</v>
      </c>
    </row>
    <row r="19" spans="1:56" ht="22.5" x14ac:dyDescent="0.55000000000000004">
      <c r="A19" s="182"/>
      <c r="B19" s="2">
        <v>14</v>
      </c>
      <c r="C19" s="2" t="s">
        <v>21</v>
      </c>
      <c r="D19" s="2" t="s">
        <v>115</v>
      </c>
      <c r="E19" s="236" t="s">
        <v>14</v>
      </c>
      <c r="F19" s="159">
        <v>19</v>
      </c>
      <c r="G19" s="1">
        <v>6</v>
      </c>
      <c r="H19" s="219">
        <f t="shared" si="22"/>
        <v>25</v>
      </c>
      <c r="I19" s="1">
        <v>20</v>
      </c>
      <c r="J19" s="1">
        <v>3</v>
      </c>
      <c r="K19" s="219">
        <f t="shared" si="0"/>
        <v>23</v>
      </c>
      <c r="L19" s="1"/>
      <c r="M19" s="1"/>
      <c r="N19" s="219"/>
      <c r="O19" s="1"/>
      <c r="P19" s="1"/>
      <c r="Q19" s="219"/>
      <c r="R19" s="1"/>
      <c r="S19" s="1"/>
      <c r="T19" s="1"/>
      <c r="U19" s="227">
        <f t="shared" si="3"/>
        <v>39</v>
      </c>
      <c r="V19" s="227">
        <f t="shared" si="3"/>
        <v>9</v>
      </c>
      <c r="W19" s="228">
        <f t="shared" si="4"/>
        <v>48</v>
      </c>
      <c r="X19" s="159">
        <v>7</v>
      </c>
      <c r="Y19" s="1">
        <v>2</v>
      </c>
      <c r="Z19" s="219">
        <f>SUM(X19:Y19)</f>
        <v>9</v>
      </c>
      <c r="AA19" s="1">
        <v>8</v>
      </c>
      <c r="AB19" s="1">
        <v>2</v>
      </c>
      <c r="AC19" s="219">
        <f>SUM(AA19:AB19)</f>
        <v>10</v>
      </c>
      <c r="AD19" s="1"/>
      <c r="AE19" s="1"/>
      <c r="AF19" s="219"/>
      <c r="AG19" s="1"/>
      <c r="AH19" s="1"/>
      <c r="AI19" s="219"/>
      <c r="AJ19" s="1">
        <f t="shared" si="5"/>
        <v>15</v>
      </c>
      <c r="AK19" s="1">
        <f t="shared" si="5"/>
        <v>4</v>
      </c>
      <c r="AL19" s="220">
        <f t="shared" si="6"/>
        <v>19</v>
      </c>
      <c r="AM19" s="159">
        <f t="shared" si="7"/>
        <v>26</v>
      </c>
      <c r="AN19" s="1">
        <f t="shared" si="8"/>
        <v>8</v>
      </c>
      <c r="AO19" s="219">
        <f t="shared" si="9"/>
        <v>34</v>
      </c>
      <c r="AP19" s="1">
        <f t="shared" si="10"/>
        <v>28</v>
      </c>
      <c r="AQ19" s="1">
        <f t="shared" si="11"/>
        <v>5</v>
      </c>
      <c r="AR19" s="219">
        <f t="shared" si="12"/>
        <v>33</v>
      </c>
      <c r="AS19" s="1">
        <f t="shared" si="13"/>
        <v>0</v>
      </c>
      <c r="AT19" s="1">
        <f t="shared" si="14"/>
        <v>0</v>
      </c>
      <c r="AU19" s="219">
        <f t="shared" si="15"/>
        <v>0</v>
      </c>
      <c r="AV19" s="1">
        <f t="shared" si="16"/>
        <v>0</v>
      </c>
      <c r="AW19" s="1">
        <f t="shared" si="17"/>
        <v>0</v>
      </c>
      <c r="AX19" s="219">
        <f t="shared" si="18"/>
        <v>0</v>
      </c>
      <c r="AY19" s="1"/>
      <c r="AZ19" s="1"/>
      <c r="BA19" s="1"/>
      <c r="BB19" s="227">
        <f t="shared" si="19"/>
        <v>54</v>
      </c>
      <c r="BC19" s="227">
        <f t="shared" si="20"/>
        <v>13</v>
      </c>
      <c r="BD19" s="228">
        <f t="shared" si="21"/>
        <v>67</v>
      </c>
    </row>
    <row r="20" spans="1:56" ht="22.5" x14ac:dyDescent="0.55000000000000004">
      <c r="A20" s="182"/>
      <c r="B20" s="2">
        <v>15</v>
      </c>
      <c r="C20" s="2" t="s">
        <v>21</v>
      </c>
      <c r="D20" s="2" t="s">
        <v>24</v>
      </c>
      <c r="E20" s="236" t="s">
        <v>14</v>
      </c>
      <c r="F20" s="159"/>
      <c r="G20" s="1"/>
      <c r="H20" s="219"/>
      <c r="I20" s="1"/>
      <c r="J20" s="1"/>
      <c r="K20" s="219"/>
      <c r="L20" s="1">
        <v>21</v>
      </c>
      <c r="M20" s="1"/>
      <c r="N20" s="219">
        <f t="shared" si="1"/>
        <v>21</v>
      </c>
      <c r="O20" s="1">
        <v>21</v>
      </c>
      <c r="P20" s="1">
        <v>6</v>
      </c>
      <c r="Q20" s="219">
        <f t="shared" si="2"/>
        <v>27</v>
      </c>
      <c r="R20" s="1"/>
      <c r="S20" s="1"/>
      <c r="T20" s="1"/>
      <c r="U20" s="227">
        <f t="shared" si="3"/>
        <v>42</v>
      </c>
      <c r="V20" s="227">
        <f t="shared" si="3"/>
        <v>6</v>
      </c>
      <c r="W20" s="228">
        <f t="shared" si="4"/>
        <v>48</v>
      </c>
      <c r="X20" s="159"/>
      <c r="Y20" s="1"/>
      <c r="Z20" s="219"/>
      <c r="AA20" s="1"/>
      <c r="AB20" s="1"/>
      <c r="AC20" s="219"/>
      <c r="AD20" s="1"/>
      <c r="AE20" s="1"/>
      <c r="AF20" s="219"/>
      <c r="AG20" s="1"/>
      <c r="AH20" s="1"/>
      <c r="AI20" s="219"/>
      <c r="AJ20" s="1"/>
      <c r="AK20" s="1"/>
      <c r="AL20" s="220"/>
      <c r="AM20" s="159">
        <f t="shared" si="7"/>
        <v>0</v>
      </c>
      <c r="AN20" s="1">
        <f t="shared" si="8"/>
        <v>0</v>
      </c>
      <c r="AO20" s="219">
        <f t="shared" si="9"/>
        <v>0</v>
      </c>
      <c r="AP20" s="1">
        <f t="shared" si="10"/>
        <v>0</v>
      </c>
      <c r="AQ20" s="1">
        <f t="shared" si="11"/>
        <v>0</v>
      </c>
      <c r="AR20" s="219">
        <f t="shared" si="12"/>
        <v>0</v>
      </c>
      <c r="AS20" s="1">
        <f t="shared" si="13"/>
        <v>21</v>
      </c>
      <c r="AT20" s="1">
        <f t="shared" si="14"/>
        <v>0</v>
      </c>
      <c r="AU20" s="219">
        <f t="shared" si="15"/>
        <v>21</v>
      </c>
      <c r="AV20" s="1">
        <f t="shared" si="16"/>
        <v>21</v>
      </c>
      <c r="AW20" s="1">
        <f t="shared" si="17"/>
        <v>6</v>
      </c>
      <c r="AX20" s="219">
        <f t="shared" si="18"/>
        <v>27</v>
      </c>
      <c r="AY20" s="1"/>
      <c r="AZ20" s="1"/>
      <c r="BA20" s="1"/>
      <c r="BB20" s="227">
        <f t="shared" si="19"/>
        <v>42</v>
      </c>
      <c r="BC20" s="227">
        <f t="shared" si="20"/>
        <v>6</v>
      </c>
      <c r="BD20" s="228">
        <f t="shared" si="21"/>
        <v>48</v>
      </c>
    </row>
    <row r="21" spans="1:56" ht="22.5" x14ac:dyDescent="0.55000000000000004">
      <c r="A21" s="375" t="s">
        <v>25</v>
      </c>
      <c r="B21" s="349"/>
      <c r="C21" s="349"/>
      <c r="D21" s="349"/>
      <c r="E21" s="376"/>
      <c r="F21" s="218">
        <f>SUM(F6:F20)</f>
        <v>184</v>
      </c>
      <c r="G21" s="219">
        <f t="shared" ref="G21:W21" si="23">SUM(G6:G20)</f>
        <v>193</v>
      </c>
      <c r="H21" s="219">
        <f t="shared" si="23"/>
        <v>377</v>
      </c>
      <c r="I21" s="219">
        <f t="shared" si="23"/>
        <v>201</v>
      </c>
      <c r="J21" s="219">
        <f t="shared" si="23"/>
        <v>207</v>
      </c>
      <c r="K21" s="219">
        <f t="shared" si="23"/>
        <v>408</v>
      </c>
      <c r="L21" s="219">
        <f t="shared" si="23"/>
        <v>170</v>
      </c>
      <c r="M21" s="219">
        <f t="shared" si="23"/>
        <v>145</v>
      </c>
      <c r="N21" s="219">
        <f t="shared" si="23"/>
        <v>315</v>
      </c>
      <c r="O21" s="219">
        <f t="shared" si="23"/>
        <v>158</v>
      </c>
      <c r="P21" s="219">
        <f t="shared" si="23"/>
        <v>230</v>
      </c>
      <c r="Q21" s="219">
        <f t="shared" si="23"/>
        <v>388</v>
      </c>
      <c r="R21" s="219"/>
      <c r="S21" s="219"/>
      <c r="T21" s="219"/>
      <c r="U21" s="219">
        <f t="shared" si="23"/>
        <v>713</v>
      </c>
      <c r="V21" s="219">
        <f t="shared" si="23"/>
        <v>775</v>
      </c>
      <c r="W21" s="220">
        <f t="shared" si="23"/>
        <v>1488</v>
      </c>
      <c r="X21" s="218">
        <f>SUM(X6:X20)</f>
        <v>7</v>
      </c>
      <c r="Y21" s="219">
        <f t="shared" ref="Y21:AL21" si="24">SUM(Y6:Y20)</f>
        <v>2</v>
      </c>
      <c r="Z21" s="219">
        <f t="shared" si="24"/>
        <v>9</v>
      </c>
      <c r="AA21" s="219">
        <f t="shared" si="24"/>
        <v>8</v>
      </c>
      <c r="AB21" s="219">
        <f t="shared" si="24"/>
        <v>2</v>
      </c>
      <c r="AC21" s="219">
        <f t="shared" si="24"/>
        <v>10</v>
      </c>
      <c r="AD21" s="219">
        <f t="shared" si="24"/>
        <v>17</v>
      </c>
      <c r="AE21" s="219">
        <f t="shared" si="24"/>
        <v>5</v>
      </c>
      <c r="AF21" s="219">
        <f t="shared" si="24"/>
        <v>22</v>
      </c>
      <c r="AG21" s="219">
        <f t="shared" si="24"/>
        <v>17</v>
      </c>
      <c r="AH21" s="219">
        <f t="shared" si="24"/>
        <v>3</v>
      </c>
      <c r="AI21" s="219">
        <f t="shared" si="24"/>
        <v>20</v>
      </c>
      <c r="AJ21" s="219">
        <f t="shared" si="24"/>
        <v>49</v>
      </c>
      <c r="AK21" s="219">
        <f t="shared" si="24"/>
        <v>12</v>
      </c>
      <c r="AL21" s="220">
        <f t="shared" si="24"/>
        <v>61</v>
      </c>
      <c r="AM21" s="218">
        <f>SUM(AM6:AM20)</f>
        <v>191</v>
      </c>
      <c r="AN21" s="219">
        <f t="shared" ref="AN21:AX21" si="25">SUM(AN6:AN20)</f>
        <v>195</v>
      </c>
      <c r="AO21" s="219">
        <f t="shared" si="25"/>
        <v>386</v>
      </c>
      <c r="AP21" s="219">
        <f t="shared" si="25"/>
        <v>209</v>
      </c>
      <c r="AQ21" s="219">
        <f t="shared" si="25"/>
        <v>209</v>
      </c>
      <c r="AR21" s="219">
        <f t="shared" si="25"/>
        <v>418</v>
      </c>
      <c r="AS21" s="219">
        <f t="shared" si="25"/>
        <v>187</v>
      </c>
      <c r="AT21" s="219">
        <f t="shared" si="25"/>
        <v>150</v>
      </c>
      <c r="AU21" s="219">
        <f t="shared" si="25"/>
        <v>337</v>
      </c>
      <c r="AV21" s="219">
        <f t="shared" si="25"/>
        <v>175</v>
      </c>
      <c r="AW21" s="219">
        <f t="shared" si="25"/>
        <v>233</v>
      </c>
      <c r="AX21" s="219">
        <f t="shared" si="25"/>
        <v>408</v>
      </c>
      <c r="AY21" s="219"/>
      <c r="AZ21" s="219"/>
      <c r="BA21" s="219"/>
      <c r="BB21" s="219">
        <f t="shared" ref="BB21:BD21" si="26">SUM(BB6:BB20)</f>
        <v>762</v>
      </c>
      <c r="BC21" s="219">
        <f t="shared" si="26"/>
        <v>787</v>
      </c>
      <c r="BD21" s="220">
        <f t="shared" si="26"/>
        <v>1549</v>
      </c>
    </row>
    <row r="22" spans="1:56" ht="22.5" x14ac:dyDescent="0.55000000000000004">
      <c r="A22" s="179" t="s">
        <v>26</v>
      </c>
      <c r="B22" s="20"/>
      <c r="C22" s="20"/>
      <c r="D22" s="20"/>
      <c r="E22" s="20"/>
      <c r="F22" s="160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106"/>
      <c r="V22" s="106"/>
      <c r="W22" s="172"/>
      <c r="X22" s="160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161"/>
      <c r="AM22" s="160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106"/>
      <c r="BC22" s="106"/>
      <c r="BD22" s="172"/>
    </row>
    <row r="23" spans="1:56" ht="22.5" x14ac:dyDescent="0.55000000000000004">
      <c r="A23" s="182"/>
      <c r="B23" s="2">
        <v>1</v>
      </c>
      <c r="C23" s="2" t="s">
        <v>27</v>
      </c>
      <c r="D23" s="2" t="s">
        <v>28</v>
      </c>
      <c r="E23" s="236" t="s">
        <v>14</v>
      </c>
      <c r="F23" s="159">
        <v>1</v>
      </c>
      <c r="G23" s="1">
        <v>61</v>
      </c>
      <c r="H23" s="97">
        <f>SUM(F23:G23)</f>
        <v>62</v>
      </c>
      <c r="I23" s="1"/>
      <c r="J23" s="1">
        <v>89</v>
      </c>
      <c r="K23" s="222">
        <f>SUM(I23:J23)</f>
        <v>89</v>
      </c>
      <c r="L23" s="1">
        <v>2</v>
      </c>
      <c r="M23" s="1">
        <v>83</v>
      </c>
      <c r="N23" s="222">
        <f>SUM(L23:M23)</f>
        <v>85</v>
      </c>
      <c r="O23" s="1">
        <v>3</v>
      </c>
      <c r="P23" s="1">
        <v>103</v>
      </c>
      <c r="Q23" s="222">
        <f>SUM(O23:P23)</f>
        <v>106</v>
      </c>
      <c r="R23" s="1"/>
      <c r="S23" s="1">
        <v>104</v>
      </c>
      <c r="T23" s="222">
        <f>SUM(R23:S23)</f>
        <v>104</v>
      </c>
      <c r="U23" s="227">
        <f>F23+I23+L23+O23+R23</f>
        <v>6</v>
      </c>
      <c r="V23" s="227">
        <f>G23+J23+M23+P23+S23</f>
        <v>440</v>
      </c>
      <c r="W23" s="229">
        <f>SUM(U23:V23)</f>
        <v>446</v>
      </c>
      <c r="X23" s="159"/>
      <c r="Y23" s="1"/>
      <c r="Z23" s="97"/>
      <c r="AA23" s="1"/>
      <c r="AB23" s="1"/>
      <c r="AC23" s="222"/>
      <c r="AD23" s="1"/>
      <c r="AE23" s="1"/>
      <c r="AF23" s="222"/>
      <c r="AG23" s="1"/>
      <c r="AH23" s="1"/>
      <c r="AI23" s="222"/>
      <c r="AJ23" s="1"/>
      <c r="AK23" s="1"/>
      <c r="AL23" s="223"/>
      <c r="AM23" s="159">
        <v>1</v>
      </c>
      <c r="AN23" s="1">
        <v>61</v>
      </c>
      <c r="AO23" s="97">
        <f>SUM(AM23:AN23)</f>
        <v>62</v>
      </c>
      <c r="AP23" s="1"/>
      <c r="AQ23" s="1">
        <v>89</v>
      </c>
      <c r="AR23" s="222">
        <f>SUM(AP23:AQ23)</f>
        <v>89</v>
      </c>
      <c r="AS23" s="1">
        <v>2</v>
      </c>
      <c r="AT23" s="1">
        <v>83</v>
      </c>
      <c r="AU23" s="222">
        <f>SUM(AS23:AT23)</f>
        <v>85</v>
      </c>
      <c r="AV23" s="1">
        <v>3</v>
      </c>
      <c r="AW23" s="1">
        <v>103</v>
      </c>
      <c r="AX23" s="222">
        <f>SUM(AV23:AW23)</f>
        <v>106</v>
      </c>
      <c r="AY23" s="1"/>
      <c r="AZ23" s="1">
        <v>104</v>
      </c>
      <c r="BA23" s="222">
        <f>SUM(AY23:AZ23)</f>
        <v>104</v>
      </c>
      <c r="BB23" s="227">
        <f>AM23+AP23+AS23+AV23+AY23</f>
        <v>6</v>
      </c>
      <c r="BC23" s="227">
        <f>AN23+AQ23+AT23+AW23+AZ23</f>
        <v>440</v>
      </c>
      <c r="BD23" s="229">
        <f>SUM(BB23:BC23)</f>
        <v>446</v>
      </c>
    </row>
    <row r="24" spans="1:56" ht="22.5" x14ac:dyDescent="0.55000000000000004">
      <c r="A24" s="182"/>
      <c r="B24" s="2">
        <v>2</v>
      </c>
      <c r="C24" s="2" t="s">
        <v>27</v>
      </c>
      <c r="D24" s="2" t="s">
        <v>29</v>
      </c>
      <c r="E24" s="236" t="s">
        <v>14</v>
      </c>
      <c r="F24" s="159">
        <v>14</v>
      </c>
      <c r="G24" s="1">
        <v>46</v>
      </c>
      <c r="H24" s="97">
        <f t="shared" ref="H24:H33" si="27">SUM(F24:G24)</f>
        <v>60</v>
      </c>
      <c r="I24" s="1">
        <v>21</v>
      </c>
      <c r="J24" s="1">
        <v>58</v>
      </c>
      <c r="K24" s="222">
        <f t="shared" ref="K24:K33" si="28">SUM(I24:J24)</f>
        <v>79</v>
      </c>
      <c r="L24" s="1">
        <v>13</v>
      </c>
      <c r="M24" s="1">
        <v>61</v>
      </c>
      <c r="N24" s="222">
        <f t="shared" ref="N24:N33" si="29">SUM(L24:M24)</f>
        <v>74</v>
      </c>
      <c r="O24" s="1">
        <v>18</v>
      </c>
      <c r="P24" s="1">
        <v>73</v>
      </c>
      <c r="Q24" s="222">
        <f t="shared" ref="Q24:Q32" si="30">SUM(O24:P24)</f>
        <v>91</v>
      </c>
      <c r="R24" s="1">
        <v>28</v>
      </c>
      <c r="S24" s="1">
        <v>84</v>
      </c>
      <c r="T24" s="222">
        <f t="shared" ref="T24:T32" si="31">SUM(R24:S24)</f>
        <v>112</v>
      </c>
      <c r="U24" s="227">
        <f t="shared" ref="U24:V33" si="32">F24+I24+L24+O24+R24</f>
        <v>94</v>
      </c>
      <c r="V24" s="227">
        <f t="shared" si="32"/>
        <v>322</v>
      </c>
      <c r="W24" s="229">
        <f t="shared" ref="W24:W33" si="33">SUM(U24:V24)</f>
        <v>416</v>
      </c>
      <c r="X24" s="159"/>
      <c r="Y24" s="1"/>
      <c r="Z24" s="97"/>
      <c r="AA24" s="1"/>
      <c r="AB24" s="1"/>
      <c r="AC24" s="222"/>
      <c r="AD24" s="1"/>
      <c r="AE24" s="1"/>
      <c r="AF24" s="222"/>
      <c r="AG24" s="1"/>
      <c r="AH24" s="1"/>
      <c r="AI24" s="222"/>
      <c r="AJ24" s="1"/>
      <c r="AK24" s="1"/>
      <c r="AL24" s="223"/>
      <c r="AM24" s="159">
        <v>14</v>
      </c>
      <c r="AN24" s="1">
        <v>46</v>
      </c>
      <c r="AO24" s="97">
        <f t="shared" ref="AO24:AO33" si="34">SUM(AM24:AN24)</f>
        <v>60</v>
      </c>
      <c r="AP24" s="1">
        <v>21</v>
      </c>
      <c r="AQ24" s="1">
        <v>58</v>
      </c>
      <c r="AR24" s="222">
        <f t="shared" ref="AR24:AR33" si="35">SUM(AP24:AQ24)</f>
        <v>79</v>
      </c>
      <c r="AS24" s="1">
        <v>13</v>
      </c>
      <c r="AT24" s="1">
        <v>61</v>
      </c>
      <c r="AU24" s="222">
        <f t="shared" ref="AU24:AU33" si="36">SUM(AS24:AT24)</f>
        <v>74</v>
      </c>
      <c r="AV24" s="1">
        <v>18</v>
      </c>
      <c r="AW24" s="1">
        <v>73</v>
      </c>
      <c r="AX24" s="222">
        <f t="shared" ref="AX24:AX32" si="37">SUM(AV24:AW24)</f>
        <v>91</v>
      </c>
      <c r="AY24" s="1">
        <v>28</v>
      </c>
      <c r="AZ24" s="1">
        <v>84</v>
      </c>
      <c r="BA24" s="222">
        <f t="shared" ref="BA24:BA32" si="38">SUM(AY24:AZ24)</f>
        <v>112</v>
      </c>
      <c r="BB24" s="227">
        <f t="shared" ref="BB24:BB38" si="39">AM24+AP24+AS24+AV24+AY24</f>
        <v>94</v>
      </c>
      <c r="BC24" s="227">
        <f t="shared" ref="BC24:BC38" si="40">AN24+AQ24+AT24+AW24+AZ24</f>
        <v>322</v>
      </c>
      <c r="BD24" s="229">
        <f t="shared" ref="BD24:BD38" si="41">SUM(BB24:BC24)</f>
        <v>416</v>
      </c>
    </row>
    <row r="25" spans="1:56" ht="22.5" x14ac:dyDescent="0.55000000000000004">
      <c r="A25" s="182"/>
      <c r="B25" s="2">
        <v>3</v>
      </c>
      <c r="C25" s="2" t="s">
        <v>27</v>
      </c>
      <c r="D25" s="2" t="s">
        <v>30</v>
      </c>
      <c r="E25" s="236" t="s">
        <v>14</v>
      </c>
      <c r="F25" s="159">
        <v>18</v>
      </c>
      <c r="G25" s="1">
        <v>38</v>
      </c>
      <c r="H25" s="97">
        <f t="shared" si="27"/>
        <v>56</v>
      </c>
      <c r="I25" s="1">
        <v>26</v>
      </c>
      <c r="J25" s="1">
        <v>33</v>
      </c>
      <c r="K25" s="222">
        <f t="shared" si="28"/>
        <v>59</v>
      </c>
      <c r="L25" s="1">
        <v>22</v>
      </c>
      <c r="M25" s="1">
        <v>40</v>
      </c>
      <c r="N25" s="222">
        <f t="shared" si="29"/>
        <v>62</v>
      </c>
      <c r="O25" s="1">
        <v>32</v>
      </c>
      <c r="P25" s="1">
        <v>67</v>
      </c>
      <c r="Q25" s="222">
        <f t="shared" si="30"/>
        <v>99</v>
      </c>
      <c r="R25" s="1">
        <v>30</v>
      </c>
      <c r="S25" s="1">
        <v>51</v>
      </c>
      <c r="T25" s="222">
        <f t="shared" si="31"/>
        <v>81</v>
      </c>
      <c r="U25" s="227">
        <f t="shared" si="32"/>
        <v>128</v>
      </c>
      <c r="V25" s="227">
        <f t="shared" si="32"/>
        <v>229</v>
      </c>
      <c r="W25" s="229">
        <f t="shared" si="33"/>
        <v>357</v>
      </c>
      <c r="X25" s="159"/>
      <c r="Y25" s="1"/>
      <c r="Z25" s="97"/>
      <c r="AA25" s="1"/>
      <c r="AB25" s="1"/>
      <c r="AC25" s="222"/>
      <c r="AD25" s="1"/>
      <c r="AE25" s="1"/>
      <c r="AF25" s="222"/>
      <c r="AG25" s="1"/>
      <c r="AH25" s="1"/>
      <c r="AI25" s="222"/>
      <c r="AJ25" s="1"/>
      <c r="AK25" s="1"/>
      <c r="AL25" s="223"/>
      <c r="AM25" s="159">
        <v>18</v>
      </c>
      <c r="AN25" s="1">
        <v>38</v>
      </c>
      <c r="AO25" s="97">
        <f t="shared" si="34"/>
        <v>56</v>
      </c>
      <c r="AP25" s="1">
        <v>26</v>
      </c>
      <c r="AQ25" s="1">
        <v>33</v>
      </c>
      <c r="AR25" s="222">
        <f t="shared" si="35"/>
        <v>59</v>
      </c>
      <c r="AS25" s="1">
        <v>22</v>
      </c>
      <c r="AT25" s="1">
        <v>40</v>
      </c>
      <c r="AU25" s="222">
        <f t="shared" si="36"/>
        <v>62</v>
      </c>
      <c r="AV25" s="1">
        <v>32</v>
      </c>
      <c r="AW25" s="1">
        <v>67</v>
      </c>
      <c r="AX25" s="222">
        <f t="shared" si="37"/>
        <v>99</v>
      </c>
      <c r="AY25" s="1">
        <v>30</v>
      </c>
      <c r="AZ25" s="1">
        <v>51</v>
      </c>
      <c r="BA25" s="222">
        <f t="shared" si="38"/>
        <v>81</v>
      </c>
      <c r="BB25" s="227">
        <f t="shared" si="39"/>
        <v>128</v>
      </c>
      <c r="BC25" s="227">
        <f t="shared" si="40"/>
        <v>229</v>
      </c>
      <c r="BD25" s="229">
        <f t="shared" si="41"/>
        <v>357</v>
      </c>
    </row>
    <row r="26" spans="1:56" ht="22.5" x14ac:dyDescent="0.55000000000000004">
      <c r="A26" s="182"/>
      <c r="B26" s="2">
        <v>4</v>
      </c>
      <c r="C26" s="2" t="s">
        <v>27</v>
      </c>
      <c r="D26" s="2" t="s">
        <v>31</v>
      </c>
      <c r="E26" s="236" t="s">
        <v>14</v>
      </c>
      <c r="F26" s="159">
        <v>6</v>
      </c>
      <c r="G26" s="1">
        <v>51</v>
      </c>
      <c r="H26" s="97">
        <f t="shared" si="27"/>
        <v>57</v>
      </c>
      <c r="I26" s="1">
        <v>11</v>
      </c>
      <c r="J26" s="1">
        <v>74</v>
      </c>
      <c r="K26" s="222">
        <f t="shared" si="28"/>
        <v>85</v>
      </c>
      <c r="L26" s="1">
        <v>12</v>
      </c>
      <c r="M26" s="1">
        <v>68</v>
      </c>
      <c r="N26" s="222">
        <f t="shared" si="29"/>
        <v>80</v>
      </c>
      <c r="O26" s="1">
        <v>15</v>
      </c>
      <c r="P26" s="1">
        <v>81</v>
      </c>
      <c r="Q26" s="222">
        <f t="shared" si="30"/>
        <v>96</v>
      </c>
      <c r="R26" s="1">
        <v>12</v>
      </c>
      <c r="S26" s="1">
        <v>99</v>
      </c>
      <c r="T26" s="222">
        <f t="shared" si="31"/>
        <v>111</v>
      </c>
      <c r="U26" s="227">
        <f t="shared" si="32"/>
        <v>56</v>
      </c>
      <c r="V26" s="227">
        <f t="shared" si="32"/>
        <v>373</v>
      </c>
      <c r="W26" s="229">
        <f t="shared" si="33"/>
        <v>429</v>
      </c>
      <c r="X26" s="159"/>
      <c r="Y26" s="1"/>
      <c r="Z26" s="97"/>
      <c r="AA26" s="1"/>
      <c r="AB26" s="1"/>
      <c r="AC26" s="222"/>
      <c r="AD26" s="1"/>
      <c r="AE26" s="1"/>
      <c r="AF26" s="222"/>
      <c r="AG26" s="1"/>
      <c r="AH26" s="1"/>
      <c r="AI26" s="222"/>
      <c r="AJ26" s="1"/>
      <c r="AK26" s="1"/>
      <c r="AL26" s="223"/>
      <c r="AM26" s="159">
        <v>6</v>
      </c>
      <c r="AN26" s="1">
        <v>51</v>
      </c>
      <c r="AO26" s="97">
        <f t="shared" si="34"/>
        <v>57</v>
      </c>
      <c r="AP26" s="1">
        <v>11</v>
      </c>
      <c r="AQ26" s="1">
        <v>74</v>
      </c>
      <c r="AR26" s="222">
        <f t="shared" si="35"/>
        <v>85</v>
      </c>
      <c r="AS26" s="1">
        <v>12</v>
      </c>
      <c r="AT26" s="1">
        <v>68</v>
      </c>
      <c r="AU26" s="222">
        <f t="shared" si="36"/>
        <v>80</v>
      </c>
      <c r="AV26" s="1">
        <v>15</v>
      </c>
      <c r="AW26" s="1">
        <v>81</v>
      </c>
      <c r="AX26" s="222">
        <f t="shared" si="37"/>
        <v>96</v>
      </c>
      <c r="AY26" s="1">
        <v>12</v>
      </c>
      <c r="AZ26" s="1">
        <v>99</v>
      </c>
      <c r="BA26" s="222">
        <f t="shared" si="38"/>
        <v>111</v>
      </c>
      <c r="BB26" s="227">
        <f t="shared" si="39"/>
        <v>56</v>
      </c>
      <c r="BC26" s="227">
        <f t="shared" si="40"/>
        <v>373</v>
      </c>
      <c r="BD26" s="229">
        <f t="shared" si="41"/>
        <v>429</v>
      </c>
    </row>
    <row r="27" spans="1:56" ht="22.5" x14ac:dyDescent="0.55000000000000004">
      <c r="A27" s="182"/>
      <c r="B27" s="2">
        <v>5</v>
      </c>
      <c r="C27" s="2" t="s">
        <v>27</v>
      </c>
      <c r="D27" s="2" t="s">
        <v>32</v>
      </c>
      <c r="E27" s="236" t="s">
        <v>14</v>
      </c>
      <c r="F27" s="159">
        <v>11</v>
      </c>
      <c r="G27" s="1">
        <v>49</v>
      </c>
      <c r="H27" s="97">
        <f t="shared" si="27"/>
        <v>60</v>
      </c>
      <c r="I27" s="1">
        <v>18</v>
      </c>
      <c r="J27" s="1">
        <v>74</v>
      </c>
      <c r="K27" s="222">
        <f t="shared" si="28"/>
        <v>92</v>
      </c>
      <c r="L27" s="1">
        <v>9</v>
      </c>
      <c r="M27" s="1">
        <v>74</v>
      </c>
      <c r="N27" s="222">
        <f t="shared" si="29"/>
        <v>83</v>
      </c>
      <c r="O27" s="1">
        <v>15</v>
      </c>
      <c r="P27" s="1">
        <v>91</v>
      </c>
      <c r="Q27" s="222">
        <f t="shared" si="30"/>
        <v>106</v>
      </c>
      <c r="R27" s="1">
        <v>6</v>
      </c>
      <c r="S27" s="1">
        <v>117</v>
      </c>
      <c r="T27" s="222">
        <f t="shared" si="31"/>
        <v>123</v>
      </c>
      <c r="U27" s="227">
        <f t="shared" si="32"/>
        <v>59</v>
      </c>
      <c r="V27" s="227">
        <f t="shared" si="32"/>
        <v>405</v>
      </c>
      <c r="W27" s="229">
        <f t="shared" si="33"/>
        <v>464</v>
      </c>
      <c r="X27" s="159"/>
      <c r="Y27" s="1"/>
      <c r="Z27" s="97"/>
      <c r="AA27" s="1"/>
      <c r="AB27" s="1"/>
      <c r="AC27" s="222"/>
      <c r="AD27" s="1"/>
      <c r="AE27" s="1"/>
      <c r="AF27" s="222"/>
      <c r="AG27" s="1"/>
      <c r="AH27" s="1"/>
      <c r="AI27" s="222"/>
      <c r="AJ27" s="1"/>
      <c r="AK27" s="1"/>
      <c r="AL27" s="223"/>
      <c r="AM27" s="159">
        <v>11</v>
      </c>
      <c r="AN27" s="1">
        <v>49</v>
      </c>
      <c r="AO27" s="97">
        <f t="shared" si="34"/>
        <v>60</v>
      </c>
      <c r="AP27" s="1">
        <v>18</v>
      </c>
      <c r="AQ27" s="1">
        <v>74</v>
      </c>
      <c r="AR27" s="222">
        <f t="shared" si="35"/>
        <v>92</v>
      </c>
      <c r="AS27" s="1">
        <v>9</v>
      </c>
      <c r="AT27" s="1">
        <v>74</v>
      </c>
      <c r="AU27" s="222">
        <f t="shared" si="36"/>
        <v>83</v>
      </c>
      <c r="AV27" s="1">
        <v>15</v>
      </c>
      <c r="AW27" s="1">
        <v>91</v>
      </c>
      <c r="AX27" s="222">
        <f t="shared" si="37"/>
        <v>106</v>
      </c>
      <c r="AY27" s="1">
        <v>6</v>
      </c>
      <c r="AZ27" s="1">
        <v>117</v>
      </c>
      <c r="BA27" s="222">
        <f t="shared" si="38"/>
        <v>123</v>
      </c>
      <c r="BB27" s="227">
        <f t="shared" si="39"/>
        <v>59</v>
      </c>
      <c r="BC27" s="227">
        <f t="shared" si="40"/>
        <v>405</v>
      </c>
      <c r="BD27" s="229">
        <f t="shared" si="41"/>
        <v>464</v>
      </c>
    </row>
    <row r="28" spans="1:56" ht="22.5" x14ac:dyDescent="0.55000000000000004">
      <c r="A28" s="182"/>
      <c r="B28" s="2">
        <v>6</v>
      </c>
      <c r="C28" s="2" t="s">
        <v>27</v>
      </c>
      <c r="D28" s="2" t="s">
        <v>33</v>
      </c>
      <c r="E28" s="236" t="s">
        <v>14</v>
      </c>
      <c r="F28" s="159">
        <v>20</v>
      </c>
      <c r="G28" s="1">
        <v>40</v>
      </c>
      <c r="H28" s="97">
        <f t="shared" si="27"/>
        <v>60</v>
      </c>
      <c r="I28" s="1">
        <v>29</v>
      </c>
      <c r="J28" s="1">
        <v>59</v>
      </c>
      <c r="K28" s="222">
        <f t="shared" si="28"/>
        <v>88</v>
      </c>
      <c r="L28" s="1">
        <v>22</v>
      </c>
      <c r="M28" s="1">
        <v>61</v>
      </c>
      <c r="N28" s="222">
        <f t="shared" si="29"/>
        <v>83</v>
      </c>
      <c r="O28" s="1">
        <v>24</v>
      </c>
      <c r="P28" s="1">
        <v>85</v>
      </c>
      <c r="Q28" s="222">
        <f t="shared" si="30"/>
        <v>109</v>
      </c>
      <c r="R28" s="1">
        <v>27</v>
      </c>
      <c r="S28" s="1">
        <v>91</v>
      </c>
      <c r="T28" s="222">
        <f t="shared" si="31"/>
        <v>118</v>
      </c>
      <c r="U28" s="227">
        <f t="shared" si="32"/>
        <v>122</v>
      </c>
      <c r="V28" s="227">
        <f t="shared" si="32"/>
        <v>336</v>
      </c>
      <c r="W28" s="229">
        <f t="shared" si="33"/>
        <v>458</v>
      </c>
      <c r="X28" s="159"/>
      <c r="Y28" s="1"/>
      <c r="Z28" s="97"/>
      <c r="AA28" s="1"/>
      <c r="AB28" s="1"/>
      <c r="AC28" s="222"/>
      <c r="AD28" s="1"/>
      <c r="AE28" s="1"/>
      <c r="AF28" s="222"/>
      <c r="AG28" s="1"/>
      <c r="AH28" s="1"/>
      <c r="AI28" s="222"/>
      <c r="AJ28" s="1"/>
      <c r="AK28" s="1"/>
      <c r="AL28" s="223"/>
      <c r="AM28" s="159">
        <v>20</v>
      </c>
      <c r="AN28" s="1">
        <v>40</v>
      </c>
      <c r="AO28" s="97">
        <f t="shared" si="34"/>
        <v>60</v>
      </c>
      <c r="AP28" s="1">
        <v>29</v>
      </c>
      <c r="AQ28" s="1">
        <v>59</v>
      </c>
      <c r="AR28" s="222">
        <f t="shared" si="35"/>
        <v>88</v>
      </c>
      <c r="AS28" s="1">
        <v>22</v>
      </c>
      <c r="AT28" s="1">
        <v>61</v>
      </c>
      <c r="AU28" s="222">
        <f t="shared" si="36"/>
        <v>83</v>
      </c>
      <c r="AV28" s="1">
        <v>24</v>
      </c>
      <c r="AW28" s="1">
        <v>85</v>
      </c>
      <c r="AX28" s="222">
        <f t="shared" si="37"/>
        <v>109</v>
      </c>
      <c r="AY28" s="1">
        <v>27</v>
      </c>
      <c r="AZ28" s="1">
        <v>91</v>
      </c>
      <c r="BA28" s="222">
        <f t="shared" si="38"/>
        <v>118</v>
      </c>
      <c r="BB28" s="227">
        <f t="shared" si="39"/>
        <v>122</v>
      </c>
      <c r="BC28" s="227">
        <f t="shared" si="40"/>
        <v>336</v>
      </c>
      <c r="BD28" s="229">
        <f t="shared" si="41"/>
        <v>458</v>
      </c>
    </row>
    <row r="29" spans="1:56" ht="22.5" x14ac:dyDescent="0.55000000000000004">
      <c r="A29" s="182"/>
      <c r="B29" s="2">
        <v>7</v>
      </c>
      <c r="C29" s="2" t="s">
        <v>27</v>
      </c>
      <c r="D29" s="2" t="s">
        <v>34</v>
      </c>
      <c r="E29" s="236" t="s">
        <v>14</v>
      </c>
      <c r="F29" s="159">
        <v>5</v>
      </c>
      <c r="G29" s="1">
        <v>54</v>
      </c>
      <c r="H29" s="97">
        <f t="shared" si="27"/>
        <v>59</v>
      </c>
      <c r="I29" s="1">
        <v>4</v>
      </c>
      <c r="J29" s="1">
        <v>86</v>
      </c>
      <c r="K29" s="222">
        <f t="shared" si="28"/>
        <v>90</v>
      </c>
      <c r="L29" s="1">
        <v>3</v>
      </c>
      <c r="M29" s="1">
        <v>79</v>
      </c>
      <c r="N29" s="222">
        <f t="shared" si="29"/>
        <v>82</v>
      </c>
      <c r="O29" s="1">
        <v>9</v>
      </c>
      <c r="P29" s="1">
        <v>97</v>
      </c>
      <c r="Q29" s="222">
        <f t="shared" si="30"/>
        <v>106</v>
      </c>
      <c r="R29" s="1">
        <v>6</v>
      </c>
      <c r="S29" s="1">
        <v>101</v>
      </c>
      <c r="T29" s="222">
        <f t="shared" si="31"/>
        <v>107</v>
      </c>
      <c r="U29" s="227">
        <f t="shared" si="32"/>
        <v>27</v>
      </c>
      <c r="V29" s="227">
        <f t="shared" si="32"/>
        <v>417</v>
      </c>
      <c r="W29" s="229">
        <f t="shared" si="33"/>
        <v>444</v>
      </c>
      <c r="X29" s="159"/>
      <c r="Y29" s="1"/>
      <c r="Z29" s="97"/>
      <c r="AA29" s="1"/>
      <c r="AB29" s="1"/>
      <c r="AC29" s="222"/>
      <c r="AD29" s="1"/>
      <c r="AE29" s="1"/>
      <c r="AF29" s="222"/>
      <c r="AG29" s="1"/>
      <c r="AH29" s="1"/>
      <c r="AI29" s="222"/>
      <c r="AJ29" s="1"/>
      <c r="AK29" s="1"/>
      <c r="AL29" s="223"/>
      <c r="AM29" s="159">
        <v>5</v>
      </c>
      <c r="AN29" s="1">
        <v>54</v>
      </c>
      <c r="AO29" s="97">
        <f t="shared" si="34"/>
        <v>59</v>
      </c>
      <c r="AP29" s="1">
        <v>4</v>
      </c>
      <c r="AQ29" s="1">
        <v>86</v>
      </c>
      <c r="AR29" s="222">
        <f t="shared" si="35"/>
        <v>90</v>
      </c>
      <c r="AS29" s="1">
        <v>3</v>
      </c>
      <c r="AT29" s="1">
        <v>79</v>
      </c>
      <c r="AU29" s="222">
        <f t="shared" si="36"/>
        <v>82</v>
      </c>
      <c r="AV29" s="1">
        <v>9</v>
      </c>
      <c r="AW29" s="1">
        <v>97</v>
      </c>
      <c r="AX29" s="222">
        <f t="shared" si="37"/>
        <v>106</v>
      </c>
      <c r="AY29" s="1">
        <v>6</v>
      </c>
      <c r="AZ29" s="1">
        <v>101</v>
      </c>
      <c r="BA29" s="222">
        <f t="shared" si="38"/>
        <v>107</v>
      </c>
      <c r="BB29" s="227">
        <f t="shared" si="39"/>
        <v>27</v>
      </c>
      <c r="BC29" s="227">
        <f t="shared" si="40"/>
        <v>417</v>
      </c>
      <c r="BD29" s="229">
        <f t="shared" si="41"/>
        <v>444</v>
      </c>
    </row>
    <row r="30" spans="1:56" ht="22.5" x14ac:dyDescent="0.55000000000000004">
      <c r="A30" s="182"/>
      <c r="B30" s="2">
        <v>8</v>
      </c>
      <c r="C30" s="2" t="s">
        <v>27</v>
      </c>
      <c r="D30" s="2" t="s">
        <v>35</v>
      </c>
      <c r="E30" s="236" t="s">
        <v>14</v>
      </c>
      <c r="F30" s="159">
        <v>10</v>
      </c>
      <c r="G30" s="1">
        <v>44</v>
      </c>
      <c r="H30" s="97">
        <f t="shared" si="27"/>
        <v>54</v>
      </c>
      <c r="I30" s="1">
        <v>11</v>
      </c>
      <c r="J30" s="1">
        <v>69</v>
      </c>
      <c r="K30" s="222">
        <f t="shared" si="28"/>
        <v>80</v>
      </c>
      <c r="L30" s="1">
        <v>10</v>
      </c>
      <c r="M30" s="1">
        <v>58</v>
      </c>
      <c r="N30" s="222">
        <f t="shared" si="29"/>
        <v>68</v>
      </c>
      <c r="O30" s="1">
        <v>19</v>
      </c>
      <c r="P30" s="1">
        <v>78</v>
      </c>
      <c r="Q30" s="222">
        <f t="shared" si="30"/>
        <v>97</v>
      </c>
      <c r="R30" s="1">
        <v>4</v>
      </c>
      <c r="S30" s="1">
        <v>92</v>
      </c>
      <c r="T30" s="222">
        <f t="shared" si="31"/>
        <v>96</v>
      </c>
      <c r="U30" s="227">
        <f t="shared" si="32"/>
        <v>54</v>
      </c>
      <c r="V30" s="227">
        <f t="shared" si="32"/>
        <v>341</v>
      </c>
      <c r="W30" s="229">
        <f t="shared" si="33"/>
        <v>395</v>
      </c>
      <c r="X30" s="159"/>
      <c r="Y30" s="1"/>
      <c r="Z30" s="97"/>
      <c r="AA30" s="1"/>
      <c r="AB30" s="1"/>
      <c r="AC30" s="222"/>
      <c r="AD30" s="1"/>
      <c r="AE30" s="1"/>
      <c r="AF30" s="222"/>
      <c r="AG30" s="1"/>
      <c r="AH30" s="1"/>
      <c r="AI30" s="222"/>
      <c r="AJ30" s="1"/>
      <c r="AK30" s="1"/>
      <c r="AL30" s="223"/>
      <c r="AM30" s="159">
        <v>10</v>
      </c>
      <c r="AN30" s="1">
        <v>44</v>
      </c>
      <c r="AO30" s="97">
        <f t="shared" si="34"/>
        <v>54</v>
      </c>
      <c r="AP30" s="1">
        <v>11</v>
      </c>
      <c r="AQ30" s="1">
        <v>69</v>
      </c>
      <c r="AR30" s="222">
        <f t="shared" si="35"/>
        <v>80</v>
      </c>
      <c r="AS30" s="1">
        <v>10</v>
      </c>
      <c r="AT30" s="1">
        <v>58</v>
      </c>
      <c r="AU30" s="222">
        <f t="shared" si="36"/>
        <v>68</v>
      </c>
      <c r="AV30" s="1">
        <v>19</v>
      </c>
      <c r="AW30" s="1">
        <v>78</v>
      </c>
      <c r="AX30" s="222">
        <f t="shared" si="37"/>
        <v>97</v>
      </c>
      <c r="AY30" s="1">
        <v>4</v>
      </c>
      <c r="AZ30" s="1">
        <v>92</v>
      </c>
      <c r="BA30" s="222">
        <f t="shared" si="38"/>
        <v>96</v>
      </c>
      <c r="BB30" s="227">
        <f t="shared" si="39"/>
        <v>54</v>
      </c>
      <c r="BC30" s="227">
        <f t="shared" si="40"/>
        <v>341</v>
      </c>
      <c r="BD30" s="229">
        <f t="shared" si="41"/>
        <v>395</v>
      </c>
    </row>
    <row r="31" spans="1:56" ht="22.5" x14ac:dyDescent="0.55000000000000004">
      <c r="A31" s="182"/>
      <c r="B31" s="2">
        <v>9</v>
      </c>
      <c r="C31" s="2" t="s">
        <v>27</v>
      </c>
      <c r="D31" s="2" t="s">
        <v>36</v>
      </c>
      <c r="E31" s="236" t="s">
        <v>14</v>
      </c>
      <c r="F31" s="159">
        <v>45</v>
      </c>
      <c r="G31" s="1">
        <v>24</v>
      </c>
      <c r="H31" s="97">
        <f t="shared" si="27"/>
        <v>69</v>
      </c>
      <c r="I31" s="1">
        <v>66</v>
      </c>
      <c r="J31" s="1">
        <v>26</v>
      </c>
      <c r="K31" s="222">
        <f t="shared" si="28"/>
        <v>92</v>
      </c>
      <c r="L31" s="1">
        <v>66</v>
      </c>
      <c r="M31" s="1">
        <v>25</v>
      </c>
      <c r="N31" s="222">
        <f t="shared" si="29"/>
        <v>91</v>
      </c>
      <c r="O31" s="1">
        <v>96</v>
      </c>
      <c r="P31" s="1">
        <v>26</v>
      </c>
      <c r="Q31" s="222">
        <f t="shared" si="30"/>
        <v>122</v>
      </c>
      <c r="R31" s="1">
        <v>83</v>
      </c>
      <c r="S31" s="1">
        <v>28</v>
      </c>
      <c r="T31" s="222">
        <f t="shared" si="31"/>
        <v>111</v>
      </c>
      <c r="U31" s="227">
        <f t="shared" si="32"/>
        <v>356</v>
      </c>
      <c r="V31" s="227">
        <f t="shared" si="32"/>
        <v>129</v>
      </c>
      <c r="W31" s="229">
        <f t="shared" si="33"/>
        <v>485</v>
      </c>
      <c r="X31" s="159"/>
      <c r="Y31" s="1"/>
      <c r="Z31" s="97"/>
      <c r="AA31" s="1"/>
      <c r="AB31" s="1"/>
      <c r="AC31" s="222"/>
      <c r="AD31" s="1"/>
      <c r="AE31" s="1"/>
      <c r="AF31" s="222"/>
      <c r="AG31" s="1"/>
      <c r="AH31" s="1"/>
      <c r="AI31" s="222"/>
      <c r="AJ31" s="1"/>
      <c r="AK31" s="1"/>
      <c r="AL31" s="223"/>
      <c r="AM31" s="159">
        <v>45</v>
      </c>
      <c r="AN31" s="1">
        <v>24</v>
      </c>
      <c r="AO31" s="97">
        <f t="shared" si="34"/>
        <v>69</v>
      </c>
      <c r="AP31" s="1">
        <v>66</v>
      </c>
      <c r="AQ31" s="1">
        <v>26</v>
      </c>
      <c r="AR31" s="222">
        <f t="shared" si="35"/>
        <v>92</v>
      </c>
      <c r="AS31" s="1">
        <v>66</v>
      </c>
      <c r="AT31" s="1">
        <v>25</v>
      </c>
      <c r="AU31" s="222">
        <f t="shared" si="36"/>
        <v>91</v>
      </c>
      <c r="AV31" s="1">
        <v>96</v>
      </c>
      <c r="AW31" s="1">
        <v>26</v>
      </c>
      <c r="AX31" s="222">
        <f t="shared" si="37"/>
        <v>122</v>
      </c>
      <c r="AY31" s="1">
        <v>83</v>
      </c>
      <c r="AZ31" s="1">
        <v>28</v>
      </c>
      <c r="BA31" s="222">
        <f t="shared" si="38"/>
        <v>111</v>
      </c>
      <c r="BB31" s="227">
        <f t="shared" si="39"/>
        <v>356</v>
      </c>
      <c r="BC31" s="227">
        <f t="shared" si="40"/>
        <v>129</v>
      </c>
      <c r="BD31" s="229">
        <f t="shared" si="41"/>
        <v>485</v>
      </c>
    </row>
    <row r="32" spans="1:56" ht="22.5" x14ac:dyDescent="0.55000000000000004">
      <c r="A32" s="182"/>
      <c r="B32" s="2">
        <v>10</v>
      </c>
      <c r="C32" s="2" t="s">
        <v>27</v>
      </c>
      <c r="D32" s="2" t="s">
        <v>37</v>
      </c>
      <c r="E32" s="236" t="s">
        <v>14</v>
      </c>
      <c r="F32" s="159">
        <v>39</v>
      </c>
      <c r="G32" s="1">
        <v>13</v>
      </c>
      <c r="H32" s="97">
        <f t="shared" si="27"/>
        <v>52</v>
      </c>
      <c r="I32" s="1">
        <v>35</v>
      </c>
      <c r="J32" s="1">
        <v>13</v>
      </c>
      <c r="K32" s="222">
        <f t="shared" si="28"/>
        <v>48</v>
      </c>
      <c r="L32" s="1">
        <v>42</v>
      </c>
      <c r="M32" s="1">
        <v>8</v>
      </c>
      <c r="N32" s="222">
        <f t="shared" si="29"/>
        <v>50</v>
      </c>
      <c r="O32" s="1">
        <v>43</v>
      </c>
      <c r="P32" s="1">
        <v>8</v>
      </c>
      <c r="Q32" s="222">
        <f t="shared" si="30"/>
        <v>51</v>
      </c>
      <c r="R32" s="1">
        <v>35</v>
      </c>
      <c r="S32" s="1">
        <v>8</v>
      </c>
      <c r="T32" s="222">
        <f t="shared" si="31"/>
        <v>43</v>
      </c>
      <c r="U32" s="227">
        <f t="shared" si="32"/>
        <v>194</v>
      </c>
      <c r="V32" s="227">
        <f t="shared" si="32"/>
        <v>50</v>
      </c>
      <c r="W32" s="229">
        <f t="shared" si="33"/>
        <v>244</v>
      </c>
      <c r="X32" s="159"/>
      <c r="Y32" s="1"/>
      <c r="Z32" s="97"/>
      <c r="AA32" s="1"/>
      <c r="AB32" s="1"/>
      <c r="AC32" s="222"/>
      <c r="AD32" s="1"/>
      <c r="AE32" s="1"/>
      <c r="AF32" s="222"/>
      <c r="AG32" s="1"/>
      <c r="AH32" s="1"/>
      <c r="AI32" s="222"/>
      <c r="AJ32" s="1"/>
      <c r="AK32" s="1"/>
      <c r="AL32" s="162"/>
      <c r="AM32" s="159">
        <v>39</v>
      </c>
      <c r="AN32" s="1">
        <v>13</v>
      </c>
      <c r="AO32" s="97">
        <f t="shared" si="34"/>
        <v>52</v>
      </c>
      <c r="AP32" s="1">
        <v>35</v>
      </c>
      <c r="AQ32" s="1">
        <v>13</v>
      </c>
      <c r="AR32" s="222">
        <f t="shared" si="35"/>
        <v>48</v>
      </c>
      <c r="AS32" s="1">
        <v>42</v>
      </c>
      <c r="AT32" s="1">
        <v>8</v>
      </c>
      <c r="AU32" s="222">
        <f t="shared" si="36"/>
        <v>50</v>
      </c>
      <c r="AV32" s="1">
        <v>43</v>
      </c>
      <c r="AW32" s="1">
        <v>8</v>
      </c>
      <c r="AX32" s="222">
        <f t="shared" si="37"/>
        <v>51</v>
      </c>
      <c r="AY32" s="1">
        <v>35</v>
      </c>
      <c r="AZ32" s="1">
        <v>8</v>
      </c>
      <c r="BA32" s="222">
        <f t="shared" si="38"/>
        <v>43</v>
      </c>
      <c r="BB32" s="227">
        <f t="shared" si="39"/>
        <v>194</v>
      </c>
      <c r="BC32" s="227">
        <f t="shared" si="40"/>
        <v>50</v>
      </c>
      <c r="BD32" s="229">
        <f t="shared" si="41"/>
        <v>244</v>
      </c>
    </row>
    <row r="33" spans="1:56" ht="22.5" x14ac:dyDescent="0.55000000000000004">
      <c r="A33" s="182"/>
      <c r="B33" s="2">
        <v>11</v>
      </c>
      <c r="C33" s="2" t="s">
        <v>27</v>
      </c>
      <c r="D33" s="2" t="s">
        <v>108</v>
      </c>
      <c r="E33" s="236" t="s">
        <v>14</v>
      </c>
      <c r="F33" s="159">
        <v>3</v>
      </c>
      <c r="G33" s="1">
        <v>56</v>
      </c>
      <c r="H33" s="97">
        <f t="shared" si="27"/>
        <v>59</v>
      </c>
      <c r="I33" s="1">
        <v>7</v>
      </c>
      <c r="J33" s="1">
        <v>47</v>
      </c>
      <c r="K33" s="222">
        <f t="shared" si="28"/>
        <v>54</v>
      </c>
      <c r="L33" s="1">
        <v>4</v>
      </c>
      <c r="M33" s="1">
        <v>47</v>
      </c>
      <c r="N33" s="222">
        <f t="shared" si="29"/>
        <v>51</v>
      </c>
      <c r="O33" s="1"/>
      <c r="P33" s="1"/>
      <c r="Q33" s="222"/>
      <c r="R33" s="1"/>
      <c r="S33" s="1"/>
      <c r="T33" s="222"/>
      <c r="U33" s="227">
        <f t="shared" si="32"/>
        <v>14</v>
      </c>
      <c r="V33" s="227">
        <f t="shared" si="32"/>
        <v>150</v>
      </c>
      <c r="W33" s="229">
        <f t="shared" si="33"/>
        <v>164</v>
      </c>
      <c r="X33" s="159"/>
      <c r="Y33" s="1"/>
      <c r="Z33" s="97"/>
      <c r="AA33" s="1"/>
      <c r="AB33" s="1"/>
      <c r="AC33" s="222"/>
      <c r="AD33" s="1"/>
      <c r="AE33" s="1"/>
      <c r="AF33" s="222"/>
      <c r="AG33" s="1"/>
      <c r="AH33" s="1"/>
      <c r="AI33" s="222"/>
      <c r="AJ33" s="1"/>
      <c r="AK33" s="1"/>
      <c r="AL33" s="162"/>
      <c r="AM33" s="159">
        <v>3</v>
      </c>
      <c r="AN33" s="1">
        <v>56</v>
      </c>
      <c r="AO33" s="97">
        <f t="shared" si="34"/>
        <v>59</v>
      </c>
      <c r="AP33" s="1">
        <v>7</v>
      </c>
      <c r="AQ33" s="1">
        <v>47</v>
      </c>
      <c r="AR33" s="222">
        <f t="shared" si="35"/>
        <v>54</v>
      </c>
      <c r="AS33" s="1">
        <v>4</v>
      </c>
      <c r="AT33" s="1">
        <v>47</v>
      </c>
      <c r="AU33" s="222">
        <f t="shared" si="36"/>
        <v>51</v>
      </c>
      <c r="AV33" s="1"/>
      <c r="AW33" s="1"/>
      <c r="AX33" s="222"/>
      <c r="AY33" s="1"/>
      <c r="AZ33" s="1"/>
      <c r="BA33" s="222"/>
      <c r="BB33" s="227">
        <f t="shared" si="39"/>
        <v>14</v>
      </c>
      <c r="BC33" s="227">
        <f t="shared" si="40"/>
        <v>150</v>
      </c>
      <c r="BD33" s="229">
        <f t="shared" si="41"/>
        <v>164</v>
      </c>
    </row>
    <row r="34" spans="1:56" ht="22.5" x14ac:dyDescent="0.55000000000000004">
      <c r="A34" s="182"/>
      <c r="B34" s="2">
        <v>12</v>
      </c>
      <c r="C34" s="2" t="s">
        <v>38</v>
      </c>
      <c r="D34" s="2" t="s">
        <v>39</v>
      </c>
      <c r="E34" s="314" t="s">
        <v>38</v>
      </c>
      <c r="F34" s="230"/>
      <c r="G34" s="231"/>
      <c r="H34" s="97"/>
      <c r="I34" s="1"/>
      <c r="J34" s="1"/>
      <c r="K34" s="222"/>
      <c r="L34" s="1"/>
      <c r="M34" s="1"/>
      <c r="N34" s="222"/>
      <c r="O34" s="1"/>
      <c r="P34" s="1"/>
      <c r="Q34" s="222"/>
      <c r="R34" s="1"/>
      <c r="S34" s="1"/>
      <c r="T34" s="222"/>
      <c r="U34" s="227"/>
      <c r="V34" s="227"/>
      <c r="W34" s="229"/>
      <c r="X34" s="159">
        <v>62</v>
      </c>
      <c r="Y34" s="1">
        <v>118</v>
      </c>
      <c r="Z34" s="97">
        <f>SUM(X34:Y34)</f>
        <v>180</v>
      </c>
      <c r="AA34" s="1">
        <v>57</v>
      </c>
      <c r="AB34" s="1">
        <v>120</v>
      </c>
      <c r="AC34" s="222">
        <f>SUM(AA34:AB34)</f>
        <v>177</v>
      </c>
      <c r="AD34" s="1"/>
      <c r="AE34" s="1"/>
      <c r="AF34" s="222"/>
      <c r="AG34" s="1"/>
      <c r="AH34" s="1"/>
      <c r="AI34" s="222"/>
      <c r="AJ34" s="1">
        <f t="shared" ref="AJ34:AK34" si="42">X34+AA34+AD34+AG34</f>
        <v>119</v>
      </c>
      <c r="AK34" s="1">
        <f t="shared" si="42"/>
        <v>238</v>
      </c>
      <c r="AL34" s="162">
        <f t="shared" ref="AL34:AL38" si="43">SUM(AJ34:AK34)</f>
        <v>357</v>
      </c>
      <c r="AM34" s="159">
        <v>62</v>
      </c>
      <c r="AN34" s="1">
        <v>118</v>
      </c>
      <c r="AO34" s="97">
        <f>SUM(AM34:AN34)</f>
        <v>180</v>
      </c>
      <c r="AP34" s="1">
        <v>57</v>
      </c>
      <c r="AQ34" s="1">
        <v>120</v>
      </c>
      <c r="AR34" s="222">
        <f>SUM(AP34:AQ34)</f>
        <v>177</v>
      </c>
      <c r="AS34" s="1"/>
      <c r="AT34" s="1"/>
      <c r="AU34" s="222"/>
      <c r="AV34" s="1"/>
      <c r="AW34" s="1"/>
      <c r="AX34" s="222"/>
      <c r="AY34" s="1"/>
      <c r="AZ34" s="1"/>
      <c r="BA34" s="97"/>
      <c r="BB34" s="227">
        <f t="shared" si="39"/>
        <v>119</v>
      </c>
      <c r="BC34" s="227">
        <f t="shared" si="40"/>
        <v>238</v>
      </c>
      <c r="BD34" s="229">
        <f t="shared" si="41"/>
        <v>357</v>
      </c>
    </row>
    <row r="35" spans="1:56" ht="22.5" x14ac:dyDescent="0.55000000000000004">
      <c r="A35" s="182"/>
      <c r="B35" s="2">
        <v>13</v>
      </c>
      <c r="C35" s="2" t="s">
        <v>40</v>
      </c>
      <c r="D35" s="2" t="s">
        <v>41</v>
      </c>
      <c r="E35" s="236" t="s">
        <v>42</v>
      </c>
      <c r="F35" s="159"/>
      <c r="G35" s="1"/>
      <c r="H35" s="97"/>
      <c r="I35" s="1"/>
      <c r="J35" s="1"/>
      <c r="K35" s="222"/>
      <c r="L35" s="1"/>
      <c r="M35" s="1"/>
      <c r="N35" s="222"/>
      <c r="O35" s="1"/>
      <c r="P35" s="1"/>
      <c r="Q35" s="222"/>
      <c r="R35" s="1"/>
      <c r="S35" s="1"/>
      <c r="T35" s="222"/>
      <c r="U35" s="227"/>
      <c r="V35" s="227"/>
      <c r="W35" s="229"/>
      <c r="X35" s="159">
        <v>1</v>
      </c>
      <c r="Y35" s="1">
        <v>1</v>
      </c>
      <c r="Z35" s="97">
        <f>SUM(X35:Y35)</f>
        <v>2</v>
      </c>
      <c r="AA35" s="1">
        <v>17</v>
      </c>
      <c r="AB35" s="1">
        <v>28</v>
      </c>
      <c r="AC35" s="222">
        <f t="shared" ref="AC35:AC38" si="44">SUM(AA35:AB35)</f>
        <v>45</v>
      </c>
      <c r="AD35" s="1">
        <v>13</v>
      </c>
      <c r="AE35" s="1">
        <v>20</v>
      </c>
      <c r="AF35" s="222">
        <f>SUM(AD35:AE35)</f>
        <v>33</v>
      </c>
      <c r="AG35" s="1">
        <v>5</v>
      </c>
      <c r="AH35" s="1">
        <v>5</v>
      </c>
      <c r="AI35" s="222">
        <f>SUM(AG35:AH35)</f>
        <v>10</v>
      </c>
      <c r="AJ35" s="1">
        <f>X35+AA35+AD35+AG35</f>
        <v>36</v>
      </c>
      <c r="AK35" s="1">
        <f>Y35+AB35+AE35+AH35</f>
        <v>54</v>
      </c>
      <c r="AL35" s="162">
        <f t="shared" si="43"/>
        <v>90</v>
      </c>
      <c r="AM35" s="159">
        <v>1</v>
      </c>
      <c r="AN35" s="1">
        <v>1</v>
      </c>
      <c r="AO35" s="97">
        <f>SUM(AM35:AN35)</f>
        <v>2</v>
      </c>
      <c r="AP35" s="1">
        <v>17</v>
      </c>
      <c r="AQ35" s="1">
        <v>28</v>
      </c>
      <c r="AR35" s="222">
        <f t="shared" ref="AR35:AR38" si="45">SUM(AP35:AQ35)</f>
        <v>45</v>
      </c>
      <c r="AS35" s="1">
        <v>13</v>
      </c>
      <c r="AT35" s="1">
        <v>20</v>
      </c>
      <c r="AU35" s="222">
        <f>SUM(AS35:AT35)</f>
        <v>33</v>
      </c>
      <c r="AV35" s="1">
        <v>5</v>
      </c>
      <c r="AW35" s="1">
        <v>5</v>
      </c>
      <c r="AX35" s="222">
        <f>SUM(AV35:AW35)</f>
        <v>10</v>
      </c>
      <c r="AY35" s="1"/>
      <c r="AZ35" s="1"/>
      <c r="BA35" s="97"/>
      <c r="BB35" s="227">
        <f t="shared" si="39"/>
        <v>36</v>
      </c>
      <c r="BC35" s="227">
        <f t="shared" si="40"/>
        <v>54</v>
      </c>
      <c r="BD35" s="229">
        <f t="shared" si="41"/>
        <v>90</v>
      </c>
    </row>
    <row r="36" spans="1:56" ht="22.5" x14ac:dyDescent="0.55000000000000004">
      <c r="A36" s="182"/>
      <c r="B36" s="2">
        <v>14</v>
      </c>
      <c r="C36" s="2" t="s">
        <v>40</v>
      </c>
      <c r="D36" s="2" t="s">
        <v>43</v>
      </c>
      <c r="E36" s="236" t="s">
        <v>42</v>
      </c>
      <c r="F36" s="159"/>
      <c r="G36" s="1"/>
      <c r="H36" s="97"/>
      <c r="I36" s="1"/>
      <c r="J36" s="1"/>
      <c r="K36" s="222"/>
      <c r="L36" s="1"/>
      <c r="M36" s="1"/>
      <c r="N36" s="222"/>
      <c r="O36" s="1"/>
      <c r="P36" s="1"/>
      <c r="Q36" s="222"/>
      <c r="R36" s="1"/>
      <c r="S36" s="1"/>
      <c r="T36" s="222"/>
      <c r="U36" s="227"/>
      <c r="V36" s="227"/>
      <c r="W36" s="229"/>
      <c r="X36" s="159"/>
      <c r="Y36" s="1"/>
      <c r="Z36" s="97"/>
      <c r="AA36" s="1">
        <v>1</v>
      </c>
      <c r="AB36" s="1">
        <v>15</v>
      </c>
      <c r="AC36" s="222">
        <f t="shared" si="44"/>
        <v>16</v>
      </c>
      <c r="AD36" s="1">
        <v>3</v>
      </c>
      <c r="AE36" s="1">
        <v>10</v>
      </c>
      <c r="AF36" s="222">
        <f t="shared" ref="AF36:AF38" si="46">SUM(AD36:AE36)</f>
        <v>13</v>
      </c>
      <c r="AG36" s="1">
        <v>2</v>
      </c>
      <c r="AH36" s="1">
        <v>9</v>
      </c>
      <c r="AI36" s="222">
        <f t="shared" ref="AI36:AI38" si="47">SUM(AG36:AH36)</f>
        <v>11</v>
      </c>
      <c r="AJ36" s="1">
        <f t="shared" ref="AJ36:AK38" si="48">X36+AA36+AD36+AG36</f>
        <v>6</v>
      </c>
      <c r="AK36" s="1">
        <f t="shared" si="48"/>
        <v>34</v>
      </c>
      <c r="AL36" s="162">
        <f t="shared" si="43"/>
        <v>40</v>
      </c>
      <c r="AM36" s="159"/>
      <c r="AN36" s="1"/>
      <c r="AO36" s="97"/>
      <c r="AP36" s="1">
        <v>1</v>
      </c>
      <c r="AQ36" s="1">
        <v>15</v>
      </c>
      <c r="AR36" s="222">
        <f t="shared" si="45"/>
        <v>16</v>
      </c>
      <c r="AS36" s="1">
        <v>3</v>
      </c>
      <c r="AT36" s="1">
        <v>10</v>
      </c>
      <c r="AU36" s="222">
        <f t="shared" ref="AU36:AU38" si="49">SUM(AS36:AT36)</f>
        <v>13</v>
      </c>
      <c r="AV36" s="1">
        <v>2</v>
      </c>
      <c r="AW36" s="1">
        <v>9</v>
      </c>
      <c r="AX36" s="222">
        <f t="shared" ref="AX36:AX38" si="50">SUM(AV36:AW36)</f>
        <v>11</v>
      </c>
      <c r="AY36" s="1"/>
      <c r="AZ36" s="1"/>
      <c r="BA36" s="97"/>
      <c r="BB36" s="227">
        <f t="shared" si="39"/>
        <v>6</v>
      </c>
      <c r="BC36" s="227">
        <f t="shared" si="40"/>
        <v>34</v>
      </c>
      <c r="BD36" s="229">
        <f t="shared" si="41"/>
        <v>40</v>
      </c>
    </row>
    <row r="37" spans="1:56" ht="22.5" x14ac:dyDescent="0.55000000000000004">
      <c r="A37" s="182"/>
      <c r="B37" s="2">
        <v>15</v>
      </c>
      <c r="C37" s="2" t="s">
        <v>40</v>
      </c>
      <c r="D37" s="2" t="s">
        <v>44</v>
      </c>
      <c r="E37" s="236" t="s">
        <v>42</v>
      </c>
      <c r="F37" s="159"/>
      <c r="G37" s="1"/>
      <c r="H37" s="97"/>
      <c r="I37" s="1"/>
      <c r="J37" s="1"/>
      <c r="K37" s="222"/>
      <c r="L37" s="1"/>
      <c r="M37" s="1"/>
      <c r="N37" s="222"/>
      <c r="O37" s="1"/>
      <c r="P37" s="1"/>
      <c r="Q37" s="222"/>
      <c r="R37" s="1"/>
      <c r="S37" s="1"/>
      <c r="T37" s="222"/>
      <c r="U37" s="227"/>
      <c r="V37" s="227"/>
      <c r="W37" s="229"/>
      <c r="X37" s="159"/>
      <c r="Y37" s="1"/>
      <c r="Z37" s="97"/>
      <c r="AA37" s="1">
        <v>2</v>
      </c>
      <c r="AB37" s="1">
        <v>4</v>
      </c>
      <c r="AC37" s="222">
        <f t="shared" si="44"/>
        <v>6</v>
      </c>
      <c r="AD37" s="1">
        <v>2</v>
      </c>
      <c r="AE37" s="1">
        <v>6</v>
      </c>
      <c r="AF37" s="222">
        <f t="shared" si="46"/>
        <v>8</v>
      </c>
      <c r="AG37" s="1">
        <v>2</v>
      </c>
      <c r="AH37" s="1">
        <v>5</v>
      </c>
      <c r="AI37" s="222">
        <f t="shared" si="47"/>
        <v>7</v>
      </c>
      <c r="AJ37" s="1">
        <f t="shared" si="48"/>
        <v>6</v>
      </c>
      <c r="AK37" s="1">
        <f t="shared" si="48"/>
        <v>15</v>
      </c>
      <c r="AL37" s="162">
        <f t="shared" si="43"/>
        <v>21</v>
      </c>
      <c r="AM37" s="159"/>
      <c r="AN37" s="1"/>
      <c r="AO37" s="97"/>
      <c r="AP37" s="1">
        <v>2</v>
      </c>
      <c r="AQ37" s="1">
        <v>4</v>
      </c>
      <c r="AR37" s="222">
        <f t="shared" si="45"/>
        <v>6</v>
      </c>
      <c r="AS37" s="1">
        <v>2</v>
      </c>
      <c r="AT37" s="1">
        <v>6</v>
      </c>
      <c r="AU37" s="222">
        <f t="shared" si="49"/>
        <v>8</v>
      </c>
      <c r="AV37" s="1">
        <v>2</v>
      </c>
      <c r="AW37" s="1">
        <v>5</v>
      </c>
      <c r="AX37" s="222">
        <f t="shared" si="50"/>
        <v>7</v>
      </c>
      <c r="AY37" s="1"/>
      <c r="AZ37" s="1"/>
      <c r="BA37" s="97"/>
      <c r="BB37" s="227">
        <f t="shared" si="39"/>
        <v>6</v>
      </c>
      <c r="BC37" s="227">
        <f t="shared" si="40"/>
        <v>15</v>
      </c>
      <c r="BD37" s="229">
        <f t="shared" si="41"/>
        <v>21</v>
      </c>
    </row>
    <row r="38" spans="1:56" ht="22.5" x14ac:dyDescent="0.55000000000000004">
      <c r="A38" s="182"/>
      <c r="B38" s="2">
        <v>16</v>
      </c>
      <c r="C38" s="2" t="s">
        <v>45</v>
      </c>
      <c r="D38" s="2" t="s">
        <v>41</v>
      </c>
      <c r="E38" s="236" t="s">
        <v>46</v>
      </c>
      <c r="F38" s="159"/>
      <c r="G38" s="1"/>
      <c r="H38" s="97"/>
      <c r="I38" s="1"/>
      <c r="J38" s="1"/>
      <c r="K38" s="222"/>
      <c r="L38" s="1"/>
      <c r="M38" s="1"/>
      <c r="N38" s="222"/>
      <c r="O38" s="1"/>
      <c r="P38" s="1"/>
      <c r="Q38" s="222"/>
      <c r="R38" s="1"/>
      <c r="S38" s="1"/>
      <c r="T38" s="222"/>
      <c r="U38" s="227"/>
      <c r="V38" s="227"/>
      <c r="W38" s="229"/>
      <c r="X38" s="159"/>
      <c r="Y38" s="1"/>
      <c r="Z38" s="97"/>
      <c r="AA38" s="1">
        <v>4</v>
      </c>
      <c r="AB38" s="1">
        <v>2</v>
      </c>
      <c r="AC38" s="222">
        <f t="shared" si="44"/>
        <v>6</v>
      </c>
      <c r="AD38" s="1">
        <v>7</v>
      </c>
      <c r="AE38" s="1">
        <v>3</v>
      </c>
      <c r="AF38" s="222">
        <f t="shared" si="46"/>
        <v>10</v>
      </c>
      <c r="AG38" s="1">
        <v>5</v>
      </c>
      <c r="AH38" s="1">
        <v>3</v>
      </c>
      <c r="AI38" s="222">
        <f t="shared" si="47"/>
        <v>8</v>
      </c>
      <c r="AJ38" s="1">
        <f t="shared" si="48"/>
        <v>16</v>
      </c>
      <c r="AK38" s="1">
        <f t="shared" si="48"/>
        <v>8</v>
      </c>
      <c r="AL38" s="162">
        <f t="shared" si="43"/>
        <v>24</v>
      </c>
      <c r="AM38" s="159"/>
      <c r="AN38" s="1"/>
      <c r="AO38" s="97"/>
      <c r="AP38" s="1">
        <v>4</v>
      </c>
      <c r="AQ38" s="1">
        <v>2</v>
      </c>
      <c r="AR38" s="222">
        <f t="shared" si="45"/>
        <v>6</v>
      </c>
      <c r="AS38" s="1">
        <v>7</v>
      </c>
      <c r="AT38" s="1">
        <v>3</v>
      </c>
      <c r="AU38" s="222">
        <f t="shared" si="49"/>
        <v>10</v>
      </c>
      <c r="AV38" s="1">
        <v>5</v>
      </c>
      <c r="AW38" s="1">
        <v>3</v>
      </c>
      <c r="AX38" s="222">
        <f t="shared" si="50"/>
        <v>8</v>
      </c>
      <c r="AY38" s="1"/>
      <c r="AZ38" s="1"/>
      <c r="BA38" s="97"/>
      <c r="BB38" s="227">
        <f t="shared" si="39"/>
        <v>16</v>
      </c>
      <c r="BC38" s="227">
        <f t="shared" si="40"/>
        <v>8</v>
      </c>
      <c r="BD38" s="229">
        <f t="shared" si="41"/>
        <v>24</v>
      </c>
    </row>
    <row r="39" spans="1:56" ht="22.5" x14ac:dyDescent="0.55000000000000004">
      <c r="A39" s="377" t="s">
        <v>47</v>
      </c>
      <c r="B39" s="378"/>
      <c r="C39" s="378"/>
      <c r="D39" s="378"/>
      <c r="E39" s="379"/>
      <c r="F39" s="221">
        <f>SUM(F23:F38)</f>
        <v>172</v>
      </c>
      <c r="G39" s="222">
        <f t="shared" ref="G39:W39" si="51">SUM(G23:G38)</f>
        <v>476</v>
      </c>
      <c r="H39" s="97">
        <f t="shared" si="51"/>
        <v>648</v>
      </c>
      <c r="I39" s="222">
        <f t="shared" si="51"/>
        <v>228</v>
      </c>
      <c r="J39" s="222">
        <f t="shared" si="51"/>
        <v>628</v>
      </c>
      <c r="K39" s="222">
        <f t="shared" si="51"/>
        <v>856</v>
      </c>
      <c r="L39" s="222">
        <f t="shared" si="51"/>
        <v>205</v>
      </c>
      <c r="M39" s="222">
        <f t="shared" si="51"/>
        <v>604</v>
      </c>
      <c r="N39" s="222">
        <f t="shared" si="51"/>
        <v>809</v>
      </c>
      <c r="O39" s="222">
        <f t="shared" si="51"/>
        <v>274</v>
      </c>
      <c r="P39" s="222">
        <f t="shared" si="51"/>
        <v>709</v>
      </c>
      <c r="Q39" s="222">
        <f t="shared" si="51"/>
        <v>983</v>
      </c>
      <c r="R39" s="222">
        <f t="shared" si="51"/>
        <v>231</v>
      </c>
      <c r="S39" s="222">
        <f t="shared" si="51"/>
        <v>775</v>
      </c>
      <c r="T39" s="222">
        <f t="shared" si="51"/>
        <v>1006</v>
      </c>
      <c r="U39" s="222">
        <f t="shared" si="51"/>
        <v>1110</v>
      </c>
      <c r="V39" s="222">
        <f t="shared" si="51"/>
        <v>3192</v>
      </c>
      <c r="W39" s="223">
        <f t="shared" si="51"/>
        <v>4302</v>
      </c>
      <c r="X39" s="221">
        <f>SUM(X34:X38)</f>
        <v>63</v>
      </c>
      <c r="Y39" s="222">
        <f t="shared" ref="Y39:AL39" si="52">SUM(Y34:Y38)</f>
        <v>119</v>
      </c>
      <c r="Z39" s="222">
        <f t="shared" si="52"/>
        <v>182</v>
      </c>
      <c r="AA39" s="222">
        <f t="shared" si="52"/>
        <v>81</v>
      </c>
      <c r="AB39" s="222">
        <f t="shared" si="52"/>
        <v>169</v>
      </c>
      <c r="AC39" s="222">
        <f t="shared" si="52"/>
        <v>250</v>
      </c>
      <c r="AD39" s="222">
        <f t="shared" si="52"/>
        <v>25</v>
      </c>
      <c r="AE39" s="222">
        <f t="shared" si="52"/>
        <v>39</v>
      </c>
      <c r="AF39" s="222">
        <f t="shared" si="52"/>
        <v>64</v>
      </c>
      <c r="AG39" s="222">
        <f t="shared" si="52"/>
        <v>14</v>
      </c>
      <c r="AH39" s="222">
        <f t="shared" si="52"/>
        <v>22</v>
      </c>
      <c r="AI39" s="222">
        <f t="shared" si="52"/>
        <v>36</v>
      </c>
      <c r="AJ39" s="222">
        <f t="shared" si="52"/>
        <v>183</v>
      </c>
      <c r="AK39" s="222">
        <f t="shared" si="52"/>
        <v>349</v>
      </c>
      <c r="AL39" s="223">
        <f t="shared" si="52"/>
        <v>532</v>
      </c>
      <c r="AM39" s="221">
        <f>SUM(AM23:AM38)</f>
        <v>235</v>
      </c>
      <c r="AN39" s="222">
        <f t="shared" ref="AN39:BD39" si="53">SUM(AN23:AN38)</f>
        <v>595</v>
      </c>
      <c r="AO39" s="222">
        <f t="shared" si="53"/>
        <v>830</v>
      </c>
      <c r="AP39" s="222">
        <f t="shared" si="53"/>
        <v>309</v>
      </c>
      <c r="AQ39" s="222">
        <f t="shared" si="53"/>
        <v>797</v>
      </c>
      <c r="AR39" s="222">
        <f t="shared" si="53"/>
        <v>1106</v>
      </c>
      <c r="AS39" s="222">
        <f t="shared" si="53"/>
        <v>230</v>
      </c>
      <c r="AT39" s="222">
        <f t="shared" si="53"/>
        <v>643</v>
      </c>
      <c r="AU39" s="222">
        <f t="shared" si="53"/>
        <v>873</v>
      </c>
      <c r="AV39" s="222">
        <f t="shared" si="53"/>
        <v>288</v>
      </c>
      <c r="AW39" s="222">
        <f t="shared" si="53"/>
        <v>731</v>
      </c>
      <c r="AX39" s="222">
        <f t="shared" si="53"/>
        <v>1019</v>
      </c>
      <c r="AY39" s="222">
        <f t="shared" si="53"/>
        <v>231</v>
      </c>
      <c r="AZ39" s="222">
        <f t="shared" si="53"/>
        <v>775</v>
      </c>
      <c r="BA39" s="222">
        <f t="shared" si="53"/>
        <v>1006</v>
      </c>
      <c r="BB39" s="222">
        <f t="shared" si="53"/>
        <v>1293</v>
      </c>
      <c r="BC39" s="222">
        <f t="shared" si="53"/>
        <v>3541</v>
      </c>
      <c r="BD39" s="223">
        <f t="shared" si="53"/>
        <v>4834</v>
      </c>
    </row>
    <row r="40" spans="1:56" ht="22.5" x14ac:dyDescent="0.55000000000000004">
      <c r="A40" s="181" t="s">
        <v>48</v>
      </c>
      <c r="B40" s="111"/>
      <c r="C40" s="111"/>
      <c r="D40" s="111"/>
      <c r="E40" s="111"/>
      <c r="F40" s="163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3"/>
      <c r="V40" s="113"/>
      <c r="W40" s="173"/>
      <c r="X40" s="163"/>
      <c r="Y40" s="112"/>
      <c r="Z40" s="112"/>
      <c r="AA40" s="112"/>
      <c r="AB40" s="112"/>
      <c r="AC40" s="112"/>
      <c r="AD40" s="112"/>
      <c r="AE40" s="112"/>
      <c r="AF40" s="112"/>
      <c r="AG40" s="112"/>
      <c r="AH40" s="112"/>
      <c r="AI40" s="112"/>
      <c r="AJ40" s="112"/>
      <c r="AK40" s="112"/>
      <c r="AL40" s="318"/>
      <c r="AM40" s="163"/>
      <c r="AN40" s="112"/>
      <c r="AO40" s="112"/>
      <c r="AP40" s="112"/>
      <c r="AQ40" s="112"/>
      <c r="AR40" s="112"/>
      <c r="AS40" s="112"/>
      <c r="AT40" s="112"/>
      <c r="AU40" s="112"/>
      <c r="AV40" s="112"/>
      <c r="AW40" s="112"/>
      <c r="AX40" s="112"/>
      <c r="AY40" s="112"/>
      <c r="AZ40" s="112"/>
      <c r="BA40" s="112"/>
      <c r="BB40" s="113"/>
      <c r="BC40" s="113"/>
      <c r="BD40" s="173"/>
    </row>
    <row r="41" spans="1:56" ht="22.5" x14ac:dyDescent="0.55000000000000004">
      <c r="A41" s="182"/>
      <c r="B41" s="2">
        <v>1</v>
      </c>
      <c r="C41" s="2" t="s">
        <v>49</v>
      </c>
      <c r="D41" s="2" t="s">
        <v>50</v>
      </c>
      <c r="E41" s="236" t="s">
        <v>14</v>
      </c>
      <c r="F41" s="159">
        <v>17</v>
      </c>
      <c r="G41" s="1">
        <v>23</v>
      </c>
      <c r="H41" s="225">
        <f>SUM(F41:G41)</f>
        <v>40</v>
      </c>
      <c r="I41" s="1">
        <v>24</v>
      </c>
      <c r="J41" s="1">
        <v>23</v>
      </c>
      <c r="K41" s="225">
        <f>SUM(I41:J41)</f>
        <v>47</v>
      </c>
      <c r="L41" s="1">
        <v>34</v>
      </c>
      <c r="M41" s="1">
        <v>53</v>
      </c>
      <c r="N41" s="225">
        <f>SUM(L41:M41)</f>
        <v>87</v>
      </c>
      <c r="O41" s="1">
        <v>25</v>
      </c>
      <c r="P41" s="1">
        <v>50</v>
      </c>
      <c r="Q41" s="225">
        <f>SUM(O41:P41)</f>
        <v>75</v>
      </c>
      <c r="R41" s="1"/>
      <c r="S41" s="1"/>
      <c r="T41" s="1"/>
      <c r="U41" s="227">
        <f t="shared" ref="U41:V53" si="54">F41+I41+L41+O41</f>
        <v>100</v>
      </c>
      <c r="V41" s="227">
        <f t="shared" si="54"/>
        <v>149</v>
      </c>
      <c r="W41" s="232">
        <f>SUM(U41:V41)</f>
        <v>249</v>
      </c>
      <c r="X41" s="159">
        <v>7</v>
      </c>
      <c r="Y41" s="1">
        <v>7</v>
      </c>
      <c r="Z41" s="225">
        <f>SUM(X41:Y41)</f>
        <v>14</v>
      </c>
      <c r="AA41" s="1">
        <v>4</v>
      </c>
      <c r="AB41" s="1">
        <v>6</v>
      </c>
      <c r="AC41" s="225">
        <f t="shared" ref="AC41:AC48" si="55">SUM(AA41:AB41)</f>
        <v>10</v>
      </c>
      <c r="AD41" s="1">
        <v>10</v>
      </c>
      <c r="AE41" s="1">
        <v>13</v>
      </c>
      <c r="AF41" s="225">
        <f>SUM(AD41:AE41)</f>
        <v>23</v>
      </c>
      <c r="AG41" s="1">
        <v>6</v>
      </c>
      <c r="AH41" s="1">
        <v>8</v>
      </c>
      <c r="AI41" s="225">
        <f>SUM(AG41:AH41)</f>
        <v>14</v>
      </c>
      <c r="AJ41" s="1">
        <f>X41+AA41+AD41+AG41</f>
        <v>27</v>
      </c>
      <c r="AK41" s="1">
        <f t="shared" ref="AK41:AK50" si="56">Y41+AB41+AE41+AH41</f>
        <v>34</v>
      </c>
      <c r="AL41" s="226">
        <f t="shared" ref="AL41:AL50" si="57">SUM(AJ41:AK41)</f>
        <v>61</v>
      </c>
      <c r="AM41" s="159">
        <f>F41+X41</f>
        <v>24</v>
      </c>
      <c r="AN41" s="1">
        <f>G41+Y41</f>
        <v>30</v>
      </c>
      <c r="AO41" s="225">
        <f>SUM(AM41:AN41)</f>
        <v>54</v>
      </c>
      <c r="AP41" s="1">
        <f>I41+AA41</f>
        <v>28</v>
      </c>
      <c r="AQ41" s="1">
        <f>J41+AB41</f>
        <v>29</v>
      </c>
      <c r="AR41" s="225">
        <f>SUM(AP41:AQ41)</f>
        <v>57</v>
      </c>
      <c r="AS41" s="1">
        <f>L41+AD41</f>
        <v>44</v>
      </c>
      <c r="AT41" s="1">
        <f>M41+AE41</f>
        <v>66</v>
      </c>
      <c r="AU41" s="225">
        <f>SUM(AS41:AT41)</f>
        <v>110</v>
      </c>
      <c r="AV41" s="1">
        <f>O41+AG41</f>
        <v>31</v>
      </c>
      <c r="AW41" s="1">
        <f>P41+AH41</f>
        <v>58</v>
      </c>
      <c r="AX41" s="225">
        <f>SUM(AV41:AW41)</f>
        <v>89</v>
      </c>
      <c r="AY41" s="1"/>
      <c r="AZ41" s="1"/>
      <c r="BA41" s="1"/>
      <c r="BB41" s="227">
        <f t="shared" ref="BB41:BB53" si="58">AM41+AP41+AS41+AV41</f>
        <v>127</v>
      </c>
      <c r="BC41" s="227">
        <f t="shared" ref="BC41:BC53" si="59">AN41+AQ41+AT41+AW41</f>
        <v>183</v>
      </c>
      <c r="BD41" s="232">
        <f>SUM(BB41:BC41)</f>
        <v>310</v>
      </c>
    </row>
    <row r="42" spans="1:56" ht="22.5" x14ac:dyDescent="0.55000000000000004">
      <c r="A42" s="182"/>
      <c r="B42" s="2">
        <v>2</v>
      </c>
      <c r="C42" s="2" t="s">
        <v>49</v>
      </c>
      <c r="D42" s="2" t="s">
        <v>51</v>
      </c>
      <c r="E42" s="236" t="s">
        <v>14</v>
      </c>
      <c r="F42" s="159">
        <v>1</v>
      </c>
      <c r="G42" s="1">
        <v>35</v>
      </c>
      <c r="H42" s="225">
        <f t="shared" ref="H42:H51" si="60">SUM(F42:G42)</f>
        <v>36</v>
      </c>
      <c r="I42" s="1">
        <v>13</v>
      </c>
      <c r="J42" s="1">
        <v>45</v>
      </c>
      <c r="K42" s="225">
        <f t="shared" ref="K42:K51" si="61">SUM(I42:J42)</f>
        <v>58</v>
      </c>
      <c r="L42" s="1">
        <v>3</v>
      </c>
      <c r="M42" s="1">
        <v>46</v>
      </c>
      <c r="N42" s="225">
        <f t="shared" ref="N42:N53" si="62">SUM(L42:M42)</f>
        <v>49</v>
      </c>
      <c r="O42" s="1">
        <v>4</v>
      </c>
      <c r="P42" s="1">
        <v>40</v>
      </c>
      <c r="Q42" s="225">
        <f t="shared" ref="Q42:Q53" si="63">SUM(O42:P42)</f>
        <v>44</v>
      </c>
      <c r="R42" s="1"/>
      <c r="S42" s="1"/>
      <c r="T42" s="1"/>
      <c r="U42" s="227">
        <f t="shared" si="54"/>
        <v>21</v>
      </c>
      <c r="V42" s="227">
        <f t="shared" si="54"/>
        <v>166</v>
      </c>
      <c r="W42" s="232">
        <f t="shared" ref="W42:W53" si="64">SUM(U42:V42)</f>
        <v>187</v>
      </c>
      <c r="X42" s="159"/>
      <c r="Y42" s="1"/>
      <c r="Z42" s="225"/>
      <c r="AA42" s="1"/>
      <c r="AB42" s="1"/>
      <c r="AC42" s="225"/>
      <c r="AD42" s="1"/>
      <c r="AE42" s="1"/>
      <c r="AF42" s="225"/>
      <c r="AG42" s="1"/>
      <c r="AH42" s="1"/>
      <c r="AI42" s="225"/>
      <c r="AJ42" s="1"/>
      <c r="AK42" s="1"/>
      <c r="AL42" s="226"/>
      <c r="AM42" s="159">
        <f t="shared" ref="AM42:AM53" si="65">F42+X42</f>
        <v>1</v>
      </c>
      <c r="AN42" s="1">
        <f t="shared" ref="AN42:AN53" si="66">G42+Y42</f>
        <v>35</v>
      </c>
      <c r="AO42" s="225">
        <f t="shared" ref="AO42:AO53" si="67">SUM(AM42:AN42)</f>
        <v>36</v>
      </c>
      <c r="AP42" s="1">
        <f t="shared" ref="AP42:AP53" si="68">I42+AA42</f>
        <v>13</v>
      </c>
      <c r="AQ42" s="1">
        <f t="shared" ref="AQ42:AQ53" si="69">J42+AB42</f>
        <v>45</v>
      </c>
      <c r="AR42" s="225">
        <f t="shared" ref="AR42:AR53" si="70">SUM(AP42:AQ42)</f>
        <v>58</v>
      </c>
      <c r="AS42" s="1">
        <f t="shared" ref="AS42:AS53" si="71">L42+AD42</f>
        <v>3</v>
      </c>
      <c r="AT42" s="1">
        <f t="shared" ref="AT42:AT53" si="72">M42+AE42</f>
        <v>46</v>
      </c>
      <c r="AU42" s="225">
        <f t="shared" ref="AU42:AU53" si="73">SUM(AS42:AT42)</f>
        <v>49</v>
      </c>
      <c r="AV42" s="1">
        <f t="shared" ref="AV42:AV53" si="74">O42+AG42</f>
        <v>4</v>
      </c>
      <c r="AW42" s="1">
        <f t="shared" ref="AW42:AW53" si="75">P42+AH42</f>
        <v>40</v>
      </c>
      <c r="AX42" s="225">
        <f t="shared" ref="AX42:AX53" si="76">SUM(AV42:AW42)</f>
        <v>44</v>
      </c>
      <c r="AY42" s="1"/>
      <c r="AZ42" s="1"/>
      <c r="BA42" s="1"/>
      <c r="BB42" s="227">
        <f t="shared" si="58"/>
        <v>21</v>
      </c>
      <c r="BC42" s="227">
        <f t="shared" si="59"/>
        <v>166</v>
      </c>
      <c r="BD42" s="232">
        <f t="shared" ref="BD42:BD53" si="77">SUM(BB42:BC42)</f>
        <v>187</v>
      </c>
    </row>
    <row r="43" spans="1:56" ht="22.5" x14ac:dyDescent="0.55000000000000004">
      <c r="A43" s="182"/>
      <c r="B43" s="2">
        <v>3</v>
      </c>
      <c r="C43" s="2" t="s">
        <v>49</v>
      </c>
      <c r="D43" s="2" t="s">
        <v>52</v>
      </c>
      <c r="E43" s="236" t="s">
        <v>14</v>
      </c>
      <c r="F43" s="159">
        <v>5</v>
      </c>
      <c r="G43" s="1">
        <v>28</v>
      </c>
      <c r="H43" s="225">
        <f t="shared" si="60"/>
        <v>33</v>
      </c>
      <c r="I43" s="1">
        <v>6</v>
      </c>
      <c r="J43" s="1">
        <v>20</v>
      </c>
      <c r="K43" s="225">
        <f t="shared" si="61"/>
        <v>26</v>
      </c>
      <c r="L43" s="1">
        <v>7</v>
      </c>
      <c r="M43" s="1">
        <v>33</v>
      </c>
      <c r="N43" s="225">
        <f t="shared" si="62"/>
        <v>40</v>
      </c>
      <c r="O43" s="1">
        <v>10</v>
      </c>
      <c r="P43" s="1">
        <v>30</v>
      </c>
      <c r="Q43" s="225">
        <f t="shared" si="63"/>
        <v>40</v>
      </c>
      <c r="R43" s="1"/>
      <c r="S43" s="1"/>
      <c r="T43" s="1"/>
      <c r="U43" s="227">
        <f t="shared" si="54"/>
        <v>28</v>
      </c>
      <c r="V43" s="227">
        <f t="shared" si="54"/>
        <v>111</v>
      </c>
      <c r="W43" s="232">
        <f t="shared" si="64"/>
        <v>139</v>
      </c>
      <c r="X43" s="159"/>
      <c r="Y43" s="1"/>
      <c r="Z43" s="225"/>
      <c r="AA43" s="1"/>
      <c r="AB43" s="1"/>
      <c r="AC43" s="225"/>
      <c r="AD43" s="1"/>
      <c r="AE43" s="1"/>
      <c r="AF43" s="225"/>
      <c r="AG43" s="1"/>
      <c r="AH43" s="1"/>
      <c r="AI43" s="225"/>
      <c r="AJ43" s="1"/>
      <c r="AK43" s="1"/>
      <c r="AL43" s="226"/>
      <c r="AM43" s="159">
        <f t="shared" si="65"/>
        <v>5</v>
      </c>
      <c r="AN43" s="1">
        <f t="shared" si="66"/>
        <v>28</v>
      </c>
      <c r="AO43" s="225">
        <f t="shared" si="67"/>
        <v>33</v>
      </c>
      <c r="AP43" s="1">
        <f t="shared" si="68"/>
        <v>6</v>
      </c>
      <c r="AQ43" s="1">
        <f t="shared" si="69"/>
        <v>20</v>
      </c>
      <c r="AR43" s="225">
        <f t="shared" si="70"/>
        <v>26</v>
      </c>
      <c r="AS43" s="1">
        <f t="shared" si="71"/>
        <v>7</v>
      </c>
      <c r="AT43" s="1">
        <f t="shared" si="72"/>
        <v>33</v>
      </c>
      <c r="AU43" s="225">
        <f t="shared" si="73"/>
        <v>40</v>
      </c>
      <c r="AV43" s="1">
        <f t="shared" si="74"/>
        <v>10</v>
      </c>
      <c r="AW43" s="1">
        <f t="shared" si="75"/>
        <v>30</v>
      </c>
      <c r="AX43" s="225">
        <f t="shared" si="76"/>
        <v>40</v>
      </c>
      <c r="AY43" s="1"/>
      <c r="AZ43" s="1"/>
      <c r="BA43" s="1"/>
      <c r="BB43" s="227">
        <f t="shared" si="58"/>
        <v>28</v>
      </c>
      <c r="BC43" s="227">
        <f t="shared" si="59"/>
        <v>111</v>
      </c>
      <c r="BD43" s="232">
        <f t="shared" si="77"/>
        <v>139</v>
      </c>
    </row>
    <row r="44" spans="1:56" ht="22.5" x14ac:dyDescent="0.55000000000000004">
      <c r="A44" s="182"/>
      <c r="B44" s="2">
        <v>4</v>
      </c>
      <c r="C44" s="2" t="s">
        <v>49</v>
      </c>
      <c r="D44" s="2" t="s">
        <v>53</v>
      </c>
      <c r="E44" s="236" t="s">
        <v>14</v>
      </c>
      <c r="F44" s="159">
        <v>17</v>
      </c>
      <c r="G44" s="1">
        <v>102</v>
      </c>
      <c r="H44" s="225">
        <f t="shared" si="60"/>
        <v>119</v>
      </c>
      <c r="I44" s="1">
        <v>19</v>
      </c>
      <c r="J44" s="1">
        <v>99</v>
      </c>
      <c r="K44" s="225">
        <f t="shared" si="61"/>
        <v>118</v>
      </c>
      <c r="L44" s="1">
        <v>18</v>
      </c>
      <c r="M44" s="1">
        <v>108</v>
      </c>
      <c r="N44" s="225">
        <f t="shared" si="62"/>
        <v>126</v>
      </c>
      <c r="O44" s="1">
        <v>14</v>
      </c>
      <c r="P44" s="1">
        <v>106</v>
      </c>
      <c r="Q44" s="225">
        <f t="shared" si="63"/>
        <v>120</v>
      </c>
      <c r="R44" s="1"/>
      <c r="S44" s="1"/>
      <c r="T44" s="1"/>
      <c r="U44" s="227">
        <f t="shared" si="54"/>
        <v>68</v>
      </c>
      <c r="V44" s="227">
        <f t="shared" si="54"/>
        <v>415</v>
      </c>
      <c r="W44" s="232">
        <f t="shared" si="64"/>
        <v>483</v>
      </c>
      <c r="X44" s="159"/>
      <c r="Y44" s="1"/>
      <c r="Z44" s="225"/>
      <c r="AA44" s="1"/>
      <c r="AB44" s="1">
        <v>8</v>
      </c>
      <c r="AC44" s="225">
        <f t="shared" si="55"/>
        <v>8</v>
      </c>
      <c r="AD44" s="1">
        <v>6</v>
      </c>
      <c r="AE44" s="1">
        <v>8</v>
      </c>
      <c r="AF44" s="225">
        <f>SUM(AD44:AE44)</f>
        <v>14</v>
      </c>
      <c r="AG44" s="1">
        <v>8</v>
      </c>
      <c r="AH44" s="1">
        <v>10</v>
      </c>
      <c r="AI44" s="225">
        <f>SUM(AG44:AH44)</f>
        <v>18</v>
      </c>
      <c r="AJ44" s="1">
        <f t="shared" ref="AJ44:AJ50" si="78">X44+AA44+AD44+AG44</f>
        <v>14</v>
      </c>
      <c r="AK44" s="1">
        <f t="shared" si="56"/>
        <v>26</v>
      </c>
      <c r="AL44" s="226">
        <f t="shared" si="57"/>
        <v>40</v>
      </c>
      <c r="AM44" s="159">
        <f t="shared" si="65"/>
        <v>17</v>
      </c>
      <c r="AN44" s="1">
        <f t="shared" si="66"/>
        <v>102</v>
      </c>
      <c r="AO44" s="225">
        <f t="shared" si="67"/>
        <v>119</v>
      </c>
      <c r="AP44" s="1">
        <f t="shared" si="68"/>
        <v>19</v>
      </c>
      <c r="AQ44" s="1">
        <f t="shared" si="69"/>
        <v>107</v>
      </c>
      <c r="AR44" s="225">
        <f t="shared" si="70"/>
        <v>126</v>
      </c>
      <c r="AS44" s="1">
        <f t="shared" si="71"/>
        <v>24</v>
      </c>
      <c r="AT44" s="1">
        <f t="shared" si="72"/>
        <v>116</v>
      </c>
      <c r="AU44" s="225">
        <f t="shared" si="73"/>
        <v>140</v>
      </c>
      <c r="AV44" s="1">
        <f t="shared" si="74"/>
        <v>22</v>
      </c>
      <c r="AW44" s="1">
        <f t="shared" si="75"/>
        <v>116</v>
      </c>
      <c r="AX44" s="225">
        <f t="shared" si="76"/>
        <v>138</v>
      </c>
      <c r="AY44" s="1"/>
      <c r="AZ44" s="1"/>
      <c r="BA44" s="1"/>
      <c r="BB44" s="227">
        <f t="shared" si="58"/>
        <v>82</v>
      </c>
      <c r="BC44" s="227">
        <f t="shared" si="59"/>
        <v>441</v>
      </c>
      <c r="BD44" s="232">
        <f t="shared" si="77"/>
        <v>523</v>
      </c>
    </row>
    <row r="45" spans="1:56" ht="22.5" x14ac:dyDescent="0.55000000000000004">
      <c r="A45" s="182"/>
      <c r="B45" s="2">
        <v>5</v>
      </c>
      <c r="C45" s="2" t="s">
        <v>49</v>
      </c>
      <c r="D45" s="2" t="s">
        <v>54</v>
      </c>
      <c r="E45" s="236" t="s">
        <v>14</v>
      </c>
      <c r="F45" s="159"/>
      <c r="G45" s="1"/>
      <c r="H45" s="225"/>
      <c r="I45" s="1"/>
      <c r="J45" s="1"/>
      <c r="K45" s="225"/>
      <c r="L45" s="1"/>
      <c r="M45" s="1"/>
      <c r="N45" s="225"/>
      <c r="O45" s="1"/>
      <c r="P45" s="1"/>
      <c r="Q45" s="225"/>
      <c r="R45" s="1"/>
      <c r="S45" s="1"/>
      <c r="T45" s="1"/>
      <c r="U45" s="227"/>
      <c r="V45" s="227"/>
      <c r="W45" s="232"/>
      <c r="X45" s="159"/>
      <c r="Y45" s="1"/>
      <c r="Z45" s="225"/>
      <c r="AA45" s="1"/>
      <c r="AB45" s="1"/>
      <c r="AC45" s="225"/>
      <c r="AD45" s="1">
        <v>4</v>
      </c>
      <c r="AE45" s="1">
        <v>2</v>
      </c>
      <c r="AF45" s="225">
        <f>SUM(AD45:AE45)</f>
        <v>6</v>
      </c>
      <c r="AG45" s="1">
        <v>15</v>
      </c>
      <c r="AH45" s="1">
        <v>14</v>
      </c>
      <c r="AI45" s="225">
        <f>SUM(AG45:AH45)</f>
        <v>29</v>
      </c>
      <c r="AJ45" s="1">
        <f t="shared" si="78"/>
        <v>19</v>
      </c>
      <c r="AK45" s="1">
        <f t="shared" si="56"/>
        <v>16</v>
      </c>
      <c r="AL45" s="226">
        <f t="shared" si="57"/>
        <v>35</v>
      </c>
      <c r="AM45" s="159">
        <f t="shared" si="65"/>
        <v>0</v>
      </c>
      <c r="AN45" s="1">
        <f t="shared" si="66"/>
        <v>0</v>
      </c>
      <c r="AO45" s="225">
        <f t="shared" si="67"/>
        <v>0</v>
      </c>
      <c r="AP45" s="1">
        <f t="shared" si="68"/>
        <v>0</v>
      </c>
      <c r="AQ45" s="1">
        <f t="shared" si="69"/>
        <v>0</v>
      </c>
      <c r="AR45" s="225">
        <f t="shared" si="70"/>
        <v>0</v>
      </c>
      <c r="AS45" s="1">
        <f t="shared" si="71"/>
        <v>4</v>
      </c>
      <c r="AT45" s="1">
        <f t="shared" si="72"/>
        <v>2</v>
      </c>
      <c r="AU45" s="225">
        <f t="shared" si="73"/>
        <v>6</v>
      </c>
      <c r="AV45" s="1">
        <f t="shared" si="74"/>
        <v>15</v>
      </c>
      <c r="AW45" s="1">
        <f t="shared" si="75"/>
        <v>14</v>
      </c>
      <c r="AX45" s="225">
        <f t="shared" si="76"/>
        <v>29</v>
      </c>
      <c r="AY45" s="1"/>
      <c r="AZ45" s="1"/>
      <c r="BA45" s="1"/>
      <c r="BB45" s="227">
        <f t="shared" si="58"/>
        <v>19</v>
      </c>
      <c r="BC45" s="227">
        <f t="shared" si="59"/>
        <v>16</v>
      </c>
      <c r="BD45" s="232">
        <f t="shared" si="77"/>
        <v>35</v>
      </c>
    </row>
    <row r="46" spans="1:56" ht="22.5" x14ac:dyDescent="0.55000000000000004">
      <c r="A46" s="182"/>
      <c r="B46" s="2">
        <v>6</v>
      </c>
      <c r="C46" s="2" t="s">
        <v>49</v>
      </c>
      <c r="D46" s="2" t="s">
        <v>55</v>
      </c>
      <c r="E46" s="236" t="s">
        <v>14</v>
      </c>
      <c r="F46" s="159"/>
      <c r="G46" s="1"/>
      <c r="H46" s="225"/>
      <c r="I46" s="1"/>
      <c r="J46" s="1">
        <v>7</v>
      </c>
      <c r="K46" s="225">
        <f t="shared" si="61"/>
        <v>7</v>
      </c>
      <c r="L46" s="1"/>
      <c r="M46" s="1">
        <v>18</v>
      </c>
      <c r="N46" s="225">
        <f t="shared" si="62"/>
        <v>18</v>
      </c>
      <c r="O46" s="1">
        <v>8</v>
      </c>
      <c r="P46" s="1">
        <v>36</v>
      </c>
      <c r="Q46" s="225">
        <f t="shared" si="63"/>
        <v>44</v>
      </c>
      <c r="R46" s="1"/>
      <c r="S46" s="1"/>
      <c r="T46" s="1"/>
      <c r="U46" s="227">
        <f t="shared" si="54"/>
        <v>8</v>
      </c>
      <c r="V46" s="227">
        <f t="shared" si="54"/>
        <v>61</v>
      </c>
      <c r="W46" s="232">
        <f t="shared" si="64"/>
        <v>69</v>
      </c>
      <c r="X46" s="159">
        <v>4</v>
      </c>
      <c r="Y46" s="1">
        <v>7</v>
      </c>
      <c r="Z46" s="225">
        <f>SUM(X46:Y46)</f>
        <v>11</v>
      </c>
      <c r="AA46" s="1"/>
      <c r="AB46" s="1"/>
      <c r="AC46" s="225"/>
      <c r="AD46" s="1"/>
      <c r="AE46" s="1"/>
      <c r="AF46" s="225">
        <f>SUM(AD46:AE46)</f>
        <v>0</v>
      </c>
      <c r="AG46" s="1"/>
      <c r="AH46" s="1"/>
      <c r="AI46" s="225"/>
      <c r="AJ46" s="1">
        <f t="shared" si="78"/>
        <v>4</v>
      </c>
      <c r="AK46" s="1">
        <f t="shared" si="56"/>
        <v>7</v>
      </c>
      <c r="AL46" s="226">
        <f t="shared" si="57"/>
        <v>11</v>
      </c>
      <c r="AM46" s="159">
        <f t="shared" si="65"/>
        <v>4</v>
      </c>
      <c r="AN46" s="1">
        <f t="shared" si="66"/>
        <v>7</v>
      </c>
      <c r="AO46" s="225">
        <f t="shared" si="67"/>
        <v>11</v>
      </c>
      <c r="AP46" s="1">
        <f t="shared" si="68"/>
        <v>0</v>
      </c>
      <c r="AQ46" s="1">
        <f t="shared" si="69"/>
        <v>7</v>
      </c>
      <c r="AR46" s="225">
        <f t="shared" si="70"/>
        <v>7</v>
      </c>
      <c r="AS46" s="1">
        <f t="shared" si="71"/>
        <v>0</v>
      </c>
      <c r="AT46" s="1">
        <f t="shared" si="72"/>
        <v>18</v>
      </c>
      <c r="AU46" s="225">
        <f t="shared" si="73"/>
        <v>18</v>
      </c>
      <c r="AV46" s="1">
        <f t="shared" si="74"/>
        <v>8</v>
      </c>
      <c r="AW46" s="1">
        <f t="shared" si="75"/>
        <v>36</v>
      </c>
      <c r="AX46" s="225">
        <f t="shared" si="76"/>
        <v>44</v>
      </c>
      <c r="AY46" s="1"/>
      <c r="AZ46" s="1"/>
      <c r="BA46" s="1"/>
      <c r="BB46" s="227">
        <f t="shared" si="58"/>
        <v>12</v>
      </c>
      <c r="BC46" s="227">
        <f t="shared" si="59"/>
        <v>68</v>
      </c>
      <c r="BD46" s="232">
        <f t="shared" si="77"/>
        <v>80</v>
      </c>
    </row>
    <row r="47" spans="1:56" ht="22.5" x14ac:dyDescent="0.55000000000000004">
      <c r="A47" s="182"/>
      <c r="B47" s="2">
        <v>7</v>
      </c>
      <c r="C47" s="2" t="s">
        <v>49</v>
      </c>
      <c r="D47" s="2" t="s">
        <v>56</v>
      </c>
      <c r="E47" s="236" t="s">
        <v>14</v>
      </c>
      <c r="F47" s="159">
        <v>15</v>
      </c>
      <c r="G47" s="1">
        <v>9</v>
      </c>
      <c r="H47" s="225">
        <f t="shared" si="60"/>
        <v>24</v>
      </c>
      <c r="I47" s="1">
        <v>15</v>
      </c>
      <c r="J47" s="1">
        <v>8</v>
      </c>
      <c r="K47" s="225">
        <f t="shared" si="61"/>
        <v>23</v>
      </c>
      <c r="L47" s="1">
        <v>15</v>
      </c>
      <c r="M47" s="1">
        <v>12</v>
      </c>
      <c r="N47" s="225">
        <f t="shared" si="62"/>
        <v>27</v>
      </c>
      <c r="O47" s="1">
        <v>12</v>
      </c>
      <c r="P47" s="1">
        <v>1</v>
      </c>
      <c r="Q47" s="225">
        <f t="shared" si="63"/>
        <v>13</v>
      </c>
      <c r="R47" s="1"/>
      <c r="S47" s="1"/>
      <c r="T47" s="1"/>
      <c r="U47" s="227">
        <f t="shared" si="54"/>
        <v>57</v>
      </c>
      <c r="V47" s="227">
        <f t="shared" si="54"/>
        <v>30</v>
      </c>
      <c r="W47" s="232">
        <f t="shared" si="64"/>
        <v>87</v>
      </c>
      <c r="X47" s="159"/>
      <c r="Y47" s="1"/>
      <c r="Z47" s="225"/>
      <c r="AA47" s="1"/>
      <c r="AB47" s="1"/>
      <c r="AC47" s="225"/>
      <c r="AD47" s="1"/>
      <c r="AE47" s="1"/>
      <c r="AF47" s="225"/>
      <c r="AG47" s="1">
        <v>1</v>
      </c>
      <c r="AH47" s="1"/>
      <c r="AI47" s="225">
        <f>SUM(AG47:AH47)</f>
        <v>1</v>
      </c>
      <c r="AJ47" s="1">
        <f t="shared" si="78"/>
        <v>1</v>
      </c>
      <c r="AK47" s="1">
        <f t="shared" si="56"/>
        <v>0</v>
      </c>
      <c r="AL47" s="226">
        <f t="shared" si="57"/>
        <v>1</v>
      </c>
      <c r="AM47" s="159">
        <f t="shared" si="65"/>
        <v>15</v>
      </c>
      <c r="AN47" s="1">
        <f t="shared" si="66"/>
        <v>9</v>
      </c>
      <c r="AO47" s="225">
        <f t="shared" si="67"/>
        <v>24</v>
      </c>
      <c r="AP47" s="1">
        <f t="shared" si="68"/>
        <v>15</v>
      </c>
      <c r="AQ47" s="1">
        <f t="shared" si="69"/>
        <v>8</v>
      </c>
      <c r="AR47" s="225">
        <f t="shared" si="70"/>
        <v>23</v>
      </c>
      <c r="AS47" s="1">
        <f t="shared" si="71"/>
        <v>15</v>
      </c>
      <c r="AT47" s="1">
        <f t="shared" si="72"/>
        <v>12</v>
      </c>
      <c r="AU47" s="225">
        <f t="shared" si="73"/>
        <v>27</v>
      </c>
      <c r="AV47" s="1">
        <f t="shared" si="74"/>
        <v>13</v>
      </c>
      <c r="AW47" s="1">
        <f t="shared" si="75"/>
        <v>1</v>
      </c>
      <c r="AX47" s="225">
        <f t="shared" si="76"/>
        <v>14</v>
      </c>
      <c r="AY47" s="1"/>
      <c r="AZ47" s="1"/>
      <c r="BA47" s="1"/>
      <c r="BB47" s="227">
        <f t="shared" si="58"/>
        <v>58</v>
      </c>
      <c r="BC47" s="227">
        <f t="shared" si="59"/>
        <v>30</v>
      </c>
      <c r="BD47" s="232">
        <f t="shared" si="77"/>
        <v>88</v>
      </c>
    </row>
    <row r="48" spans="1:56" ht="22.5" x14ac:dyDescent="0.55000000000000004">
      <c r="A48" s="182"/>
      <c r="B48" s="2">
        <v>8</v>
      </c>
      <c r="C48" s="2" t="s">
        <v>49</v>
      </c>
      <c r="D48" s="2" t="s">
        <v>88</v>
      </c>
      <c r="E48" s="236" t="s">
        <v>14</v>
      </c>
      <c r="F48" s="159">
        <v>7</v>
      </c>
      <c r="G48" s="1">
        <v>91</v>
      </c>
      <c r="H48" s="225">
        <f t="shared" si="60"/>
        <v>98</v>
      </c>
      <c r="I48" s="1">
        <v>5</v>
      </c>
      <c r="J48" s="1">
        <v>73</v>
      </c>
      <c r="K48" s="225">
        <f t="shared" si="61"/>
        <v>78</v>
      </c>
      <c r="L48" s="1">
        <v>9</v>
      </c>
      <c r="M48" s="1">
        <v>92</v>
      </c>
      <c r="N48" s="225">
        <f t="shared" si="62"/>
        <v>101</v>
      </c>
      <c r="O48" s="1"/>
      <c r="P48" s="1"/>
      <c r="Q48" s="225"/>
      <c r="R48" s="1"/>
      <c r="S48" s="1"/>
      <c r="T48" s="1"/>
      <c r="U48" s="227">
        <f t="shared" si="54"/>
        <v>21</v>
      </c>
      <c r="V48" s="227">
        <f t="shared" si="54"/>
        <v>256</v>
      </c>
      <c r="W48" s="232">
        <f t="shared" si="64"/>
        <v>277</v>
      </c>
      <c r="X48" s="159">
        <v>4</v>
      </c>
      <c r="Y48" s="1">
        <v>14</v>
      </c>
      <c r="Z48" s="225">
        <f>SUM(X48:Y48)</f>
        <v>18</v>
      </c>
      <c r="AA48" s="1">
        <v>5</v>
      </c>
      <c r="AB48" s="1">
        <v>9</v>
      </c>
      <c r="AC48" s="225">
        <f t="shared" si="55"/>
        <v>14</v>
      </c>
      <c r="AD48" s="1">
        <v>2</v>
      </c>
      <c r="AE48" s="1">
        <v>13</v>
      </c>
      <c r="AF48" s="225">
        <f>SUM(AD48:AE48)</f>
        <v>15</v>
      </c>
      <c r="AG48" s="1"/>
      <c r="AH48" s="1"/>
      <c r="AI48" s="225"/>
      <c r="AJ48" s="1">
        <f t="shared" si="78"/>
        <v>11</v>
      </c>
      <c r="AK48" s="1">
        <f t="shared" si="56"/>
        <v>36</v>
      </c>
      <c r="AL48" s="226">
        <f t="shared" si="57"/>
        <v>47</v>
      </c>
      <c r="AM48" s="159">
        <f t="shared" si="65"/>
        <v>11</v>
      </c>
      <c r="AN48" s="1">
        <f t="shared" si="66"/>
        <v>105</v>
      </c>
      <c r="AO48" s="225">
        <f t="shared" si="67"/>
        <v>116</v>
      </c>
      <c r="AP48" s="1">
        <f t="shared" si="68"/>
        <v>10</v>
      </c>
      <c r="AQ48" s="1">
        <f t="shared" si="69"/>
        <v>82</v>
      </c>
      <c r="AR48" s="225">
        <f t="shared" si="70"/>
        <v>92</v>
      </c>
      <c r="AS48" s="1">
        <f t="shared" si="71"/>
        <v>11</v>
      </c>
      <c r="AT48" s="1">
        <f t="shared" si="72"/>
        <v>105</v>
      </c>
      <c r="AU48" s="225">
        <f t="shared" si="73"/>
        <v>116</v>
      </c>
      <c r="AV48" s="1">
        <f t="shared" si="74"/>
        <v>0</v>
      </c>
      <c r="AW48" s="1">
        <f t="shared" si="75"/>
        <v>0</v>
      </c>
      <c r="AX48" s="225">
        <f t="shared" si="76"/>
        <v>0</v>
      </c>
      <c r="AY48" s="1"/>
      <c r="AZ48" s="1"/>
      <c r="BA48" s="1"/>
      <c r="BB48" s="227">
        <f t="shared" si="58"/>
        <v>32</v>
      </c>
      <c r="BC48" s="227">
        <f t="shared" si="59"/>
        <v>292</v>
      </c>
      <c r="BD48" s="232">
        <f t="shared" si="77"/>
        <v>324</v>
      </c>
    </row>
    <row r="49" spans="1:56" ht="22.5" x14ac:dyDescent="0.55000000000000004">
      <c r="A49" s="182"/>
      <c r="B49" s="2">
        <v>9</v>
      </c>
      <c r="C49" s="2" t="s">
        <v>49</v>
      </c>
      <c r="D49" s="2" t="s">
        <v>89</v>
      </c>
      <c r="E49" s="236" t="s">
        <v>14</v>
      </c>
      <c r="F49" s="159">
        <v>12</v>
      </c>
      <c r="G49" s="1">
        <v>12</v>
      </c>
      <c r="H49" s="225">
        <f t="shared" si="60"/>
        <v>24</v>
      </c>
      <c r="I49" s="1">
        <v>8</v>
      </c>
      <c r="J49" s="1">
        <v>5</v>
      </c>
      <c r="K49" s="225">
        <f t="shared" si="61"/>
        <v>13</v>
      </c>
      <c r="L49" s="1">
        <v>12</v>
      </c>
      <c r="M49" s="1">
        <v>26</v>
      </c>
      <c r="N49" s="225">
        <f t="shared" si="62"/>
        <v>38</v>
      </c>
      <c r="O49" s="1"/>
      <c r="P49" s="1"/>
      <c r="Q49" s="225"/>
      <c r="R49" s="1"/>
      <c r="S49" s="1"/>
      <c r="T49" s="1"/>
      <c r="U49" s="227">
        <f t="shared" si="54"/>
        <v>32</v>
      </c>
      <c r="V49" s="227">
        <f t="shared" si="54"/>
        <v>43</v>
      </c>
      <c r="W49" s="232">
        <f t="shared" si="64"/>
        <v>75</v>
      </c>
      <c r="X49" s="159"/>
      <c r="Y49" s="1"/>
      <c r="Z49" s="225"/>
      <c r="AA49" s="1"/>
      <c r="AB49" s="1"/>
      <c r="AC49" s="225"/>
      <c r="AD49" s="1"/>
      <c r="AE49" s="1"/>
      <c r="AF49" s="225"/>
      <c r="AG49" s="1"/>
      <c r="AH49" s="1"/>
      <c r="AI49" s="225"/>
      <c r="AJ49" s="1"/>
      <c r="AK49" s="1"/>
      <c r="AL49" s="226"/>
      <c r="AM49" s="159">
        <f t="shared" si="65"/>
        <v>12</v>
      </c>
      <c r="AN49" s="1">
        <f t="shared" si="66"/>
        <v>12</v>
      </c>
      <c r="AO49" s="225">
        <f t="shared" si="67"/>
        <v>24</v>
      </c>
      <c r="AP49" s="1">
        <f t="shared" si="68"/>
        <v>8</v>
      </c>
      <c r="AQ49" s="1">
        <f t="shared" si="69"/>
        <v>5</v>
      </c>
      <c r="AR49" s="225">
        <f t="shared" si="70"/>
        <v>13</v>
      </c>
      <c r="AS49" s="1">
        <f t="shared" si="71"/>
        <v>12</v>
      </c>
      <c r="AT49" s="1">
        <f t="shared" si="72"/>
        <v>26</v>
      </c>
      <c r="AU49" s="225">
        <f t="shared" si="73"/>
        <v>38</v>
      </c>
      <c r="AV49" s="1">
        <f t="shared" si="74"/>
        <v>0</v>
      </c>
      <c r="AW49" s="1">
        <f t="shared" si="75"/>
        <v>0</v>
      </c>
      <c r="AX49" s="225">
        <f t="shared" si="76"/>
        <v>0</v>
      </c>
      <c r="AY49" s="1"/>
      <c r="AZ49" s="1"/>
      <c r="BA49" s="1"/>
      <c r="BB49" s="227">
        <f t="shared" si="58"/>
        <v>32</v>
      </c>
      <c r="BC49" s="227">
        <f t="shared" si="59"/>
        <v>43</v>
      </c>
      <c r="BD49" s="232">
        <f t="shared" si="77"/>
        <v>75</v>
      </c>
    </row>
    <row r="50" spans="1:56" ht="22.5" x14ac:dyDescent="0.55000000000000004">
      <c r="A50" s="182"/>
      <c r="B50" s="2">
        <v>10</v>
      </c>
      <c r="C50" s="2" t="s">
        <v>57</v>
      </c>
      <c r="D50" s="2" t="s">
        <v>58</v>
      </c>
      <c r="E50" s="236" t="s">
        <v>42</v>
      </c>
      <c r="F50" s="159"/>
      <c r="G50" s="1"/>
      <c r="H50" s="225"/>
      <c r="I50" s="1"/>
      <c r="J50" s="1"/>
      <c r="K50" s="225"/>
      <c r="L50" s="1"/>
      <c r="M50" s="1"/>
      <c r="N50" s="225"/>
      <c r="O50" s="1"/>
      <c r="P50" s="1"/>
      <c r="Q50" s="225"/>
      <c r="R50" s="1"/>
      <c r="S50" s="1"/>
      <c r="T50" s="1"/>
      <c r="U50" s="227"/>
      <c r="V50" s="227"/>
      <c r="W50" s="232"/>
      <c r="X50" s="159"/>
      <c r="Y50" s="1"/>
      <c r="Z50" s="225"/>
      <c r="AA50" s="1"/>
      <c r="AB50" s="1"/>
      <c r="AC50" s="225"/>
      <c r="AD50" s="1">
        <v>1</v>
      </c>
      <c r="AE50" s="1">
        <v>2</v>
      </c>
      <c r="AF50" s="225">
        <f>SUM(AD50:AE50)</f>
        <v>3</v>
      </c>
      <c r="AG50" s="1">
        <v>3</v>
      </c>
      <c r="AH50" s="1">
        <v>1</v>
      </c>
      <c r="AI50" s="225">
        <f>SUM(AG50:AH50)</f>
        <v>4</v>
      </c>
      <c r="AJ50" s="1">
        <f t="shared" si="78"/>
        <v>4</v>
      </c>
      <c r="AK50" s="1">
        <f t="shared" si="56"/>
        <v>3</v>
      </c>
      <c r="AL50" s="226">
        <f t="shared" si="57"/>
        <v>7</v>
      </c>
      <c r="AM50" s="159">
        <f t="shared" si="65"/>
        <v>0</v>
      </c>
      <c r="AN50" s="1">
        <f t="shared" si="66"/>
        <v>0</v>
      </c>
      <c r="AO50" s="225">
        <f t="shared" si="67"/>
        <v>0</v>
      </c>
      <c r="AP50" s="1">
        <f t="shared" si="68"/>
        <v>0</v>
      </c>
      <c r="AQ50" s="1">
        <f t="shared" si="69"/>
        <v>0</v>
      </c>
      <c r="AR50" s="225">
        <f t="shared" si="70"/>
        <v>0</v>
      </c>
      <c r="AS50" s="1">
        <f t="shared" si="71"/>
        <v>1</v>
      </c>
      <c r="AT50" s="1">
        <f t="shared" si="72"/>
        <v>2</v>
      </c>
      <c r="AU50" s="225">
        <f t="shared" si="73"/>
        <v>3</v>
      </c>
      <c r="AV50" s="1">
        <f t="shared" si="74"/>
        <v>3</v>
      </c>
      <c r="AW50" s="1">
        <f t="shared" si="75"/>
        <v>1</v>
      </c>
      <c r="AX50" s="225">
        <f t="shared" si="76"/>
        <v>4</v>
      </c>
      <c r="AY50" s="1"/>
      <c r="AZ50" s="1"/>
      <c r="BA50" s="1"/>
      <c r="BB50" s="227">
        <f t="shared" si="58"/>
        <v>4</v>
      </c>
      <c r="BC50" s="227">
        <f t="shared" si="59"/>
        <v>3</v>
      </c>
      <c r="BD50" s="232">
        <f t="shared" si="77"/>
        <v>7</v>
      </c>
    </row>
    <row r="51" spans="1:56" ht="22.5" x14ac:dyDescent="0.55000000000000004">
      <c r="A51" s="182"/>
      <c r="B51" s="2">
        <v>11</v>
      </c>
      <c r="C51" s="2" t="s">
        <v>59</v>
      </c>
      <c r="D51" s="2" t="s">
        <v>118</v>
      </c>
      <c r="E51" s="236" t="s">
        <v>14</v>
      </c>
      <c r="F51" s="159">
        <v>4</v>
      </c>
      <c r="G51" s="1">
        <v>4</v>
      </c>
      <c r="H51" s="225">
        <f t="shared" si="60"/>
        <v>8</v>
      </c>
      <c r="I51" s="1">
        <v>8</v>
      </c>
      <c r="J51" s="1">
        <v>5</v>
      </c>
      <c r="K51" s="225">
        <f t="shared" si="61"/>
        <v>13</v>
      </c>
      <c r="L51" s="1"/>
      <c r="M51" s="1"/>
      <c r="N51" s="225"/>
      <c r="O51" s="1"/>
      <c r="P51" s="1"/>
      <c r="Q51" s="225"/>
      <c r="R51" s="1"/>
      <c r="S51" s="1"/>
      <c r="T51" s="1"/>
      <c r="U51" s="227">
        <f t="shared" si="54"/>
        <v>12</v>
      </c>
      <c r="V51" s="227">
        <f t="shared" si="54"/>
        <v>9</v>
      </c>
      <c r="W51" s="232">
        <f t="shared" si="64"/>
        <v>21</v>
      </c>
      <c r="X51" s="159"/>
      <c r="Y51" s="1"/>
      <c r="Z51" s="225"/>
      <c r="AA51" s="1"/>
      <c r="AB51" s="1"/>
      <c r="AC51" s="225"/>
      <c r="AD51" s="1"/>
      <c r="AE51" s="1"/>
      <c r="AF51" s="225"/>
      <c r="AG51" s="1"/>
      <c r="AH51" s="1"/>
      <c r="AI51" s="225"/>
      <c r="AJ51" s="1"/>
      <c r="AK51" s="1"/>
      <c r="AL51" s="226"/>
      <c r="AM51" s="159">
        <f t="shared" si="65"/>
        <v>4</v>
      </c>
      <c r="AN51" s="1">
        <f t="shared" si="66"/>
        <v>4</v>
      </c>
      <c r="AO51" s="225">
        <f t="shared" si="67"/>
        <v>8</v>
      </c>
      <c r="AP51" s="1">
        <f t="shared" si="68"/>
        <v>8</v>
      </c>
      <c r="AQ51" s="1">
        <f t="shared" si="69"/>
        <v>5</v>
      </c>
      <c r="AR51" s="225">
        <f t="shared" si="70"/>
        <v>13</v>
      </c>
      <c r="AS51" s="1">
        <f t="shared" si="71"/>
        <v>0</v>
      </c>
      <c r="AT51" s="1">
        <f t="shared" si="72"/>
        <v>0</v>
      </c>
      <c r="AU51" s="225">
        <f t="shared" si="73"/>
        <v>0</v>
      </c>
      <c r="AV51" s="1">
        <f t="shared" si="74"/>
        <v>0</v>
      </c>
      <c r="AW51" s="1">
        <f t="shared" si="75"/>
        <v>0</v>
      </c>
      <c r="AX51" s="225">
        <f t="shared" si="76"/>
        <v>0</v>
      </c>
      <c r="AY51" s="1"/>
      <c r="AZ51" s="1"/>
      <c r="BA51" s="1"/>
      <c r="BB51" s="227">
        <f t="shared" si="58"/>
        <v>12</v>
      </c>
      <c r="BC51" s="227">
        <f t="shared" si="59"/>
        <v>9</v>
      </c>
      <c r="BD51" s="232">
        <f t="shared" si="77"/>
        <v>21</v>
      </c>
    </row>
    <row r="52" spans="1:56" ht="22.5" x14ac:dyDescent="0.55000000000000004">
      <c r="A52" s="182"/>
      <c r="B52" s="2">
        <v>12</v>
      </c>
      <c r="C52" s="2" t="s">
        <v>59</v>
      </c>
      <c r="D52" s="2" t="s">
        <v>60</v>
      </c>
      <c r="E52" s="236" t="s">
        <v>14</v>
      </c>
      <c r="F52" s="159"/>
      <c r="G52" s="1"/>
      <c r="H52" s="225"/>
      <c r="I52" s="1"/>
      <c r="J52" s="1"/>
      <c r="K52" s="225"/>
      <c r="L52" s="1"/>
      <c r="M52" s="1">
        <v>6</v>
      </c>
      <c r="N52" s="225">
        <f t="shared" si="62"/>
        <v>6</v>
      </c>
      <c r="O52" s="1">
        <v>1</v>
      </c>
      <c r="P52" s="1">
        <v>4</v>
      </c>
      <c r="Q52" s="225">
        <f t="shared" si="63"/>
        <v>5</v>
      </c>
      <c r="R52" s="1"/>
      <c r="S52" s="1"/>
      <c r="T52" s="1"/>
      <c r="U52" s="227">
        <f t="shared" si="54"/>
        <v>1</v>
      </c>
      <c r="V52" s="227">
        <f t="shared" si="54"/>
        <v>10</v>
      </c>
      <c r="W52" s="232">
        <f t="shared" si="64"/>
        <v>11</v>
      </c>
      <c r="X52" s="159"/>
      <c r="Y52" s="1"/>
      <c r="Z52" s="225"/>
      <c r="AA52" s="1"/>
      <c r="AB52" s="1"/>
      <c r="AC52" s="225"/>
      <c r="AD52" s="1"/>
      <c r="AE52" s="1"/>
      <c r="AF52" s="225"/>
      <c r="AG52" s="1"/>
      <c r="AH52" s="1"/>
      <c r="AI52" s="225"/>
      <c r="AJ52" s="1"/>
      <c r="AK52" s="1"/>
      <c r="AL52" s="226"/>
      <c r="AM52" s="159">
        <f t="shared" si="65"/>
        <v>0</v>
      </c>
      <c r="AN52" s="1">
        <f t="shared" si="66"/>
        <v>0</v>
      </c>
      <c r="AO52" s="225">
        <f t="shared" si="67"/>
        <v>0</v>
      </c>
      <c r="AP52" s="1">
        <f t="shared" si="68"/>
        <v>0</v>
      </c>
      <c r="AQ52" s="1">
        <f t="shared" si="69"/>
        <v>0</v>
      </c>
      <c r="AR52" s="225">
        <f t="shared" si="70"/>
        <v>0</v>
      </c>
      <c r="AS52" s="1">
        <f t="shared" si="71"/>
        <v>0</v>
      </c>
      <c r="AT52" s="1">
        <f t="shared" si="72"/>
        <v>6</v>
      </c>
      <c r="AU52" s="225">
        <f t="shared" si="73"/>
        <v>6</v>
      </c>
      <c r="AV52" s="1">
        <f t="shared" si="74"/>
        <v>1</v>
      </c>
      <c r="AW52" s="1">
        <f t="shared" si="75"/>
        <v>4</v>
      </c>
      <c r="AX52" s="225">
        <f t="shared" si="76"/>
        <v>5</v>
      </c>
      <c r="AY52" s="1"/>
      <c r="AZ52" s="1"/>
      <c r="BA52" s="1"/>
      <c r="BB52" s="227">
        <f t="shared" si="58"/>
        <v>1</v>
      </c>
      <c r="BC52" s="227">
        <f t="shared" si="59"/>
        <v>10</v>
      </c>
      <c r="BD52" s="232">
        <f t="shared" si="77"/>
        <v>11</v>
      </c>
    </row>
    <row r="53" spans="1:56" ht="22.5" x14ac:dyDescent="0.55000000000000004">
      <c r="A53" s="182"/>
      <c r="B53" s="2">
        <v>13</v>
      </c>
      <c r="C53" s="2" t="s">
        <v>59</v>
      </c>
      <c r="D53" s="2" t="s">
        <v>61</v>
      </c>
      <c r="E53" s="236" t="s">
        <v>14</v>
      </c>
      <c r="F53" s="159"/>
      <c r="G53" s="1"/>
      <c r="H53" s="225"/>
      <c r="I53" s="1"/>
      <c r="J53" s="1"/>
      <c r="K53" s="225"/>
      <c r="L53" s="1">
        <v>5</v>
      </c>
      <c r="M53" s="1">
        <v>5</v>
      </c>
      <c r="N53" s="225">
        <f t="shared" si="62"/>
        <v>10</v>
      </c>
      <c r="O53" s="1">
        <v>7</v>
      </c>
      <c r="P53" s="1">
        <v>5</v>
      </c>
      <c r="Q53" s="225">
        <f t="shared" si="63"/>
        <v>12</v>
      </c>
      <c r="R53" s="1"/>
      <c r="S53" s="1"/>
      <c r="T53" s="1"/>
      <c r="U53" s="227">
        <f t="shared" si="54"/>
        <v>12</v>
      </c>
      <c r="V53" s="227">
        <f t="shared" si="54"/>
        <v>10</v>
      </c>
      <c r="W53" s="232">
        <f t="shared" si="64"/>
        <v>22</v>
      </c>
      <c r="X53" s="159"/>
      <c r="Y53" s="1"/>
      <c r="Z53" s="225"/>
      <c r="AA53" s="1"/>
      <c r="AB53" s="1"/>
      <c r="AC53" s="225"/>
      <c r="AD53" s="1"/>
      <c r="AE53" s="1"/>
      <c r="AF53" s="225"/>
      <c r="AG53" s="1"/>
      <c r="AH53" s="1"/>
      <c r="AI53" s="225"/>
      <c r="AJ53" s="1"/>
      <c r="AK53" s="1"/>
      <c r="AL53" s="226"/>
      <c r="AM53" s="159">
        <f t="shared" si="65"/>
        <v>0</v>
      </c>
      <c r="AN53" s="1">
        <f t="shared" si="66"/>
        <v>0</v>
      </c>
      <c r="AO53" s="225">
        <f t="shared" si="67"/>
        <v>0</v>
      </c>
      <c r="AP53" s="1">
        <f t="shared" si="68"/>
        <v>0</v>
      </c>
      <c r="AQ53" s="1">
        <f t="shared" si="69"/>
        <v>0</v>
      </c>
      <c r="AR53" s="225">
        <f t="shared" si="70"/>
        <v>0</v>
      </c>
      <c r="AS53" s="1">
        <f t="shared" si="71"/>
        <v>5</v>
      </c>
      <c r="AT53" s="1">
        <f t="shared" si="72"/>
        <v>5</v>
      </c>
      <c r="AU53" s="225">
        <f t="shared" si="73"/>
        <v>10</v>
      </c>
      <c r="AV53" s="1">
        <f t="shared" si="74"/>
        <v>7</v>
      </c>
      <c r="AW53" s="1">
        <f t="shared" si="75"/>
        <v>5</v>
      </c>
      <c r="AX53" s="225">
        <f t="shared" si="76"/>
        <v>12</v>
      </c>
      <c r="AY53" s="1"/>
      <c r="AZ53" s="1"/>
      <c r="BA53" s="1"/>
      <c r="BB53" s="227">
        <f t="shared" si="58"/>
        <v>12</v>
      </c>
      <c r="BC53" s="227">
        <f t="shared" si="59"/>
        <v>10</v>
      </c>
      <c r="BD53" s="232">
        <f t="shared" si="77"/>
        <v>22</v>
      </c>
    </row>
    <row r="54" spans="1:56" ht="22.5" x14ac:dyDescent="0.55000000000000004">
      <c r="A54" s="380" t="s">
        <v>62</v>
      </c>
      <c r="B54" s="381"/>
      <c r="C54" s="381"/>
      <c r="D54" s="381"/>
      <c r="E54" s="382"/>
      <c r="F54" s="224">
        <f>SUM(F41:F53)</f>
        <v>78</v>
      </c>
      <c r="G54" s="225">
        <f t="shared" ref="G54:AL54" si="79">SUM(G41:G53)</f>
        <v>304</v>
      </c>
      <c r="H54" s="225">
        <f t="shared" si="79"/>
        <v>382</v>
      </c>
      <c r="I54" s="225">
        <f t="shared" si="79"/>
        <v>98</v>
      </c>
      <c r="J54" s="225">
        <f t="shared" si="79"/>
        <v>285</v>
      </c>
      <c r="K54" s="225">
        <f t="shared" si="79"/>
        <v>383</v>
      </c>
      <c r="L54" s="225">
        <f t="shared" si="79"/>
        <v>103</v>
      </c>
      <c r="M54" s="225">
        <f t="shared" si="79"/>
        <v>399</v>
      </c>
      <c r="N54" s="225">
        <f t="shared" si="79"/>
        <v>502</v>
      </c>
      <c r="O54" s="225">
        <f t="shared" si="79"/>
        <v>81</v>
      </c>
      <c r="P54" s="225">
        <f t="shared" si="79"/>
        <v>272</v>
      </c>
      <c r="Q54" s="225">
        <f t="shared" si="79"/>
        <v>353</v>
      </c>
      <c r="R54" s="225">
        <f t="shared" si="79"/>
        <v>0</v>
      </c>
      <c r="S54" s="225">
        <f t="shared" si="79"/>
        <v>0</v>
      </c>
      <c r="T54" s="225">
        <f t="shared" si="79"/>
        <v>0</v>
      </c>
      <c r="U54" s="225">
        <f t="shared" si="79"/>
        <v>360</v>
      </c>
      <c r="V54" s="225">
        <f t="shared" si="79"/>
        <v>1260</v>
      </c>
      <c r="W54" s="226">
        <f t="shared" si="79"/>
        <v>1620</v>
      </c>
      <c r="X54" s="224">
        <f t="shared" si="79"/>
        <v>15</v>
      </c>
      <c r="Y54" s="225">
        <f t="shared" si="79"/>
        <v>28</v>
      </c>
      <c r="Z54" s="225">
        <f t="shared" si="79"/>
        <v>43</v>
      </c>
      <c r="AA54" s="225">
        <f t="shared" si="79"/>
        <v>9</v>
      </c>
      <c r="AB54" s="225">
        <f t="shared" si="79"/>
        <v>23</v>
      </c>
      <c r="AC54" s="225">
        <f t="shared" si="79"/>
        <v>32</v>
      </c>
      <c r="AD54" s="225">
        <f t="shared" si="79"/>
        <v>23</v>
      </c>
      <c r="AE54" s="225">
        <f t="shared" si="79"/>
        <v>38</v>
      </c>
      <c r="AF54" s="225">
        <f t="shared" si="79"/>
        <v>61</v>
      </c>
      <c r="AG54" s="225">
        <f t="shared" si="79"/>
        <v>33</v>
      </c>
      <c r="AH54" s="225">
        <f t="shared" si="79"/>
        <v>33</v>
      </c>
      <c r="AI54" s="225">
        <f t="shared" si="79"/>
        <v>66</v>
      </c>
      <c r="AJ54" s="225">
        <f t="shared" si="79"/>
        <v>80</v>
      </c>
      <c r="AK54" s="225">
        <f t="shared" si="79"/>
        <v>122</v>
      </c>
      <c r="AL54" s="226">
        <f t="shared" si="79"/>
        <v>202</v>
      </c>
      <c r="AM54" s="224">
        <f>SUM(AM41:AM53)</f>
        <v>93</v>
      </c>
      <c r="AN54" s="225">
        <f t="shared" ref="AN54:BD54" si="80">SUM(AN41:AN53)</f>
        <v>332</v>
      </c>
      <c r="AO54" s="225">
        <f t="shared" si="80"/>
        <v>425</v>
      </c>
      <c r="AP54" s="225">
        <f t="shared" si="80"/>
        <v>107</v>
      </c>
      <c r="AQ54" s="225">
        <f t="shared" si="80"/>
        <v>308</v>
      </c>
      <c r="AR54" s="225">
        <f t="shared" si="80"/>
        <v>415</v>
      </c>
      <c r="AS54" s="225">
        <f t="shared" si="80"/>
        <v>126</v>
      </c>
      <c r="AT54" s="225">
        <f t="shared" si="80"/>
        <v>437</v>
      </c>
      <c r="AU54" s="225">
        <f t="shared" si="80"/>
        <v>563</v>
      </c>
      <c r="AV54" s="225">
        <f t="shared" si="80"/>
        <v>114</v>
      </c>
      <c r="AW54" s="225">
        <f t="shared" si="80"/>
        <v>305</v>
      </c>
      <c r="AX54" s="225">
        <f t="shared" si="80"/>
        <v>419</v>
      </c>
      <c r="AY54" s="225">
        <f t="shared" si="80"/>
        <v>0</v>
      </c>
      <c r="AZ54" s="225">
        <f t="shared" si="80"/>
        <v>0</v>
      </c>
      <c r="BA54" s="225">
        <f t="shared" si="80"/>
        <v>0</v>
      </c>
      <c r="BB54" s="225">
        <f t="shared" si="80"/>
        <v>440</v>
      </c>
      <c r="BC54" s="225">
        <f t="shared" si="80"/>
        <v>1382</v>
      </c>
      <c r="BD54" s="226">
        <f t="shared" si="80"/>
        <v>1822</v>
      </c>
    </row>
    <row r="55" spans="1:56" ht="22.5" x14ac:dyDescent="0.55000000000000004">
      <c r="A55" s="186" t="s">
        <v>63</v>
      </c>
      <c r="B55" s="98"/>
      <c r="C55" s="98"/>
      <c r="D55" s="98"/>
      <c r="E55" s="98"/>
      <c r="F55" s="164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107"/>
      <c r="V55" s="107"/>
      <c r="W55" s="174"/>
      <c r="X55" s="164"/>
      <c r="Y55" s="99"/>
      <c r="Z55" s="99"/>
      <c r="AA55" s="99"/>
      <c r="AB55" s="99"/>
      <c r="AC55" s="99"/>
      <c r="AD55" s="99"/>
      <c r="AE55" s="99"/>
      <c r="AF55" s="99"/>
      <c r="AG55" s="99"/>
      <c r="AH55" s="99"/>
      <c r="AI55" s="99"/>
      <c r="AJ55" s="99"/>
      <c r="AK55" s="99"/>
      <c r="AL55" s="165"/>
      <c r="AM55" s="164"/>
      <c r="AN55" s="99"/>
      <c r="AO55" s="99"/>
      <c r="AP55" s="99"/>
      <c r="AQ55" s="99"/>
      <c r="AR55" s="99"/>
      <c r="AS55" s="99"/>
      <c r="AT55" s="99"/>
      <c r="AU55" s="99"/>
      <c r="AV55" s="99"/>
      <c r="AW55" s="99"/>
      <c r="AX55" s="99"/>
      <c r="AY55" s="99"/>
      <c r="AZ55" s="99"/>
      <c r="BA55" s="99"/>
      <c r="BB55" s="107"/>
      <c r="BC55" s="107"/>
      <c r="BD55" s="174"/>
    </row>
    <row r="56" spans="1:56" ht="22.5" x14ac:dyDescent="0.55000000000000004">
      <c r="A56" s="182"/>
      <c r="B56" s="2">
        <v>1</v>
      </c>
      <c r="C56" s="2" t="s">
        <v>49</v>
      </c>
      <c r="D56" s="2" t="s">
        <v>65</v>
      </c>
      <c r="E56" s="236" t="s">
        <v>14</v>
      </c>
      <c r="F56" s="159">
        <v>8</v>
      </c>
      <c r="G56" s="1">
        <v>49</v>
      </c>
      <c r="H56" s="209">
        <f>SUM(F56:G56)</f>
        <v>57</v>
      </c>
      <c r="I56" s="1">
        <v>11</v>
      </c>
      <c r="J56" s="1">
        <v>79</v>
      </c>
      <c r="K56" s="209">
        <f>SUM(I56:J56)</f>
        <v>90</v>
      </c>
      <c r="L56" s="1">
        <v>14</v>
      </c>
      <c r="M56" s="1">
        <v>64</v>
      </c>
      <c r="N56" s="209">
        <f>SUM(L56:M56)</f>
        <v>78</v>
      </c>
      <c r="O56" s="1">
        <v>12</v>
      </c>
      <c r="P56" s="1">
        <v>68</v>
      </c>
      <c r="Q56" s="209">
        <f>SUM(O56:P56)</f>
        <v>80</v>
      </c>
      <c r="R56" s="1"/>
      <c r="S56" s="1"/>
      <c r="T56" s="1"/>
      <c r="U56" s="227">
        <f t="shared" ref="U56:V63" si="81">F56+I56+L56+O56</f>
        <v>45</v>
      </c>
      <c r="V56" s="227">
        <f t="shared" si="81"/>
        <v>260</v>
      </c>
      <c r="W56" s="210">
        <f>SUM(U56:V56)</f>
        <v>305</v>
      </c>
      <c r="X56" s="159"/>
      <c r="Y56" s="1"/>
      <c r="Z56" s="209"/>
      <c r="AA56" s="1"/>
      <c r="AB56" s="1"/>
      <c r="AC56" s="209"/>
      <c r="AD56" s="1"/>
      <c r="AE56" s="1"/>
      <c r="AF56" s="209"/>
      <c r="AG56" s="1"/>
      <c r="AH56" s="1"/>
      <c r="AI56" s="209"/>
      <c r="AJ56" s="1">
        <f t="shared" ref="AJ56:AK64" si="82">X56+AA56+AD56+AG56</f>
        <v>0</v>
      </c>
      <c r="AK56" s="1">
        <f t="shared" si="82"/>
        <v>0</v>
      </c>
      <c r="AL56" s="212">
        <f t="shared" ref="AL56:AL64" si="83">SUM(AJ56:AK56)</f>
        <v>0</v>
      </c>
      <c r="AM56" s="159">
        <f>F56+X56</f>
        <v>8</v>
      </c>
      <c r="AN56" s="1">
        <f>G56+Y56</f>
        <v>49</v>
      </c>
      <c r="AO56" s="209">
        <f>SUM(AM56:AN56)</f>
        <v>57</v>
      </c>
      <c r="AP56" s="1">
        <f>I56+AA56</f>
        <v>11</v>
      </c>
      <c r="AQ56" s="1">
        <f>J56+AB56</f>
        <v>79</v>
      </c>
      <c r="AR56" s="209">
        <f>SUM(AP56:AQ56)</f>
        <v>90</v>
      </c>
      <c r="AS56" s="1">
        <f>L56+AD56</f>
        <v>14</v>
      </c>
      <c r="AT56" s="1">
        <f>M56+AE56</f>
        <v>64</v>
      </c>
      <c r="AU56" s="209">
        <f>SUM(AS56:AT56)</f>
        <v>78</v>
      </c>
      <c r="AV56" s="1">
        <f>O56+AG56</f>
        <v>12</v>
      </c>
      <c r="AW56" s="1">
        <f>P56+AH56</f>
        <v>68</v>
      </c>
      <c r="AX56" s="209">
        <f>SUM(AV56:AW56)</f>
        <v>80</v>
      </c>
      <c r="AY56" s="1"/>
      <c r="AZ56" s="1"/>
      <c r="BA56" s="1"/>
      <c r="BB56" s="227">
        <f t="shared" ref="BB56:BB64" si="84">AM56+AP56+AS56+AV56</f>
        <v>45</v>
      </c>
      <c r="BC56" s="227">
        <f t="shared" ref="BC56:BC64" si="85">AN56+AQ56+AT56+AW56</f>
        <v>260</v>
      </c>
      <c r="BD56" s="210">
        <f>SUM(BB56:BC56)</f>
        <v>305</v>
      </c>
    </row>
    <row r="57" spans="1:56" ht="22.5" x14ac:dyDescent="0.55000000000000004">
      <c r="A57" s="182"/>
      <c r="B57" s="2">
        <v>2</v>
      </c>
      <c r="C57" s="2" t="s">
        <v>64</v>
      </c>
      <c r="D57" s="2" t="s">
        <v>66</v>
      </c>
      <c r="E57" s="236" t="s">
        <v>14</v>
      </c>
      <c r="F57" s="159">
        <v>6</v>
      </c>
      <c r="G57" s="1">
        <v>43</v>
      </c>
      <c r="H57" s="209">
        <f t="shared" ref="H57:H63" si="86">SUM(F57:G57)</f>
        <v>49</v>
      </c>
      <c r="I57" s="1">
        <v>4</v>
      </c>
      <c r="J57" s="1">
        <v>51</v>
      </c>
      <c r="K57" s="209">
        <f t="shared" ref="K57:K63" si="87">SUM(I57:J57)</f>
        <v>55</v>
      </c>
      <c r="L57" s="1">
        <v>11</v>
      </c>
      <c r="M57" s="1">
        <v>55</v>
      </c>
      <c r="N57" s="209">
        <f t="shared" ref="N57:N63" si="88">SUM(L57:M57)</f>
        <v>66</v>
      </c>
      <c r="O57" s="1">
        <v>7</v>
      </c>
      <c r="P57" s="1">
        <v>50</v>
      </c>
      <c r="Q57" s="209">
        <f t="shared" ref="Q57:Q63" si="89">SUM(O57:P57)</f>
        <v>57</v>
      </c>
      <c r="R57" s="1"/>
      <c r="S57" s="1"/>
      <c r="T57" s="1"/>
      <c r="U57" s="227">
        <f t="shared" si="81"/>
        <v>28</v>
      </c>
      <c r="V57" s="227">
        <f t="shared" si="81"/>
        <v>199</v>
      </c>
      <c r="W57" s="210">
        <f t="shared" ref="W57:W63" si="90">SUM(U57:V57)</f>
        <v>227</v>
      </c>
      <c r="X57" s="159">
        <v>9</v>
      </c>
      <c r="Y57" s="1">
        <v>8</v>
      </c>
      <c r="Z57" s="209">
        <f>SUM(X57:Y57)</f>
        <v>17</v>
      </c>
      <c r="AA57" s="1">
        <v>4</v>
      </c>
      <c r="AB57" s="1">
        <v>8</v>
      </c>
      <c r="AC57" s="209">
        <f>SUM(AA57:AB57)</f>
        <v>12</v>
      </c>
      <c r="AD57" s="1">
        <v>13</v>
      </c>
      <c r="AE57" s="1">
        <v>14</v>
      </c>
      <c r="AF57" s="209">
        <f>SUM(AD57:AE57)</f>
        <v>27</v>
      </c>
      <c r="AG57" s="1">
        <v>8</v>
      </c>
      <c r="AH57" s="1">
        <v>8</v>
      </c>
      <c r="AI57" s="209">
        <f t="shared" ref="AI57:AI64" si="91">SUM(AG57:AH57)</f>
        <v>16</v>
      </c>
      <c r="AJ57" s="1">
        <f t="shared" si="82"/>
        <v>34</v>
      </c>
      <c r="AK57" s="1">
        <f t="shared" si="82"/>
        <v>38</v>
      </c>
      <c r="AL57" s="212">
        <f t="shared" si="83"/>
        <v>72</v>
      </c>
      <c r="AM57" s="159">
        <f t="shared" ref="AM57:AM64" si="92">F57+X57</f>
        <v>15</v>
      </c>
      <c r="AN57" s="1">
        <f t="shared" ref="AN57:AN64" si="93">G57+Y57</f>
        <v>51</v>
      </c>
      <c r="AO57" s="209">
        <f t="shared" ref="AO57:AO64" si="94">SUM(AM57:AN57)</f>
        <v>66</v>
      </c>
      <c r="AP57" s="1">
        <f t="shared" ref="AP57:AP64" si="95">I57+AA57</f>
        <v>8</v>
      </c>
      <c r="AQ57" s="1">
        <f t="shared" ref="AQ57:AQ64" si="96">J57+AB57</f>
        <v>59</v>
      </c>
      <c r="AR57" s="209">
        <f t="shared" ref="AR57:AR64" si="97">SUM(AP57:AQ57)</f>
        <v>67</v>
      </c>
      <c r="AS57" s="1">
        <f t="shared" ref="AS57:AS64" si="98">L57+AD57</f>
        <v>24</v>
      </c>
      <c r="AT57" s="1">
        <f t="shared" ref="AT57:AT64" si="99">M57+AE57</f>
        <v>69</v>
      </c>
      <c r="AU57" s="209">
        <f t="shared" ref="AU57:AU64" si="100">SUM(AS57:AT57)</f>
        <v>93</v>
      </c>
      <c r="AV57" s="1">
        <f t="shared" ref="AV57:AV64" si="101">O57+AG57</f>
        <v>15</v>
      </c>
      <c r="AW57" s="1">
        <f t="shared" ref="AW57:AW64" si="102">P57+AH57</f>
        <v>58</v>
      </c>
      <c r="AX57" s="209">
        <f t="shared" ref="AX57:AX64" si="103">SUM(AV57:AW57)</f>
        <v>73</v>
      </c>
      <c r="AY57" s="1"/>
      <c r="AZ57" s="1"/>
      <c r="BA57" s="1"/>
      <c r="BB57" s="227">
        <f t="shared" si="84"/>
        <v>62</v>
      </c>
      <c r="BC57" s="227">
        <f t="shared" si="85"/>
        <v>237</v>
      </c>
      <c r="BD57" s="210">
        <f t="shared" ref="BD57:BD64" si="104">SUM(BB57:BC57)</f>
        <v>299</v>
      </c>
    </row>
    <row r="58" spans="1:56" ht="22.5" x14ac:dyDescent="0.55000000000000004">
      <c r="A58" s="182"/>
      <c r="B58" s="2">
        <v>3</v>
      </c>
      <c r="C58" s="2" t="s">
        <v>64</v>
      </c>
      <c r="D58" s="2" t="s">
        <v>67</v>
      </c>
      <c r="E58" s="236" t="s">
        <v>14</v>
      </c>
      <c r="F58" s="159">
        <v>6</v>
      </c>
      <c r="G58" s="1">
        <v>26</v>
      </c>
      <c r="H58" s="209">
        <f t="shared" si="86"/>
        <v>32</v>
      </c>
      <c r="I58" s="1">
        <v>6</v>
      </c>
      <c r="J58" s="1">
        <v>36</v>
      </c>
      <c r="K58" s="209">
        <f t="shared" si="87"/>
        <v>42</v>
      </c>
      <c r="L58" s="1">
        <v>7</v>
      </c>
      <c r="M58" s="1">
        <v>39</v>
      </c>
      <c r="N58" s="209">
        <f t="shared" si="88"/>
        <v>46</v>
      </c>
      <c r="O58" s="1">
        <v>9</v>
      </c>
      <c r="P58" s="1">
        <v>38</v>
      </c>
      <c r="Q58" s="209">
        <f t="shared" si="89"/>
        <v>47</v>
      </c>
      <c r="R58" s="1"/>
      <c r="S58" s="1"/>
      <c r="T58" s="1"/>
      <c r="U58" s="227">
        <f t="shared" si="81"/>
        <v>28</v>
      </c>
      <c r="V58" s="227">
        <f t="shared" si="81"/>
        <v>139</v>
      </c>
      <c r="W58" s="210">
        <f t="shared" si="90"/>
        <v>167</v>
      </c>
      <c r="X58" s="159"/>
      <c r="Y58" s="1"/>
      <c r="Z58" s="209"/>
      <c r="AA58" s="1"/>
      <c r="AB58" s="1"/>
      <c r="AC58" s="209"/>
      <c r="AD58" s="1">
        <v>3</v>
      </c>
      <c r="AE58" s="1">
        <v>12</v>
      </c>
      <c r="AF58" s="209">
        <f>SUM(AD58:AE58)</f>
        <v>15</v>
      </c>
      <c r="AG58" s="1">
        <v>6</v>
      </c>
      <c r="AH58" s="1">
        <v>4</v>
      </c>
      <c r="AI58" s="209">
        <f t="shared" si="91"/>
        <v>10</v>
      </c>
      <c r="AJ58" s="1">
        <f t="shared" si="82"/>
        <v>9</v>
      </c>
      <c r="AK58" s="1">
        <f t="shared" si="82"/>
        <v>16</v>
      </c>
      <c r="AL58" s="212">
        <f t="shared" si="83"/>
        <v>25</v>
      </c>
      <c r="AM58" s="159">
        <f t="shared" si="92"/>
        <v>6</v>
      </c>
      <c r="AN58" s="1">
        <f t="shared" si="93"/>
        <v>26</v>
      </c>
      <c r="AO58" s="209">
        <f t="shared" si="94"/>
        <v>32</v>
      </c>
      <c r="AP58" s="1">
        <f t="shared" si="95"/>
        <v>6</v>
      </c>
      <c r="AQ58" s="1">
        <f t="shared" si="96"/>
        <v>36</v>
      </c>
      <c r="AR58" s="209">
        <f t="shared" si="97"/>
        <v>42</v>
      </c>
      <c r="AS58" s="1">
        <f t="shared" si="98"/>
        <v>10</v>
      </c>
      <c r="AT58" s="1">
        <f t="shared" si="99"/>
        <v>51</v>
      </c>
      <c r="AU58" s="209">
        <f t="shared" si="100"/>
        <v>61</v>
      </c>
      <c r="AV58" s="1">
        <f t="shared" si="101"/>
        <v>15</v>
      </c>
      <c r="AW58" s="1">
        <f t="shared" si="102"/>
        <v>42</v>
      </c>
      <c r="AX58" s="209">
        <f t="shared" si="103"/>
        <v>57</v>
      </c>
      <c r="AY58" s="1"/>
      <c r="AZ58" s="1"/>
      <c r="BA58" s="1"/>
      <c r="BB58" s="227">
        <f t="shared" si="84"/>
        <v>37</v>
      </c>
      <c r="BC58" s="227">
        <f t="shared" si="85"/>
        <v>155</v>
      </c>
      <c r="BD58" s="210">
        <f t="shared" si="104"/>
        <v>192</v>
      </c>
    </row>
    <row r="59" spans="1:56" ht="22.5" x14ac:dyDescent="0.55000000000000004">
      <c r="A59" s="182"/>
      <c r="B59" s="2">
        <v>4</v>
      </c>
      <c r="C59" s="2" t="s">
        <v>64</v>
      </c>
      <c r="D59" s="2" t="s">
        <v>68</v>
      </c>
      <c r="E59" s="236" t="s">
        <v>14</v>
      </c>
      <c r="F59" s="159">
        <v>11</v>
      </c>
      <c r="G59" s="1">
        <v>19</v>
      </c>
      <c r="H59" s="209">
        <f t="shared" si="86"/>
        <v>30</v>
      </c>
      <c r="I59" s="1">
        <v>19</v>
      </c>
      <c r="J59" s="1">
        <v>34</v>
      </c>
      <c r="K59" s="209">
        <f t="shared" si="87"/>
        <v>53</v>
      </c>
      <c r="L59" s="1">
        <v>22</v>
      </c>
      <c r="M59" s="1">
        <v>21</v>
      </c>
      <c r="N59" s="209">
        <f t="shared" si="88"/>
        <v>43</v>
      </c>
      <c r="O59" s="1">
        <v>19</v>
      </c>
      <c r="P59" s="1">
        <v>36</v>
      </c>
      <c r="Q59" s="209">
        <f t="shared" si="89"/>
        <v>55</v>
      </c>
      <c r="R59" s="1"/>
      <c r="S59" s="1"/>
      <c r="T59" s="1"/>
      <c r="U59" s="227">
        <f t="shared" si="81"/>
        <v>71</v>
      </c>
      <c r="V59" s="227">
        <f t="shared" si="81"/>
        <v>110</v>
      </c>
      <c r="W59" s="210">
        <f t="shared" si="90"/>
        <v>181</v>
      </c>
      <c r="X59" s="159">
        <v>13</v>
      </c>
      <c r="Y59" s="1">
        <v>10</v>
      </c>
      <c r="Z59" s="209">
        <f t="shared" ref="Z59:Z63" si="105">SUM(X59:Y59)</f>
        <v>23</v>
      </c>
      <c r="AA59" s="1">
        <v>7</v>
      </c>
      <c r="AB59" s="1">
        <v>9</v>
      </c>
      <c r="AC59" s="209">
        <f>SUM(AA59:AB59)</f>
        <v>16</v>
      </c>
      <c r="AD59" s="1">
        <v>5</v>
      </c>
      <c r="AE59" s="1">
        <v>16</v>
      </c>
      <c r="AF59" s="209">
        <f>SUM(AD59:AE59)</f>
        <v>21</v>
      </c>
      <c r="AG59" s="1">
        <v>7</v>
      </c>
      <c r="AH59" s="1">
        <v>13</v>
      </c>
      <c r="AI59" s="209">
        <f t="shared" si="91"/>
        <v>20</v>
      </c>
      <c r="AJ59" s="1">
        <f t="shared" si="82"/>
        <v>32</v>
      </c>
      <c r="AK59" s="1">
        <f t="shared" si="82"/>
        <v>48</v>
      </c>
      <c r="AL59" s="212">
        <f t="shared" si="83"/>
        <v>80</v>
      </c>
      <c r="AM59" s="159">
        <f t="shared" si="92"/>
        <v>24</v>
      </c>
      <c r="AN59" s="1">
        <f t="shared" si="93"/>
        <v>29</v>
      </c>
      <c r="AO59" s="209">
        <f t="shared" si="94"/>
        <v>53</v>
      </c>
      <c r="AP59" s="1">
        <f t="shared" si="95"/>
        <v>26</v>
      </c>
      <c r="AQ59" s="1">
        <f t="shared" si="96"/>
        <v>43</v>
      </c>
      <c r="AR59" s="209">
        <f t="shared" si="97"/>
        <v>69</v>
      </c>
      <c r="AS59" s="1">
        <f t="shared" si="98"/>
        <v>27</v>
      </c>
      <c r="AT59" s="1">
        <f t="shared" si="99"/>
        <v>37</v>
      </c>
      <c r="AU59" s="209">
        <f t="shared" si="100"/>
        <v>64</v>
      </c>
      <c r="AV59" s="1">
        <f t="shared" si="101"/>
        <v>26</v>
      </c>
      <c r="AW59" s="1">
        <f t="shared" si="102"/>
        <v>49</v>
      </c>
      <c r="AX59" s="209">
        <f t="shared" si="103"/>
        <v>75</v>
      </c>
      <c r="AY59" s="1"/>
      <c r="AZ59" s="1"/>
      <c r="BA59" s="1"/>
      <c r="BB59" s="227">
        <f t="shared" si="84"/>
        <v>103</v>
      </c>
      <c r="BC59" s="227">
        <f t="shared" si="85"/>
        <v>158</v>
      </c>
      <c r="BD59" s="210">
        <f t="shared" si="104"/>
        <v>261</v>
      </c>
    </row>
    <row r="60" spans="1:56" ht="22.5" x14ac:dyDescent="0.55000000000000004">
      <c r="A60" s="182"/>
      <c r="B60" s="2">
        <v>5</v>
      </c>
      <c r="C60" s="2" t="s">
        <v>64</v>
      </c>
      <c r="D60" s="2" t="s">
        <v>69</v>
      </c>
      <c r="E60" s="236" t="s">
        <v>14</v>
      </c>
      <c r="F60" s="159"/>
      <c r="G60" s="1"/>
      <c r="H60" s="209"/>
      <c r="I60" s="1">
        <v>2</v>
      </c>
      <c r="J60" s="1">
        <v>11</v>
      </c>
      <c r="K60" s="209">
        <f t="shared" si="87"/>
        <v>13</v>
      </c>
      <c r="L60" s="1">
        <v>2</v>
      </c>
      <c r="M60" s="1">
        <v>6</v>
      </c>
      <c r="N60" s="209">
        <f t="shared" si="88"/>
        <v>8</v>
      </c>
      <c r="O60" s="1">
        <v>1</v>
      </c>
      <c r="P60" s="1">
        <v>12</v>
      </c>
      <c r="Q60" s="209">
        <f t="shared" si="89"/>
        <v>13</v>
      </c>
      <c r="R60" s="1"/>
      <c r="S60" s="1"/>
      <c r="T60" s="1"/>
      <c r="U60" s="227">
        <f t="shared" si="81"/>
        <v>5</v>
      </c>
      <c r="V60" s="227">
        <f t="shared" si="81"/>
        <v>29</v>
      </c>
      <c r="W60" s="210">
        <f t="shared" si="90"/>
        <v>34</v>
      </c>
      <c r="X60" s="159"/>
      <c r="Y60" s="1"/>
      <c r="Z60" s="209"/>
      <c r="AA60" s="1"/>
      <c r="AB60" s="1"/>
      <c r="AC60" s="209"/>
      <c r="AD60" s="1"/>
      <c r="AE60" s="1"/>
      <c r="AF60" s="209"/>
      <c r="AG60" s="1"/>
      <c r="AH60" s="1"/>
      <c r="AI60" s="209"/>
      <c r="AJ60" s="1"/>
      <c r="AK60" s="1"/>
      <c r="AL60" s="212"/>
      <c r="AM60" s="159">
        <f t="shared" si="92"/>
        <v>0</v>
      </c>
      <c r="AN60" s="1">
        <f t="shared" si="93"/>
        <v>0</v>
      </c>
      <c r="AO60" s="209">
        <f t="shared" si="94"/>
        <v>0</v>
      </c>
      <c r="AP60" s="1">
        <f t="shared" si="95"/>
        <v>2</v>
      </c>
      <c r="AQ60" s="1">
        <f t="shared" si="96"/>
        <v>11</v>
      </c>
      <c r="AR60" s="209">
        <f t="shared" si="97"/>
        <v>13</v>
      </c>
      <c r="AS60" s="1">
        <f t="shared" si="98"/>
        <v>2</v>
      </c>
      <c r="AT60" s="1">
        <f t="shared" si="99"/>
        <v>6</v>
      </c>
      <c r="AU60" s="209">
        <f t="shared" si="100"/>
        <v>8</v>
      </c>
      <c r="AV60" s="1">
        <f t="shared" si="101"/>
        <v>1</v>
      </c>
      <c r="AW60" s="1">
        <f t="shared" si="102"/>
        <v>12</v>
      </c>
      <c r="AX60" s="209">
        <f t="shared" si="103"/>
        <v>13</v>
      </c>
      <c r="AY60" s="1"/>
      <c r="AZ60" s="1"/>
      <c r="BA60" s="1"/>
      <c r="BB60" s="227">
        <f t="shared" si="84"/>
        <v>5</v>
      </c>
      <c r="BC60" s="227">
        <f t="shared" si="85"/>
        <v>29</v>
      </c>
      <c r="BD60" s="210">
        <f t="shared" si="104"/>
        <v>34</v>
      </c>
    </row>
    <row r="61" spans="1:56" ht="22.5" x14ac:dyDescent="0.55000000000000004">
      <c r="A61" s="182"/>
      <c r="B61" s="2">
        <v>6</v>
      </c>
      <c r="C61" s="2" t="s">
        <v>71</v>
      </c>
      <c r="D61" s="2" t="s">
        <v>72</v>
      </c>
      <c r="E61" s="236" t="s">
        <v>42</v>
      </c>
      <c r="F61" s="159"/>
      <c r="G61" s="1"/>
      <c r="H61" s="209"/>
      <c r="I61" s="1"/>
      <c r="J61" s="1"/>
      <c r="K61" s="209"/>
      <c r="L61" s="1"/>
      <c r="M61" s="1"/>
      <c r="N61" s="209"/>
      <c r="O61" s="1"/>
      <c r="P61" s="1"/>
      <c r="Q61" s="209"/>
      <c r="R61" s="1"/>
      <c r="S61" s="1"/>
      <c r="T61" s="1"/>
      <c r="U61" s="227"/>
      <c r="V61" s="227"/>
      <c r="W61" s="210"/>
      <c r="X61" s="159"/>
      <c r="Y61" s="1"/>
      <c r="Z61" s="209"/>
      <c r="AA61" s="1"/>
      <c r="AB61" s="1"/>
      <c r="AC61" s="209"/>
      <c r="AD61" s="1">
        <v>1</v>
      </c>
      <c r="AE61" s="1">
        <v>4</v>
      </c>
      <c r="AF61" s="209">
        <f>SUM(AD61:AE61)</f>
        <v>5</v>
      </c>
      <c r="AG61" s="1">
        <v>6</v>
      </c>
      <c r="AH61" s="1">
        <v>1</v>
      </c>
      <c r="AI61" s="209">
        <f t="shared" si="91"/>
        <v>7</v>
      </c>
      <c r="AJ61" s="1">
        <f t="shared" si="82"/>
        <v>7</v>
      </c>
      <c r="AK61" s="1">
        <f t="shared" si="82"/>
        <v>5</v>
      </c>
      <c r="AL61" s="212">
        <f t="shared" si="83"/>
        <v>12</v>
      </c>
      <c r="AM61" s="159">
        <f t="shared" si="92"/>
        <v>0</v>
      </c>
      <c r="AN61" s="1">
        <f t="shared" si="93"/>
        <v>0</v>
      </c>
      <c r="AO61" s="209">
        <f t="shared" si="94"/>
        <v>0</v>
      </c>
      <c r="AP61" s="1">
        <f t="shared" si="95"/>
        <v>0</v>
      </c>
      <c r="AQ61" s="1">
        <f t="shared" si="96"/>
        <v>0</v>
      </c>
      <c r="AR61" s="209">
        <f t="shared" si="97"/>
        <v>0</v>
      </c>
      <c r="AS61" s="1">
        <f t="shared" si="98"/>
        <v>1</v>
      </c>
      <c r="AT61" s="1">
        <f t="shared" si="99"/>
        <v>4</v>
      </c>
      <c r="AU61" s="209">
        <f t="shared" si="100"/>
        <v>5</v>
      </c>
      <c r="AV61" s="1">
        <f t="shared" si="101"/>
        <v>6</v>
      </c>
      <c r="AW61" s="1">
        <f t="shared" si="102"/>
        <v>1</v>
      </c>
      <c r="AX61" s="209">
        <f t="shared" si="103"/>
        <v>7</v>
      </c>
      <c r="AY61" s="1"/>
      <c r="AZ61" s="1"/>
      <c r="BA61" s="1"/>
      <c r="BB61" s="227">
        <f t="shared" si="84"/>
        <v>7</v>
      </c>
      <c r="BC61" s="227">
        <f t="shared" si="85"/>
        <v>5</v>
      </c>
      <c r="BD61" s="210">
        <f t="shared" si="104"/>
        <v>12</v>
      </c>
    </row>
    <row r="62" spans="1:56" ht="22.5" x14ac:dyDescent="0.55000000000000004">
      <c r="A62" s="182"/>
      <c r="B62" s="2">
        <v>7</v>
      </c>
      <c r="C62" s="2" t="s">
        <v>64</v>
      </c>
      <c r="D62" s="2" t="s">
        <v>70</v>
      </c>
      <c r="E62" s="236" t="s">
        <v>14</v>
      </c>
      <c r="F62" s="159">
        <v>3</v>
      </c>
      <c r="G62" s="1">
        <v>19</v>
      </c>
      <c r="H62" s="209">
        <f t="shared" si="86"/>
        <v>22</v>
      </c>
      <c r="I62" s="1">
        <v>7</v>
      </c>
      <c r="J62" s="1">
        <v>26</v>
      </c>
      <c r="K62" s="209">
        <f t="shared" si="87"/>
        <v>33</v>
      </c>
      <c r="L62" s="1">
        <v>3</v>
      </c>
      <c r="M62" s="1">
        <v>40</v>
      </c>
      <c r="N62" s="209">
        <f t="shared" si="88"/>
        <v>43</v>
      </c>
      <c r="O62" s="1">
        <v>4</v>
      </c>
      <c r="P62" s="1">
        <v>29</v>
      </c>
      <c r="Q62" s="209">
        <f t="shared" si="89"/>
        <v>33</v>
      </c>
      <c r="R62" s="1"/>
      <c r="S62" s="1"/>
      <c r="T62" s="1"/>
      <c r="U62" s="227">
        <f t="shared" si="81"/>
        <v>17</v>
      </c>
      <c r="V62" s="227">
        <f t="shared" si="81"/>
        <v>114</v>
      </c>
      <c r="W62" s="210">
        <f t="shared" si="90"/>
        <v>131</v>
      </c>
      <c r="X62" s="159"/>
      <c r="Y62" s="1"/>
      <c r="Z62" s="209"/>
      <c r="AA62" s="1"/>
      <c r="AB62" s="1"/>
      <c r="AC62" s="209"/>
      <c r="AD62" s="1"/>
      <c r="AE62" s="1"/>
      <c r="AF62" s="209"/>
      <c r="AG62" s="1"/>
      <c r="AH62" s="1"/>
      <c r="AI62" s="209"/>
      <c r="AJ62" s="1"/>
      <c r="AK62" s="1"/>
      <c r="AL62" s="212"/>
      <c r="AM62" s="159">
        <f t="shared" si="92"/>
        <v>3</v>
      </c>
      <c r="AN62" s="1">
        <f t="shared" si="93"/>
        <v>19</v>
      </c>
      <c r="AO62" s="209">
        <f t="shared" si="94"/>
        <v>22</v>
      </c>
      <c r="AP62" s="1">
        <f t="shared" si="95"/>
        <v>7</v>
      </c>
      <c r="AQ62" s="1">
        <f t="shared" si="96"/>
        <v>26</v>
      </c>
      <c r="AR62" s="209">
        <f t="shared" si="97"/>
        <v>33</v>
      </c>
      <c r="AS62" s="1">
        <f t="shared" si="98"/>
        <v>3</v>
      </c>
      <c r="AT62" s="1">
        <f t="shared" si="99"/>
        <v>40</v>
      </c>
      <c r="AU62" s="209">
        <f t="shared" si="100"/>
        <v>43</v>
      </c>
      <c r="AV62" s="1">
        <f t="shared" si="101"/>
        <v>4</v>
      </c>
      <c r="AW62" s="1">
        <f t="shared" si="102"/>
        <v>29</v>
      </c>
      <c r="AX62" s="209">
        <f t="shared" si="103"/>
        <v>33</v>
      </c>
      <c r="AY62" s="1"/>
      <c r="AZ62" s="1"/>
      <c r="BA62" s="1"/>
      <c r="BB62" s="227">
        <f t="shared" si="84"/>
        <v>17</v>
      </c>
      <c r="BC62" s="227">
        <f t="shared" si="85"/>
        <v>114</v>
      </c>
      <c r="BD62" s="210">
        <f t="shared" si="104"/>
        <v>131</v>
      </c>
    </row>
    <row r="63" spans="1:56" ht="22.5" x14ac:dyDescent="0.55000000000000004">
      <c r="A63" s="182"/>
      <c r="B63" s="2">
        <v>8</v>
      </c>
      <c r="C63" s="2" t="s">
        <v>73</v>
      </c>
      <c r="D63" s="2" t="s">
        <v>74</v>
      </c>
      <c r="E63" s="236" t="s">
        <v>14</v>
      </c>
      <c r="F63" s="159">
        <v>3</v>
      </c>
      <c r="G63" s="1">
        <v>107</v>
      </c>
      <c r="H63" s="209">
        <f t="shared" si="86"/>
        <v>110</v>
      </c>
      <c r="I63" s="1">
        <v>6</v>
      </c>
      <c r="J63" s="1">
        <v>122</v>
      </c>
      <c r="K63" s="209">
        <f t="shared" si="87"/>
        <v>128</v>
      </c>
      <c r="L63" s="1">
        <v>11</v>
      </c>
      <c r="M63" s="1">
        <v>176</v>
      </c>
      <c r="N63" s="209">
        <f t="shared" si="88"/>
        <v>187</v>
      </c>
      <c r="O63" s="1">
        <v>13</v>
      </c>
      <c r="P63" s="1">
        <v>164</v>
      </c>
      <c r="Q63" s="209">
        <f t="shared" si="89"/>
        <v>177</v>
      </c>
      <c r="R63" s="1"/>
      <c r="S63" s="1"/>
      <c r="T63" s="1"/>
      <c r="U63" s="227">
        <f t="shared" si="81"/>
        <v>33</v>
      </c>
      <c r="V63" s="227">
        <f t="shared" si="81"/>
        <v>569</v>
      </c>
      <c r="W63" s="210">
        <f t="shared" si="90"/>
        <v>602</v>
      </c>
      <c r="X63" s="159">
        <v>6</v>
      </c>
      <c r="Y63" s="1">
        <v>17</v>
      </c>
      <c r="Z63" s="209">
        <f t="shared" si="105"/>
        <v>23</v>
      </c>
      <c r="AA63" s="1"/>
      <c r="AB63" s="1">
        <v>23</v>
      </c>
      <c r="AC63" s="209">
        <f>SUM(AA63:AB63)</f>
        <v>23</v>
      </c>
      <c r="AD63" s="1">
        <v>1</v>
      </c>
      <c r="AE63" s="1">
        <v>29</v>
      </c>
      <c r="AF63" s="209">
        <f>SUM(AD63:AE63)</f>
        <v>30</v>
      </c>
      <c r="AG63" s="1">
        <v>6</v>
      </c>
      <c r="AH63" s="1">
        <v>31</v>
      </c>
      <c r="AI63" s="209">
        <f t="shared" si="91"/>
        <v>37</v>
      </c>
      <c r="AJ63" s="1">
        <f t="shared" si="82"/>
        <v>13</v>
      </c>
      <c r="AK63" s="1">
        <f t="shared" si="82"/>
        <v>100</v>
      </c>
      <c r="AL63" s="212">
        <f t="shared" si="83"/>
        <v>113</v>
      </c>
      <c r="AM63" s="159">
        <f t="shared" si="92"/>
        <v>9</v>
      </c>
      <c r="AN63" s="1">
        <f t="shared" si="93"/>
        <v>124</v>
      </c>
      <c r="AO63" s="209">
        <f t="shared" si="94"/>
        <v>133</v>
      </c>
      <c r="AP63" s="1">
        <f t="shared" si="95"/>
        <v>6</v>
      </c>
      <c r="AQ63" s="1">
        <f t="shared" si="96"/>
        <v>145</v>
      </c>
      <c r="AR63" s="209">
        <f t="shared" si="97"/>
        <v>151</v>
      </c>
      <c r="AS63" s="1">
        <f t="shared" si="98"/>
        <v>12</v>
      </c>
      <c r="AT63" s="1">
        <f t="shared" si="99"/>
        <v>205</v>
      </c>
      <c r="AU63" s="209">
        <f t="shared" si="100"/>
        <v>217</v>
      </c>
      <c r="AV63" s="1">
        <f t="shared" si="101"/>
        <v>19</v>
      </c>
      <c r="AW63" s="1">
        <f t="shared" si="102"/>
        <v>195</v>
      </c>
      <c r="AX63" s="209">
        <f t="shared" si="103"/>
        <v>214</v>
      </c>
      <c r="AY63" s="1"/>
      <c r="AZ63" s="1"/>
      <c r="BA63" s="1"/>
      <c r="BB63" s="227">
        <f t="shared" si="84"/>
        <v>46</v>
      </c>
      <c r="BC63" s="227">
        <f t="shared" si="85"/>
        <v>669</v>
      </c>
      <c r="BD63" s="210">
        <f t="shared" si="104"/>
        <v>715</v>
      </c>
    </row>
    <row r="64" spans="1:56" ht="22.5" x14ac:dyDescent="0.55000000000000004">
      <c r="A64" s="182"/>
      <c r="B64" s="2">
        <v>9</v>
      </c>
      <c r="C64" s="2" t="s">
        <v>75</v>
      </c>
      <c r="D64" s="2" t="s">
        <v>74</v>
      </c>
      <c r="E64" s="236" t="s">
        <v>42</v>
      </c>
      <c r="F64" s="159"/>
      <c r="G64" s="1"/>
      <c r="H64" s="209"/>
      <c r="I64" s="1"/>
      <c r="J64" s="1"/>
      <c r="K64" s="209"/>
      <c r="L64" s="1"/>
      <c r="M64" s="1"/>
      <c r="N64" s="209"/>
      <c r="O64" s="1"/>
      <c r="P64" s="1"/>
      <c r="Q64" s="209"/>
      <c r="R64" s="1"/>
      <c r="S64" s="1"/>
      <c r="T64" s="1"/>
      <c r="U64" s="227"/>
      <c r="V64" s="227"/>
      <c r="W64" s="210"/>
      <c r="X64" s="159"/>
      <c r="Y64" s="1"/>
      <c r="Z64" s="209"/>
      <c r="AA64" s="1"/>
      <c r="AB64" s="1"/>
      <c r="AC64" s="209"/>
      <c r="AD64" s="1"/>
      <c r="AE64" s="1"/>
      <c r="AF64" s="209"/>
      <c r="AG64" s="1">
        <v>2</v>
      </c>
      <c r="AH64" s="1">
        <v>6</v>
      </c>
      <c r="AI64" s="209">
        <f t="shared" si="91"/>
        <v>8</v>
      </c>
      <c r="AJ64" s="1">
        <f t="shared" si="82"/>
        <v>2</v>
      </c>
      <c r="AK64" s="1">
        <f t="shared" si="82"/>
        <v>6</v>
      </c>
      <c r="AL64" s="212">
        <f t="shared" si="83"/>
        <v>8</v>
      </c>
      <c r="AM64" s="159">
        <f t="shared" si="92"/>
        <v>0</v>
      </c>
      <c r="AN64" s="1">
        <f t="shared" si="93"/>
        <v>0</v>
      </c>
      <c r="AO64" s="209">
        <f t="shared" si="94"/>
        <v>0</v>
      </c>
      <c r="AP64" s="1">
        <f t="shared" si="95"/>
        <v>0</v>
      </c>
      <c r="AQ64" s="1">
        <f t="shared" si="96"/>
        <v>0</v>
      </c>
      <c r="AR64" s="209">
        <f t="shared" si="97"/>
        <v>0</v>
      </c>
      <c r="AS64" s="1">
        <f t="shared" si="98"/>
        <v>0</v>
      </c>
      <c r="AT64" s="1">
        <f t="shared" si="99"/>
        <v>0</v>
      </c>
      <c r="AU64" s="209">
        <f t="shared" si="100"/>
        <v>0</v>
      </c>
      <c r="AV64" s="1">
        <f t="shared" si="101"/>
        <v>2</v>
      </c>
      <c r="AW64" s="1">
        <f t="shared" si="102"/>
        <v>6</v>
      </c>
      <c r="AX64" s="209">
        <f t="shared" si="103"/>
        <v>8</v>
      </c>
      <c r="AY64" s="1"/>
      <c r="AZ64" s="1"/>
      <c r="BA64" s="1"/>
      <c r="BB64" s="227">
        <f t="shared" si="84"/>
        <v>2</v>
      </c>
      <c r="BC64" s="227">
        <f t="shared" si="85"/>
        <v>6</v>
      </c>
      <c r="BD64" s="210">
        <f t="shared" si="104"/>
        <v>8</v>
      </c>
    </row>
    <row r="65" spans="1:56" ht="22.5" x14ac:dyDescent="0.55000000000000004">
      <c r="A65" s="364" t="s">
        <v>76</v>
      </c>
      <c r="B65" s="365"/>
      <c r="C65" s="365"/>
      <c r="D65" s="365"/>
      <c r="E65" s="366"/>
      <c r="F65" s="211">
        <f>SUM(F56:F63)</f>
        <v>37</v>
      </c>
      <c r="G65" s="209">
        <f t="shared" ref="G65:W65" si="106">SUM(G56:G63)</f>
        <v>263</v>
      </c>
      <c r="H65" s="209">
        <f t="shared" si="106"/>
        <v>300</v>
      </c>
      <c r="I65" s="209">
        <f t="shared" si="106"/>
        <v>55</v>
      </c>
      <c r="J65" s="209">
        <f t="shared" si="106"/>
        <v>359</v>
      </c>
      <c r="K65" s="209">
        <f t="shared" si="106"/>
        <v>414</v>
      </c>
      <c r="L65" s="209">
        <f t="shared" si="106"/>
        <v>70</v>
      </c>
      <c r="M65" s="209">
        <f t="shared" si="106"/>
        <v>401</v>
      </c>
      <c r="N65" s="209">
        <f t="shared" si="106"/>
        <v>471</v>
      </c>
      <c r="O65" s="209">
        <f t="shared" si="106"/>
        <v>65</v>
      </c>
      <c r="P65" s="209">
        <f t="shared" si="106"/>
        <v>397</v>
      </c>
      <c r="Q65" s="209">
        <f t="shared" si="106"/>
        <v>462</v>
      </c>
      <c r="R65" s="209"/>
      <c r="S65" s="209"/>
      <c r="T65" s="209"/>
      <c r="U65" s="209">
        <f t="shared" si="106"/>
        <v>227</v>
      </c>
      <c r="V65" s="209">
        <f t="shared" si="106"/>
        <v>1420</v>
      </c>
      <c r="W65" s="210">
        <f t="shared" si="106"/>
        <v>1647</v>
      </c>
      <c r="X65" s="211">
        <f>SUM(X56:X64)</f>
        <v>28</v>
      </c>
      <c r="Y65" s="209">
        <f t="shared" ref="Y65:AL65" si="107">SUM(Y56:Y64)</f>
        <v>35</v>
      </c>
      <c r="Z65" s="209">
        <f t="shared" si="107"/>
        <v>63</v>
      </c>
      <c r="AA65" s="209">
        <f t="shared" si="107"/>
        <v>11</v>
      </c>
      <c r="AB65" s="209">
        <f t="shared" si="107"/>
        <v>40</v>
      </c>
      <c r="AC65" s="209">
        <f t="shared" si="107"/>
        <v>51</v>
      </c>
      <c r="AD65" s="209">
        <f t="shared" si="107"/>
        <v>23</v>
      </c>
      <c r="AE65" s="209">
        <f t="shared" si="107"/>
        <v>75</v>
      </c>
      <c r="AF65" s="209">
        <f t="shared" si="107"/>
        <v>98</v>
      </c>
      <c r="AG65" s="209">
        <f t="shared" si="107"/>
        <v>35</v>
      </c>
      <c r="AH65" s="209">
        <f t="shared" si="107"/>
        <v>63</v>
      </c>
      <c r="AI65" s="209">
        <f t="shared" si="107"/>
        <v>98</v>
      </c>
      <c r="AJ65" s="209">
        <f t="shared" si="107"/>
        <v>97</v>
      </c>
      <c r="AK65" s="209">
        <f t="shared" si="107"/>
        <v>213</v>
      </c>
      <c r="AL65" s="212">
        <f t="shared" si="107"/>
        <v>310</v>
      </c>
      <c r="AM65" s="211">
        <f>SUM(AM56:AM64)</f>
        <v>65</v>
      </c>
      <c r="AN65" s="209">
        <f t="shared" ref="AN65:AX65" si="108">SUM(AN56:AN64)</f>
        <v>298</v>
      </c>
      <c r="AO65" s="209">
        <f t="shared" si="108"/>
        <v>363</v>
      </c>
      <c r="AP65" s="209">
        <f t="shared" si="108"/>
        <v>66</v>
      </c>
      <c r="AQ65" s="209">
        <f t="shared" si="108"/>
        <v>399</v>
      </c>
      <c r="AR65" s="209">
        <f t="shared" si="108"/>
        <v>465</v>
      </c>
      <c r="AS65" s="209">
        <f t="shared" si="108"/>
        <v>93</v>
      </c>
      <c r="AT65" s="209">
        <f t="shared" si="108"/>
        <v>476</v>
      </c>
      <c r="AU65" s="209">
        <f t="shared" si="108"/>
        <v>569</v>
      </c>
      <c r="AV65" s="209">
        <f t="shared" si="108"/>
        <v>100</v>
      </c>
      <c r="AW65" s="209">
        <f t="shared" si="108"/>
        <v>460</v>
      </c>
      <c r="AX65" s="209">
        <f t="shared" si="108"/>
        <v>560</v>
      </c>
      <c r="AY65" s="209"/>
      <c r="AZ65" s="209"/>
      <c r="BA65" s="209"/>
      <c r="BB65" s="209">
        <f>SUM(BB56:BB64)</f>
        <v>324</v>
      </c>
      <c r="BC65" s="209">
        <f t="shared" ref="BC65:BD65" si="109">SUM(BC56:BC64)</f>
        <v>1633</v>
      </c>
      <c r="BD65" s="212">
        <f t="shared" si="109"/>
        <v>1957</v>
      </c>
    </row>
    <row r="66" spans="1:56" ht="22.5" x14ac:dyDescent="0.55000000000000004">
      <c r="A66" s="183" t="s">
        <v>77</v>
      </c>
      <c r="B66" s="93"/>
      <c r="C66" s="93"/>
      <c r="D66" s="93"/>
      <c r="E66" s="93"/>
      <c r="F66" s="166"/>
      <c r="G66" s="94"/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108"/>
      <c r="V66" s="108"/>
      <c r="W66" s="175"/>
      <c r="X66" s="166"/>
      <c r="Y66" s="94"/>
      <c r="Z66" s="94"/>
      <c r="AA66" s="94"/>
      <c r="AB66" s="94"/>
      <c r="AC66" s="94"/>
      <c r="AD66" s="94"/>
      <c r="AE66" s="94"/>
      <c r="AF66" s="94"/>
      <c r="AG66" s="94"/>
      <c r="AH66" s="94"/>
      <c r="AI66" s="94"/>
      <c r="AJ66" s="94"/>
      <c r="AK66" s="94"/>
      <c r="AL66" s="167"/>
      <c r="AM66" s="166"/>
      <c r="AN66" s="94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108"/>
      <c r="BC66" s="108"/>
      <c r="BD66" s="175"/>
    </row>
    <row r="67" spans="1:56" ht="22.5" x14ac:dyDescent="0.55000000000000004">
      <c r="A67" s="187"/>
      <c r="B67" s="2">
        <v>1</v>
      </c>
      <c r="C67" s="2" t="s">
        <v>78</v>
      </c>
      <c r="D67" s="2" t="s">
        <v>79</v>
      </c>
      <c r="E67" s="236" t="s">
        <v>14</v>
      </c>
      <c r="F67" s="159">
        <v>49</v>
      </c>
      <c r="G67" s="1">
        <v>27</v>
      </c>
      <c r="H67" s="214">
        <f>SUM(F67:G67)</f>
        <v>76</v>
      </c>
      <c r="I67" s="1">
        <v>60</v>
      </c>
      <c r="J67" s="1">
        <v>39</v>
      </c>
      <c r="K67" s="214">
        <f>SUM(I67:J67)</f>
        <v>99</v>
      </c>
      <c r="L67" s="1">
        <v>55</v>
      </c>
      <c r="M67" s="1">
        <v>47</v>
      </c>
      <c r="N67" s="214">
        <f>SUM(L67:M67)</f>
        <v>102</v>
      </c>
      <c r="O67" s="1">
        <v>45</v>
      </c>
      <c r="P67" s="1">
        <v>39</v>
      </c>
      <c r="Q67" s="214">
        <f>SUM(O67:P67)</f>
        <v>84</v>
      </c>
      <c r="R67" s="1"/>
      <c r="S67" s="1"/>
      <c r="T67" s="214"/>
      <c r="U67" s="227">
        <f>F67+I67+L67+O67</f>
        <v>209</v>
      </c>
      <c r="V67" s="227">
        <f t="shared" ref="V67:V68" si="110">G67+J67+M67+P67</f>
        <v>152</v>
      </c>
      <c r="W67" s="233">
        <f t="shared" ref="W67:W68" si="111">SUM(U67:V67)</f>
        <v>361</v>
      </c>
      <c r="X67" s="159">
        <v>34</v>
      </c>
      <c r="Y67" s="1">
        <v>4</v>
      </c>
      <c r="Z67" s="214">
        <f>SUM(X67:Y67)</f>
        <v>38</v>
      </c>
      <c r="AA67" s="1">
        <v>15</v>
      </c>
      <c r="AB67" s="1">
        <v>2</v>
      </c>
      <c r="AC67" s="214">
        <f>SUM(AA67:AB67)</f>
        <v>17</v>
      </c>
      <c r="AD67" s="1">
        <v>16</v>
      </c>
      <c r="AE67" s="1">
        <v>5</v>
      </c>
      <c r="AF67" s="214">
        <f>SUM(AD67:AE67)</f>
        <v>21</v>
      </c>
      <c r="AG67" s="1">
        <v>33</v>
      </c>
      <c r="AH67" s="1">
        <v>3</v>
      </c>
      <c r="AI67" s="214">
        <f>SUM(AG67:AH67)</f>
        <v>36</v>
      </c>
      <c r="AJ67" s="1">
        <f>X67+AA67+AD67+AG67</f>
        <v>98</v>
      </c>
      <c r="AK67" s="1">
        <f>Y67+AB67+AE67+AH67</f>
        <v>14</v>
      </c>
      <c r="AL67" s="215">
        <f>SUM(AJ67:AK67)</f>
        <v>112</v>
      </c>
      <c r="AM67" s="159">
        <f>F67+X67</f>
        <v>83</v>
      </c>
      <c r="AN67" s="1">
        <f>G67+Y67</f>
        <v>31</v>
      </c>
      <c r="AO67" s="214">
        <f>SUM(AM67:AN67)</f>
        <v>114</v>
      </c>
      <c r="AP67" s="1">
        <f>I67+AA67</f>
        <v>75</v>
      </c>
      <c r="AQ67" s="1">
        <f>J67+AB67</f>
        <v>41</v>
      </c>
      <c r="AR67" s="214">
        <f>SUM(AP67:AQ67)</f>
        <v>116</v>
      </c>
      <c r="AS67" s="1">
        <f>L67+AD67</f>
        <v>71</v>
      </c>
      <c r="AT67" s="1">
        <f>M67+AE67</f>
        <v>52</v>
      </c>
      <c r="AU67" s="214">
        <f>SUM(AS67:AT67)</f>
        <v>123</v>
      </c>
      <c r="AV67" s="1">
        <f>O67+AG67</f>
        <v>78</v>
      </c>
      <c r="AW67" s="1">
        <f>P67+AH67</f>
        <v>42</v>
      </c>
      <c r="AX67" s="214">
        <f>SUM(AV67:AW67)</f>
        <v>120</v>
      </c>
      <c r="AY67" s="1"/>
      <c r="AZ67" s="1"/>
      <c r="BA67" s="214"/>
      <c r="BB67" s="227">
        <f>AM67+AP67+AS67+AV67</f>
        <v>307</v>
      </c>
      <c r="BC67" s="227">
        <f t="shared" ref="BC67:BC70" si="112">AN67+AQ67+AT67+AW67</f>
        <v>166</v>
      </c>
      <c r="BD67" s="233">
        <f t="shared" ref="BD67:BD70" si="113">SUM(BB67:BC67)</f>
        <v>473</v>
      </c>
    </row>
    <row r="68" spans="1:56" ht="22.5" x14ac:dyDescent="0.55000000000000004">
      <c r="A68" s="187"/>
      <c r="B68" s="2">
        <v>2</v>
      </c>
      <c r="C68" s="2" t="s">
        <v>80</v>
      </c>
      <c r="D68" s="2" t="s">
        <v>82</v>
      </c>
      <c r="E68" s="236" t="s">
        <v>14</v>
      </c>
      <c r="F68" s="159">
        <v>30</v>
      </c>
      <c r="G68" s="1">
        <v>34</v>
      </c>
      <c r="H68" s="214">
        <f t="shared" ref="H68:H70" si="114">SUM(F68:G68)</f>
        <v>64</v>
      </c>
      <c r="I68" s="1">
        <v>60</v>
      </c>
      <c r="J68" s="1">
        <v>71</v>
      </c>
      <c r="K68" s="214">
        <f>SUM(I68:J68)</f>
        <v>131</v>
      </c>
      <c r="L68" s="1">
        <v>84</v>
      </c>
      <c r="M68" s="1">
        <v>95</v>
      </c>
      <c r="N68" s="214">
        <f>SUM(L68:M68)</f>
        <v>179</v>
      </c>
      <c r="O68" s="1">
        <v>77</v>
      </c>
      <c r="P68" s="1">
        <v>64</v>
      </c>
      <c r="Q68" s="214">
        <f>SUM(O68:P68)</f>
        <v>141</v>
      </c>
      <c r="R68" s="1"/>
      <c r="S68" s="1"/>
      <c r="T68" s="214"/>
      <c r="U68" s="227">
        <f t="shared" ref="U68" si="115">F68+I68+L68+O68</f>
        <v>251</v>
      </c>
      <c r="V68" s="227">
        <f t="shared" si="110"/>
        <v>264</v>
      </c>
      <c r="W68" s="233">
        <f t="shared" si="111"/>
        <v>515</v>
      </c>
      <c r="X68" s="159">
        <v>14</v>
      </c>
      <c r="Y68" s="1">
        <v>7</v>
      </c>
      <c r="Z68" s="214">
        <f t="shared" ref="Z68:Z70" si="116">SUM(X68:Y68)</f>
        <v>21</v>
      </c>
      <c r="AA68" s="1">
        <v>7</v>
      </c>
      <c r="AB68" s="1">
        <v>15</v>
      </c>
      <c r="AC68" s="214">
        <f>SUM(AA68:AB68)</f>
        <v>22</v>
      </c>
      <c r="AD68" s="1">
        <v>20</v>
      </c>
      <c r="AE68" s="1">
        <v>12</v>
      </c>
      <c r="AF68" s="214">
        <f>SUM(AD68:AE68)</f>
        <v>32</v>
      </c>
      <c r="AG68" s="1">
        <v>15</v>
      </c>
      <c r="AH68" s="1">
        <v>8</v>
      </c>
      <c r="AI68" s="214">
        <f>SUM(AG68:AH68)</f>
        <v>23</v>
      </c>
      <c r="AJ68" s="1">
        <f t="shared" ref="AJ68:AK70" si="117">X68+AA68+AD68+AG68</f>
        <v>56</v>
      </c>
      <c r="AK68" s="1">
        <f t="shared" si="117"/>
        <v>42</v>
      </c>
      <c r="AL68" s="215">
        <f>SUM(AJ68:AK68)</f>
        <v>98</v>
      </c>
      <c r="AM68" s="159">
        <f t="shared" ref="AM68:AM70" si="118">F68+X68</f>
        <v>44</v>
      </c>
      <c r="AN68" s="1">
        <f t="shared" ref="AN68:AN70" si="119">G68+Y68</f>
        <v>41</v>
      </c>
      <c r="AO68" s="214">
        <f t="shared" ref="AO68:AO70" si="120">SUM(AM68:AN68)</f>
        <v>85</v>
      </c>
      <c r="AP68" s="1">
        <f t="shared" ref="AP68:AP70" si="121">I68+AA68</f>
        <v>67</v>
      </c>
      <c r="AQ68" s="1">
        <f t="shared" ref="AQ68:AQ70" si="122">J68+AB68</f>
        <v>86</v>
      </c>
      <c r="AR68" s="214">
        <f t="shared" ref="AR68:AR70" si="123">SUM(AP68:AQ68)</f>
        <v>153</v>
      </c>
      <c r="AS68" s="1">
        <f t="shared" ref="AS68:AS70" si="124">L68+AD68</f>
        <v>104</v>
      </c>
      <c r="AT68" s="1">
        <f t="shared" ref="AT68:AT70" si="125">M68+AE68</f>
        <v>107</v>
      </c>
      <c r="AU68" s="214">
        <f t="shared" ref="AU68:AU70" si="126">SUM(AS68:AT68)</f>
        <v>211</v>
      </c>
      <c r="AV68" s="1">
        <f t="shared" ref="AV68:AV70" si="127">O68+AG68</f>
        <v>92</v>
      </c>
      <c r="AW68" s="1">
        <f t="shared" ref="AW68:AW70" si="128">P68+AH68</f>
        <v>72</v>
      </c>
      <c r="AX68" s="214">
        <f t="shared" ref="AX68:AX70" si="129">SUM(AV68:AW68)</f>
        <v>164</v>
      </c>
      <c r="AY68" s="1"/>
      <c r="AZ68" s="1"/>
      <c r="BA68" s="214"/>
      <c r="BB68" s="227">
        <f t="shared" ref="BB68:BB70" si="130">AM68+AP68+AS68+AV68</f>
        <v>307</v>
      </c>
      <c r="BC68" s="227">
        <f t="shared" si="112"/>
        <v>306</v>
      </c>
      <c r="BD68" s="233">
        <f t="shared" si="113"/>
        <v>613</v>
      </c>
    </row>
    <row r="69" spans="1:56" ht="22.5" x14ac:dyDescent="0.55000000000000004">
      <c r="A69" s="187"/>
      <c r="B69" s="2">
        <v>3</v>
      </c>
      <c r="C69" s="2" t="s">
        <v>83</v>
      </c>
      <c r="D69" s="2" t="s">
        <v>81</v>
      </c>
      <c r="E69" s="236" t="s">
        <v>42</v>
      </c>
      <c r="F69" s="159"/>
      <c r="G69" s="1"/>
      <c r="H69" s="214"/>
      <c r="I69" s="1"/>
      <c r="J69" s="1"/>
      <c r="K69" s="214"/>
      <c r="L69" s="1"/>
      <c r="M69" s="1"/>
      <c r="N69" s="214"/>
      <c r="O69" s="1"/>
      <c r="P69" s="1"/>
      <c r="Q69" s="214"/>
      <c r="R69" s="1"/>
      <c r="S69" s="1"/>
      <c r="T69" s="214"/>
      <c r="U69" s="227"/>
      <c r="V69" s="227"/>
      <c r="W69" s="233"/>
      <c r="X69" s="159"/>
      <c r="Y69" s="1"/>
      <c r="Z69" s="214"/>
      <c r="AA69" s="1">
        <v>8</v>
      </c>
      <c r="AB69" s="1">
        <v>1</v>
      </c>
      <c r="AC69" s="214">
        <f>SUM(AA69:AB69)</f>
        <v>9</v>
      </c>
      <c r="AD69" s="1">
        <v>7</v>
      </c>
      <c r="AE69" s="1">
        <v>1</v>
      </c>
      <c r="AF69" s="214">
        <f>SUM(AD69:AE69)</f>
        <v>8</v>
      </c>
      <c r="AG69" s="1">
        <v>2</v>
      </c>
      <c r="AH69" s="1">
        <v>1</v>
      </c>
      <c r="AI69" s="214">
        <f>SUM(AG69:AH69)</f>
        <v>3</v>
      </c>
      <c r="AJ69" s="1">
        <f t="shared" si="117"/>
        <v>17</v>
      </c>
      <c r="AK69" s="1">
        <f t="shared" si="117"/>
        <v>3</v>
      </c>
      <c r="AL69" s="215">
        <f>SUM(AJ69:AK69)</f>
        <v>20</v>
      </c>
      <c r="AM69" s="159">
        <f t="shared" si="118"/>
        <v>0</v>
      </c>
      <c r="AN69" s="1">
        <f t="shared" si="119"/>
        <v>0</v>
      </c>
      <c r="AO69" s="214">
        <f t="shared" si="120"/>
        <v>0</v>
      </c>
      <c r="AP69" s="1">
        <f t="shared" si="121"/>
        <v>8</v>
      </c>
      <c r="AQ69" s="1">
        <f t="shared" si="122"/>
        <v>1</v>
      </c>
      <c r="AR69" s="214">
        <f t="shared" si="123"/>
        <v>9</v>
      </c>
      <c r="AS69" s="1">
        <f t="shared" si="124"/>
        <v>7</v>
      </c>
      <c r="AT69" s="1">
        <f t="shared" si="125"/>
        <v>1</v>
      </c>
      <c r="AU69" s="214">
        <f t="shared" si="126"/>
        <v>8</v>
      </c>
      <c r="AV69" s="1">
        <f t="shared" si="127"/>
        <v>2</v>
      </c>
      <c r="AW69" s="1">
        <f t="shared" si="128"/>
        <v>1</v>
      </c>
      <c r="AX69" s="214">
        <f t="shared" si="129"/>
        <v>3</v>
      </c>
      <c r="AY69" s="1"/>
      <c r="AZ69" s="1"/>
      <c r="BA69" s="214"/>
      <c r="BB69" s="227">
        <f t="shared" si="130"/>
        <v>17</v>
      </c>
      <c r="BC69" s="227">
        <f t="shared" si="112"/>
        <v>3</v>
      </c>
      <c r="BD69" s="233">
        <f t="shared" si="113"/>
        <v>20</v>
      </c>
    </row>
    <row r="70" spans="1:56" ht="22.5" x14ac:dyDescent="0.55000000000000004">
      <c r="A70" s="187"/>
      <c r="B70" s="2">
        <v>4</v>
      </c>
      <c r="C70" s="2" t="s">
        <v>84</v>
      </c>
      <c r="D70" s="2" t="s">
        <v>85</v>
      </c>
      <c r="E70" s="236" t="s">
        <v>14</v>
      </c>
      <c r="F70" s="159">
        <v>61</v>
      </c>
      <c r="G70" s="1">
        <v>67</v>
      </c>
      <c r="H70" s="214">
        <f t="shared" si="114"/>
        <v>128</v>
      </c>
      <c r="I70" s="1">
        <v>101</v>
      </c>
      <c r="J70" s="1">
        <v>75</v>
      </c>
      <c r="K70" s="214">
        <f>SUM(I70:J70)</f>
        <v>176</v>
      </c>
      <c r="L70" s="1">
        <v>79</v>
      </c>
      <c r="M70" s="1">
        <v>52</v>
      </c>
      <c r="N70" s="214">
        <f>SUM(L70:M70)</f>
        <v>131</v>
      </c>
      <c r="O70" s="1">
        <v>94</v>
      </c>
      <c r="P70" s="1">
        <v>83</v>
      </c>
      <c r="Q70" s="214">
        <f>SUM(O70:P70)</f>
        <v>177</v>
      </c>
      <c r="R70" s="1"/>
      <c r="S70" s="1"/>
      <c r="T70" s="214"/>
      <c r="U70" s="227">
        <f t="shared" ref="U70:V70" si="131">F70+I70+L70+O70</f>
        <v>335</v>
      </c>
      <c r="V70" s="227">
        <f t="shared" si="131"/>
        <v>277</v>
      </c>
      <c r="W70" s="233">
        <f t="shared" ref="W70" si="132">SUM(U70:V70)</f>
        <v>612</v>
      </c>
      <c r="X70" s="159">
        <v>4</v>
      </c>
      <c r="Y70" s="1">
        <v>4</v>
      </c>
      <c r="Z70" s="214">
        <f t="shared" si="116"/>
        <v>8</v>
      </c>
      <c r="AA70" s="1">
        <v>10</v>
      </c>
      <c r="AB70" s="1">
        <v>13</v>
      </c>
      <c r="AC70" s="214">
        <f>SUM(AA70:AB70)</f>
        <v>23</v>
      </c>
      <c r="AD70" s="1">
        <v>9</v>
      </c>
      <c r="AE70" s="1">
        <v>4</v>
      </c>
      <c r="AF70" s="214">
        <f>SUM(AD70:AE70)</f>
        <v>13</v>
      </c>
      <c r="AG70" s="1">
        <v>12</v>
      </c>
      <c r="AH70" s="1">
        <v>8</v>
      </c>
      <c r="AI70" s="214">
        <f>SUM(AG70:AH70)</f>
        <v>20</v>
      </c>
      <c r="AJ70" s="1">
        <f t="shared" si="117"/>
        <v>35</v>
      </c>
      <c r="AK70" s="1">
        <f t="shared" si="117"/>
        <v>29</v>
      </c>
      <c r="AL70" s="215">
        <f>SUM(AJ70:AK70)</f>
        <v>64</v>
      </c>
      <c r="AM70" s="159">
        <f t="shared" si="118"/>
        <v>65</v>
      </c>
      <c r="AN70" s="1">
        <f t="shared" si="119"/>
        <v>71</v>
      </c>
      <c r="AO70" s="214">
        <f t="shared" si="120"/>
        <v>136</v>
      </c>
      <c r="AP70" s="1">
        <f t="shared" si="121"/>
        <v>111</v>
      </c>
      <c r="AQ70" s="1">
        <f t="shared" si="122"/>
        <v>88</v>
      </c>
      <c r="AR70" s="214">
        <f t="shared" si="123"/>
        <v>199</v>
      </c>
      <c r="AS70" s="1">
        <f t="shared" si="124"/>
        <v>88</v>
      </c>
      <c r="AT70" s="1">
        <f t="shared" si="125"/>
        <v>56</v>
      </c>
      <c r="AU70" s="214">
        <f t="shared" si="126"/>
        <v>144</v>
      </c>
      <c r="AV70" s="1">
        <f t="shared" si="127"/>
        <v>106</v>
      </c>
      <c r="AW70" s="1">
        <f t="shared" si="128"/>
        <v>91</v>
      </c>
      <c r="AX70" s="214">
        <f t="shared" si="129"/>
        <v>197</v>
      </c>
      <c r="AY70" s="1"/>
      <c r="AZ70" s="1"/>
      <c r="BA70" s="214"/>
      <c r="BB70" s="227">
        <f t="shared" si="130"/>
        <v>370</v>
      </c>
      <c r="BC70" s="227">
        <f t="shared" si="112"/>
        <v>306</v>
      </c>
      <c r="BD70" s="233">
        <f t="shared" si="113"/>
        <v>676</v>
      </c>
    </row>
    <row r="71" spans="1:56" ht="22.5" x14ac:dyDescent="0.55000000000000004">
      <c r="A71" s="367" t="s">
        <v>86</v>
      </c>
      <c r="B71" s="368"/>
      <c r="C71" s="368"/>
      <c r="D71" s="368"/>
      <c r="E71" s="369"/>
      <c r="F71" s="213">
        <f>SUM(F67:F70)</f>
        <v>140</v>
      </c>
      <c r="G71" s="214">
        <f t="shared" ref="G71:AL71" si="133">SUM(G67:G70)</f>
        <v>128</v>
      </c>
      <c r="H71" s="214">
        <f t="shared" si="133"/>
        <v>268</v>
      </c>
      <c r="I71" s="214">
        <f t="shared" si="133"/>
        <v>221</v>
      </c>
      <c r="J71" s="214">
        <f t="shared" si="133"/>
        <v>185</v>
      </c>
      <c r="K71" s="214">
        <f t="shared" si="133"/>
        <v>406</v>
      </c>
      <c r="L71" s="214">
        <f t="shared" si="133"/>
        <v>218</v>
      </c>
      <c r="M71" s="214">
        <f t="shared" si="133"/>
        <v>194</v>
      </c>
      <c r="N71" s="214">
        <f t="shared" si="133"/>
        <v>412</v>
      </c>
      <c r="O71" s="214">
        <f t="shared" si="133"/>
        <v>216</v>
      </c>
      <c r="P71" s="214">
        <f t="shared" si="133"/>
        <v>186</v>
      </c>
      <c r="Q71" s="214">
        <f t="shared" si="133"/>
        <v>402</v>
      </c>
      <c r="R71" s="214"/>
      <c r="S71" s="214"/>
      <c r="T71" s="214"/>
      <c r="U71" s="214">
        <f t="shared" si="133"/>
        <v>795</v>
      </c>
      <c r="V71" s="214">
        <f t="shared" si="133"/>
        <v>693</v>
      </c>
      <c r="W71" s="215">
        <f t="shared" si="133"/>
        <v>1488</v>
      </c>
      <c r="X71" s="213">
        <f t="shared" si="133"/>
        <v>52</v>
      </c>
      <c r="Y71" s="214">
        <f t="shared" si="133"/>
        <v>15</v>
      </c>
      <c r="Z71" s="214">
        <f t="shared" si="133"/>
        <v>67</v>
      </c>
      <c r="AA71" s="214">
        <f t="shared" si="133"/>
        <v>40</v>
      </c>
      <c r="AB71" s="214">
        <f t="shared" si="133"/>
        <v>31</v>
      </c>
      <c r="AC71" s="214">
        <f t="shared" si="133"/>
        <v>71</v>
      </c>
      <c r="AD71" s="214">
        <f t="shared" si="133"/>
        <v>52</v>
      </c>
      <c r="AE71" s="214">
        <f t="shared" si="133"/>
        <v>22</v>
      </c>
      <c r="AF71" s="214">
        <f t="shared" si="133"/>
        <v>74</v>
      </c>
      <c r="AG71" s="214">
        <f t="shared" si="133"/>
        <v>62</v>
      </c>
      <c r="AH71" s="214">
        <f t="shared" si="133"/>
        <v>20</v>
      </c>
      <c r="AI71" s="214">
        <f t="shared" si="133"/>
        <v>82</v>
      </c>
      <c r="AJ71" s="214">
        <f t="shared" si="133"/>
        <v>206</v>
      </c>
      <c r="AK71" s="214">
        <f t="shared" si="133"/>
        <v>88</v>
      </c>
      <c r="AL71" s="215">
        <f t="shared" si="133"/>
        <v>294</v>
      </c>
      <c r="AM71" s="213">
        <f>SUM(AM67:AM70)</f>
        <v>192</v>
      </c>
      <c r="AN71" s="214">
        <f t="shared" ref="AN71:BD71" si="134">SUM(AN67:AN70)</f>
        <v>143</v>
      </c>
      <c r="AO71" s="214">
        <f t="shared" si="134"/>
        <v>335</v>
      </c>
      <c r="AP71" s="214">
        <f t="shared" si="134"/>
        <v>261</v>
      </c>
      <c r="AQ71" s="214">
        <f t="shared" si="134"/>
        <v>216</v>
      </c>
      <c r="AR71" s="214">
        <f t="shared" si="134"/>
        <v>477</v>
      </c>
      <c r="AS71" s="214">
        <f t="shared" si="134"/>
        <v>270</v>
      </c>
      <c r="AT71" s="214">
        <f t="shared" si="134"/>
        <v>216</v>
      </c>
      <c r="AU71" s="214">
        <f t="shared" si="134"/>
        <v>486</v>
      </c>
      <c r="AV71" s="214">
        <f t="shared" si="134"/>
        <v>278</v>
      </c>
      <c r="AW71" s="214">
        <f t="shared" si="134"/>
        <v>206</v>
      </c>
      <c r="AX71" s="214">
        <f t="shared" si="134"/>
        <v>484</v>
      </c>
      <c r="AY71" s="214">
        <f t="shared" si="134"/>
        <v>0</v>
      </c>
      <c r="AZ71" s="214">
        <f t="shared" si="134"/>
        <v>0</v>
      </c>
      <c r="BA71" s="214">
        <f t="shared" si="134"/>
        <v>0</v>
      </c>
      <c r="BB71" s="214">
        <f t="shared" si="134"/>
        <v>1001</v>
      </c>
      <c r="BC71" s="214">
        <f t="shared" si="134"/>
        <v>781</v>
      </c>
      <c r="BD71" s="215">
        <f t="shared" si="134"/>
        <v>1782</v>
      </c>
    </row>
    <row r="72" spans="1:56" ht="23.25" thickBot="1" x14ac:dyDescent="0.6">
      <c r="A72" s="370" t="s">
        <v>87</v>
      </c>
      <c r="B72" s="371"/>
      <c r="C72" s="371"/>
      <c r="D72" s="371"/>
      <c r="E72" s="372"/>
      <c r="F72" s="168">
        <f t="shared" ref="F72:AL72" si="135">SUM(F21+F39+F54+F65+F71)</f>
        <v>611</v>
      </c>
      <c r="G72" s="169">
        <f t="shared" si="135"/>
        <v>1364</v>
      </c>
      <c r="H72" s="169">
        <f t="shared" si="135"/>
        <v>1975</v>
      </c>
      <c r="I72" s="169">
        <f t="shared" si="135"/>
        <v>803</v>
      </c>
      <c r="J72" s="169">
        <f t="shared" si="135"/>
        <v>1664</v>
      </c>
      <c r="K72" s="169">
        <f t="shared" si="135"/>
        <v>2467</v>
      </c>
      <c r="L72" s="169">
        <f t="shared" si="135"/>
        <v>766</v>
      </c>
      <c r="M72" s="169">
        <f t="shared" si="135"/>
        <v>1743</v>
      </c>
      <c r="N72" s="169">
        <f t="shared" si="135"/>
        <v>2509</v>
      </c>
      <c r="O72" s="169">
        <f t="shared" si="135"/>
        <v>794</v>
      </c>
      <c r="P72" s="169">
        <f t="shared" si="135"/>
        <v>1794</v>
      </c>
      <c r="Q72" s="169">
        <f t="shared" si="135"/>
        <v>2588</v>
      </c>
      <c r="R72" s="169">
        <f t="shared" si="135"/>
        <v>231</v>
      </c>
      <c r="S72" s="169">
        <f t="shared" si="135"/>
        <v>775</v>
      </c>
      <c r="T72" s="169">
        <f t="shared" si="135"/>
        <v>1006</v>
      </c>
      <c r="U72" s="169">
        <f t="shared" si="135"/>
        <v>3205</v>
      </c>
      <c r="V72" s="169">
        <f t="shared" si="135"/>
        <v>7340</v>
      </c>
      <c r="W72" s="170">
        <f t="shared" si="135"/>
        <v>10545</v>
      </c>
      <c r="X72" s="168">
        <f t="shared" si="135"/>
        <v>165</v>
      </c>
      <c r="Y72" s="169">
        <f t="shared" si="135"/>
        <v>199</v>
      </c>
      <c r="Z72" s="169">
        <f t="shared" si="135"/>
        <v>364</v>
      </c>
      <c r="AA72" s="169">
        <f t="shared" si="135"/>
        <v>149</v>
      </c>
      <c r="AB72" s="169">
        <f t="shared" si="135"/>
        <v>265</v>
      </c>
      <c r="AC72" s="169">
        <f t="shared" si="135"/>
        <v>414</v>
      </c>
      <c r="AD72" s="169">
        <f t="shared" si="135"/>
        <v>140</v>
      </c>
      <c r="AE72" s="169">
        <f t="shared" si="135"/>
        <v>179</v>
      </c>
      <c r="AF72" s="169">
        <f t="shared" si="135"/>
        <v>319</v>
      </c>
      <c r="AG72" s="169">
        <f t="shared" si="135"/>
        <v>161</v>
      </c>
      <c r="AH72" s="169">
        <f t="shared" si="135"/>
        <v>141</v>
      </c>
      <c r="AI72" s="169">
        <f t="shared" si="135"/>
        <v>302</v>
      </c>
      <c r="AJ72" s="169">
        <f t="shared" si="135"/>
        <v>615</v>
      </c>
      <c r="AK72" s="169">
        <f t="shared" si="135"/>
        <v>784</v>
      </c>
      <c r="AL72" s="170">
        <f t="shared" si="135"/>
        <v>1399</v>
      </c>
      <c r="AM72" s="168">
        <f t="shared" ref="AM72:BD72" si="136">SUM(AM21+AM39+AM54+AM65+AM71)</f>
        <v>776</v>
      </c>
      <c r="AN72" s="169">
        <f t="shared" si="136"/>
        <v>1563</v>
      </c>
      <c r="AO72" s="169">
        <f t="shared" si="136"/>
        <v>2339</v>
      </c>
      <c r="AP72" s="169">
        <f t="shared" si="136"/>
        <v>952</v>
      </c>
      <c r="AQ72" s="169">
        <f t="shared" si="136"/>
        <v>1929</v>
      </c>
      <c r="AR72" s="169">
        <f t="shared" si="136"/>
        <v>2881</v>
      </c>
      <c r="AS72" s="169">
        <f t="shared" si="136"/>
        <v>906</v>
      </c>
      <c r="AT72" s="169">
        <f t="shared" si="136"/>
        <v>1922</v>
      </c>
      <c r="AU72" s="169">
        <f t="shared" si="136"/>
        <v>2828</v>
      </c>
      <c r="AV72" s="169">
        <f t="shared" si="136"/>
        <v>955</v>
      </c>
      <c r="AW72" s="169">
        <f t="shared" si="136"/>
        <v>1935</v>
      </c>
      <c r="AX72" s="169">
        <f t="shared" si="136"/>
        <v>2890</v>
      </c>
      <c r="AY72" s="169">
        <f t="shared" si="136"/>
        <v>231</v>
      </c>
      <c r="AZ72" s="169">
        <f t="shared" si="136"/>
        <v>775</v>
      </c>
      <c r="BA72" s="169">
        <f t="shared" si="136"/>
        <v>1006</v>
      </c>
      <c r="BB72" s="169">
        <f t="shared" si="136"/>
        <v>3820</v>
      </c>
      <c r="BC72" s="169">
        <f t="shared" si="136"/>
        <v>8124</v>
      </c>
      <c r="BD72" s="170">
        <f t="shared" si="136"/>
        <v>11944</v>
      </c>
    </row>
  </sheetData>
  <mergeCells count="27">
    <mergeCell ref="A65:E65"/>
    <mergeCell ref="A71:E71"/>
    <mergeCell ref="A72:E72"/>
    <mergeCell ref="AJ3:AL3"/>
    <mergeCell ref="A21:E21"/>
    <mergeCell ref="A39:E39"/>
    <mergeCell ref="A54:E54"/>
    <mergeCell ref="AD3:AF3"/>
    <mergeCell ref="AG3:AI3"/>
    <mergeCell ref="F3:H3"/>
    <mergeCell ref="X3:Z3"/>
    <mergeCell ref="I3:K3"/>
    <mergeCell ref="L3:N3"/>
    <mergeCell ref="O3:Q3"/>
    <mergeCell ref="R3:T3"/>
    <mergeCell ref="U3:W3"/>
    <mergeCell ref="AA3:AC3"/>
    <mergeCell ref="A1:AL1"/>
    <mergeCell ref="F2:W2"/>
    <mergeCell ref="X2:AL2"/>
    <mergeCell ref="AM2:BD2"/>
    <mergeCell ref="AM3:AO3"/>
    <mergeCell ref="AP3:AR3"/>
    <mergeCell ref="AS3:AU3"/>
    <mergeCell ref="AV3:AX3"/>
    <mergeCell ref="AY3:BA3"/>
    <mergeCell ref="BB3:BD3"/>
  </mergeCells>
  <phoneticPr fontId="3" type="noConversion"/>
  <pageMargins left="0.39370078740157483" right="0.39370078740157483" top="0.39370078740157483" bottom="0.39370078740157483" header="0.51181102362204722" footer="0.51181102362204722"/>
  <pageSetup paperSize="9" scale="60" orientation="landscape" r:id="rId1"/>
  <headerFooter alignWithMargins="0"/>
  <rowBreaks count="1" manualBreakCount="1">
    <brk id="39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zoomScale="145" zoomScaleNormal="145" workbookViewId="0">
      <selection activeCell="D10" sqref="D10"/>
    </sheetView>
  </sheetViews>
  <sheetFormatPr defaultRowHeight="12.75" x14ac:dyDescent="0.2"/>
  <cols>
    <col min="2" max="2" width="18.5703125" customWidth="1"/>
    <col min="3" max="5" width="11.5703125" customWidth="1"/>
  </cols>
  <sheetData>
    <row r="1" spans="1:5" ht="24.75" x14ac:dyDescent="0.6">
      <c r="A1" s="430" t="s">
        <v>157</v>
      </c>
      <c r="B1" s="430"/>
      <c r="C1" s="430"/>
      <c r="D1" s="430"/>
      <c r="E1" s="430"/>
    </row>
    <row r="2" spans="1:5" ht="24.75" x14ac:dyDescent="0.6">
      <c r="A2" s="431" t="s">
        <v>156</v>
      </c>
      <c r="B2" s="431"/>
      <c r="C2" s="431"/>
      <c r="D2" s="431"/>
      <c r="E2" s="431"/>
    </row>
    <row r="3" spans="1:5" ht="24.75" x14ac:dyDescent="0.6">
      <c r="A3" s="433" t="s">
        <v>158</v>
      </c>
      <c r="B3" s="434" t="s">
        <v>160</v>
      </c>
      <c r="C3" s="432" t="s">
        <v>161</v>
      </c>
      <c r="D3" s="432"/>
      <c r="E3" s="432"/>
    </row>
    <row r="4" spans="1:5" ht="24.75" x14ac:dyDescent="0.6">
      <c r="A4" s="433"/>
      <c r="B4" s="435"/>
      <c r="C4" s="347" t="s">
        <v>8</v>
      </c>
      <c r="D4" s="347" t="s">
        <v>9</v>
      </c>
      <c r="E4" s="347" t="s">
        <v>10</v>
      </c>
    </row>
    <row r="5" spans="1:5" ht="24.75" x14ac:dyDescent="0.6">
      <c r="A5" s="346">
        <v>1</v>
      </c>
      <c r="B5" s="345" t="s">
        <v>28</v>
      </c>
      <c r="C5" s="347">
        <v>1</v>
      </c>
      <c r="D5" s="348">
        <v>104</v>
      </c>
      <c r="E5" s="347">
        <f t="shared" ref="E5:E10" si="0">SUM(C5:D5)</f>
        <v>105</v>
      </c>
    </row>
    <row r="6" spans="1:5" ht="24.75" x14ac:dyDescent="0.6">
      <c r="A6" s="346">
        <v>2</v>
      </c>
      <c r="B6" s="345" t="s">
        <v>29</v>
      </c>
      <c r="C6" s="347">
        <v>26</v>
      </c>
      <c r="D6" s="348">
        <v>83</v>
      </c>
      <c r="E6" s="347">
        <f t="shared" si="0"/>
        <v>109</v>
      </c>
    </row>
    <row r="7" spans="1:5" ht="24.75" x14ac:dyDescent="0.6">
      <c r="A7" s="346">
        <v>3</v>
      </c>
      <c r="B7" s="345" t="s">
        <v>30</v>
      </c>
      <c r="C7" s="347">
        <v>28</v>
      </c>
      <c r="D7" s="348">
        <v>51</v>
      </c>
      <c r="E7" s="347">
        <f t="shared" si="0"/>
        <v>79</v>
      </c>
    </row>
    <row r="8" spans="1:5" ht="24.75" x14ac:dyDescent="0.6">
      <c r="A8" s="346">
        <v>4</v>
      </c>
      <c r="B8" s="345" t="s">
        <v>31</v>
      </c>
      <c r="C8" s="347">
        <v>13</v>
      </c>
      <c r="D8" s="348">
        <v>98</v>
      </c>
      <c r="E8" s="347">
        <f t="shared" si="0"/>
        <v>111</v>
      </c>
    </row>
    <row r="9" spans="1:5" ht="24.75" x14ac:dyDescent="0.6">
      <c r="A9" s="346">
        <v>5</v>
      </c>
      <c r="B9" s="345" t="s">
        <v>32</v>
      </c>
      <c r="C9" s="347">
        <v>6</v>
      </c>
      <c r="D9" s="348">
        <v>116</v>
      </c>
      <c r="E9" s="347">
        <f t="shared" si="0"/>
        <v>122</v>
      </c>
    </row>
    <row r="10" spans="1:5" ht="24.75" x14ac:dyDescent="0.6">
      <c r="A10" s="346">
        <v>6</v>
      </c>
      <c r="B10" s="345" t="s">
        <v>33</v>
      </c>
      <c r="C10" s="347">
        <v>26</v>
      </c>
      <c r="D10" s="348">
        <v>88</v>
      </c>
      <c r="E10" s="347">
        <f t="shared" si="0"/>
        <v>114</v>
      </c>
    </row>
    <row r="11" spans="1:5" ht="24.75" x14ac:dyDescent="0.6">
      <c r="A11" s="346">
        <v>7</v>
      </c>
      <c r="B11" s="345" t="s">
        <v>34</v>
      </c>
      <c r="C11" s="347">
        <v>5</v>
      </c>
      <c r="D11" s="348">
        <v>97</v>
      </c>
      <c r="E11" s="347">
        <f>SUM(C11:D11)</f>
        <v>102</v>
      </c>
    </row>
    <row r="12" spans="1:5" ht="24.75" x14ac:dyDescent="0.6">
      <c r="A12" s="346">
        <v>8</v>
      </c>
      <c r="B12" s="345" t="s">
        <v>35</v>
      </c>
      <c r="C12" s="347">
        <v>5</v>
      </c>
      <c r="D12" s="348">
        <v>93</v>
      </c>
      <c r="E12" s="347">
        <f t="shared" ref="E12:E14" si="1">SUM(C12:D12)</f>
        <v>98</v>
      </c>
    </row>
    <row r="13" spans="1:5" ht="24.75" x14ac:dyDescent="0.6">
      <c r="A13" s="346">
        <v>9</v>
      </c>
      <c r="B13" s="345" t="s">
        <v>36</v>
      </c>
      <c r="C13" s="347">
        <v>65</v>
      </c>
      <c r="D13" s="348">
        <v>26</v>
      </c>
      <c r="E13" s="347">
        <f t="shared" si="1"/>
        <v>91</v>
      </c>
    </row>
    <row r="14" spans="1:5" ht="24.75" x14ac:dyDescent="0.6">
      <c r="A14" s="346">
        <v>10</v>
      </c>
      <c r="B14" s="345" t="s">
        <v>37</v>
      </c>
      <c r="C14" s="347">
        <v>26</v>
      </c>
      <c r="D14" s="348">
        <v>6</v>
      </c>
      <c r="E14" s="347">
        <f t="shared" si="1"/>
        <v>32</v>
      </c>
    </row>
    <row r="15" spans="1:5" ht="24.75" x14ac:dyDescent="0.6">
      <c r="A15" s="432" t="s">
        <v>159</v>
      </c>
      <c r="B15" s="432"/>
      <c r="C15" s="347">
        <f>SUM(C5:C14)</f>
        <v>201</v>
      </c>
      <c r="D15" s="347">
        <f>SUM(D5:D14)</f>
        <v>762</v>
      </c>
      <c r="E15" s="347">
        <f>SUM(E5:E14)</f>
        <v>963</v>
      </c>
    </row>
  </sheetData>
  <mergeCells count="6">
    <mergeCell ref="A1:E1"/>
    <mergeCell ref="A2:E2"/>
    <mergeCell ref="C3:E3"/>
    <mergeCell ref="A15:B15"/>
    <mergeCell ref="A3:A4"/>
    <mergeCell ref="B3:B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0"/>
  <sheetViews>
    <sheetView topLeftCell="A40" zoomScaleNormal="100" workbookViewId="0">
      <selection activeCell="C83" sqref="C83"/>
    </sheetView>
  </sheetViews>
  <sheetFormatPr defaultRowHeight="12.75" x14ac:dyDescent="0.2"/>
  <cols>
    <col min="1" max="1" width="1.7109375" customWidth="1"/>
    <col min="2" max="2" width="3.28515625" bestFit="1" customWidth="1"/>
    <col min="3" max="3" width="25.5703125" bestFit="1" customWidth="1"/>
    <col min="4" max="4" width="24.42578125" customWidth="1"/>
    <col min="5" max="5" width="12.140625" customWidth="1"/>
    <col min="6" max="17" width="6.140625" customWidth="1"/>
  </cols>
  <sheetData>
    <row r="1" spans="1:17" ht="27.75" x14ac:dyDescent="0.65">
      <c r="A1" s="386" t="s">
        <v>125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</row>
    <row r="2" spans="1:17" ht="22.5" x14ac:dyDescent="0.55000000000000004">
      <c r="A2" s="7"/>
      <c r="B2" s="8"/>
      <c r="C2" s="9"/>
      <c r="D2" s="9"/>
      <c r="E2" s="9"/>
      <c r="F2" s="387" t="s">
        <v>113</v>
      </c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</row>
    <row r="3" spans="1:17" ht="22.5" x14ac:dyDescent="0.55000000000000004">
      <c r="A3" s="10"/>
      <c r="B3" s="11" t="s">
        <v>2</v>
      </c>
      <c r="C3" s="12" t="s">
        <v>3</v>
      </c>
      <c r="D3" s="12" t="s">
        <v>4</v>
      </c>
      <c r="E3" s="12" t="s">
        <v>5</v>
      </c>
      <c r="F3" s="365" t="s">
        <v>95</v>
      </c>
      <c r="G3" s="365"/>
      <c r="H3" s="365"/>
      <c r="I3" s="388" t="s">
        <v>107</v>
      </c>
      <c r="J3" s="388"/>
      <c r="K3" s="388"/>
      <c r="L3" s="389" t="s">
        <v>93</v>
      </c>
      <c r="M3" s="389"/>
      <c r="N3" s="389"/>
      <c r="O3" s="387" t="s">
        <v>6</v>
      </c>
      <c r="P3" s="387"/>
      <c r="Q3" s="387"/>
    </row>
    <row r="4" spans="1:17" ht="22.5" x14ac:dyDescent="0.55000000000000004">
      <c r="A4" s="13"/>
      <c r="B4" s="14"/>
      <c r="C4" s="15"/>
      <c r="D4" s="15"/>
      <c r="E4" s="15" t="s">
        <v>7</v>
      </c>
      <c r="F4" s="5" t="s">
        <v>8</v>
      </c>
      <c r="G4" s="5" t="s">
        <v>9</v>
      </c>
      <c r="H4" s="5" t="s">
        <v>10</v>
      </c>
      <c r="I4" s="36" t="s">
        <v>8</v>
      </c>
      <c r="J4" s="36" t="s">
        <v>9</v>
      </c>
      <c r="K4" s="36" t="s">
        <v>10</v>
      </c>
      <c r="L4" s="38" t="s">
        <v>8</v>
      </c>
      <c r="M4" s="38" t="s">
        <v>9</v>
      </c>
      <c r="N4" s="38" t="s">
        <v>10</v>
      </c>
      <c r="O4" s="37" t="s">
        <v>8</v>
      </c>
      <c r="P4" s="37" t="s">
        <v>9</v>
      </c>
      <c r="Q4" s="37" t="s">
        <v>10</v>
      </c>
    </row>
    <row r="5" spans="1:17" ht="22.5" x14ac:dyDescent="0.55000000000000004">
      <c r="A5" s="22" t="s">
        <v>11</v>
      </c>
      <c r="B5" s="23"/>
      <c r="C5" s="23"/>
      <c r="D5" s="23"/>
      <c r="E5" s="23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</row>
    <row r="6" spans="1:17" ht="22.5" x14ac:dyDescent="0.55000000000000004">
      <c r="A6" s="2"/>
      <c r="B6" s="2">
        <v>1</v>
      </c>
      <c r="C6" s="2" t="s">
        <v>12</v>
      </c>
      <c r="D6" s="2" t="s">
        <v>13</v>
      </c>
      <c r="E6" s="2" t="s">
        <v>14</v>
      </c>
      <c r="F6" s="1">
        <v>9</v>
      </c>
      <c r="G6" s="1">
        <v>3</v>
      </c>
      <c r="H6" s="6">
        <f t="shared" ref="H6:H17" si="0">SUM(F6:G6)</f>
        <v>12</v>
      </c>
      <c r="I6" s="1">
        <v>2</v>
      </c>
      <c r="J6" s="1"/>
      <c r="K6" s="6">
        <f t="shared" ref="K6:K17" si="1">SUM(I6:J6)</f>
        <v>2</v>
      </c>
      <c r="L6" s="1"/>
      <c r="M6" s="1"/>
      <c r="N6" s="6"/>
      <c r="O6" s="1">
        <f>F6+I6+L6</f>
        <v>11</v>
      </c>
      <c r="P6" s="1">
        <f>G6+J6+M6</f>
        <v>3</v>
      </c>
      <c r="Q6" s="6">
        <f t="shared" ref="Q6:Q17" si="2">SUM(O6:P6)</f>
        <v>14</v>
      </c>
    </row>
    <row r="7" spans="1:17" ht="22.5" x14ac:dyDescent="0.55000000000000004">
      <c r="A7" s="2"/>
      <c r="B7" s="2">
        <v>2</v>
      </c>
      <c r="C7" s="2" t="s">
        <v>12</v>
      </c>
      <c r="D7" s="2" t="s">
        <v>15</v>
      </c>
      <c r="E7" s="2" t="s">
        <v>14</v>
      </c>
      <c r="F7" s="1">
        <v>1</v>
      </c>
      <c r="G7" s="1">
        <v>3</v>
      </c>
      <c r="H7" s="6">
        <f t="shared" si="0"/>
        <v>4</v>
      </c>
      <c r="I7" s="1">
        <v>1</v>
      </c>
      <c r="J7" s="1"/>
      <c r="K7" s="6">
        <f t="shared" si="1"/>
        <v>1</v>
      </c>
      <c r="L7" s="1"/>
      <c r="M7" s="1"/>
      <c r="N7" s="6"/>
      <c r="O7" s="1">
        <f t="shared" ref="O7:P17" si="3">F7+I7+L7</f>
        <v>2</v>
      </c>
      <c r="P7" s="1">
        <f t="shared" si="3"/>
        <v>3</v>
      </c>
      <c r="Q7" s="6">
        <f t="shared" si="2"/>
        <v>5</v>
      </c>
    </row>
    <row r="8" spans="1:17" ht="22.5" x14ac:dyDescent="0.55000000000000004">
      <c r="A8" s="2"/>
      <c r="B8" s="2">
        <v>3</v>
      </c>
      <c r="C8" s="2" t="s">
        <v>12</v>
      </c>
      <c r="D8" s="2" t="s">
        <v>16</v>
      </c>
      <c r="E8" s="2" t="s">
        <v>14</v>
      </c>
      <c r="F8" s="1">
        <v>1</v>
      </c>
      <c r="G8" s="1"/>
      <c r="H8" s="6">
        <f t="shared" si="0"/>
        <v>1</v>
      </c>
      <c r="I8" s="1"/>
      <c r="J8" s="1"/>
      <c r="K8" s="6"/>
      <c r="L8" s="1"/>
      <c r="M8" s="1"/>
      <c r="N8" s="6"/>
      <c r="O8" s="1">
        <f t="shared" si="3"/>
        <v>1</v>
      </c>
      <c r="P8" s="1"/>
      <c r="Q8" s="6">
        <f t="shared" si="2"/>
        <v>1</v>
      </c>
    </row>
    <row r="9" spans="1:17" ht="22.5" x14ac:dyDescent="0.55000000000000004">
      <c r="A9" s="2"/>
      <c r="B9" s="2">
        <v>4</v>
      </c>
      <c r="C9" s="2" t="s">
        <v>12</v>
      </c>
      <c r="D9" s="2" t="s">
        <v>17</v>
      </c>
      <c r="E9" s="2" t="s">
        <v>14</v>
      </c>
      <c r="F9" s="1">
        <v>6</v>
      </c>
      <c r="G9" s="1">
        <v>94</v>
      </c>
      <c r="H9" s="6">
        <f t="shared" si="0"/>
        <v>100</v>
      </c>
      <c r="I9" s="1">
        <v>2</v>
      </c>
      <c r="J9" s="1">
        <v>8</v>
      </c>
      <c r="K9" s="6">
        <f t="shared" si="1"/>
        <v>10</v>
      </c>
      <c r="L9" s="1"/>
      <c r="M9" s="1"/>
      <c r="N9" s="6"/>
      <c r="O9" s="1">
        <f t="shared" si="3"/>
        <v>8</v>
      </c>
      <c r="P9" s="1">
        <f t="shared" si="3"/>
        <v>102</v>
      </c>
      <c r="Q9" s="6">
        <f t="shared" si="2"/>
        <v>110</v>
      </c>
    </row>
    <row r="10" spans="1:17" ht="22.5" x14ac:dyDescent="0.55000000000000004">
      <c r="A10" s="2"/>
      <c r="B10" s="2">
        <v>5</v>
      </c>
      <c r="C10" s="2" t="s">
        <v>12</v>
      </c>
      <c r="D10" s="2" t="s">
        <v>18</v>
      </c>
      <c r="E10" s="2" t="s">
        <v>14</v>
      </c>
      <c r="F10" s="1"/>
      <c r="G10" s="1"/>
      <c r="H10" s="6"/>
      <c r="I10" s="1"/>
      <c r="J10" s="1"/>
      <c r="K10" s="6"/>
      <c r="L10" s="1"/>
      <c r="M10" s="1"/>
      <c r="N10" s="6"/>
      <c r="O10" s="1"/>
      <c r="P10" s="1"/>
      <c r="Q10" s="6"/>
    </row>
    <row r="11" spans="1:17" ht="22.5" x14ac:dyDescent="0.55000000000000004">
      <c r="A11" s="2"/>
      <c r="B11" s="2">
        <v>6</v>
      </c>
      <c r="C11" s="2" t="s">
        <v>12</v>
      </c>
      <c r="D11" s="2" t="s">
        <v>19</v>
      </c>
      <c r="E11" s="2" t="s">
        <v>14</v>
      </c>
      <c r="F11" s="1"/>
      <c r="G11" s="1"/>
      <c r="H11" s="6"/>
      <c r="I11" s="1"/>
      <c r="J11" s="1"/>
      <c r="K11" s="6"/>
      <c r="L11" s="1"/>
      <c r="M11" s="1"/>
      <c r="N11" s="6"/>
      <c r="O11" s="1"/>
      <c r="P11" s="1"/>
      <c r="Q11" s="6"/>
    </row>
    <row r="12" spans="1:17" ht="22.5" x14ac:dyDescent="0.55000000000000004">
      <c r="A12" s="2"/>
      <c r="B12" s="2">
        <v>7</v>
      </c>
      <c r="C12" s="2" t="s">
        <v>109</v>
      </c>
      <c r="D12" s="2" t="s">
        <v>20</v>
      </c>
      <c r="E12" s="2" t="s">
        <v>14</v>
      </c>
      <c r="F12" s="1"/>
      <c r="G12" s="1"/>
      <c r="H12" s="6"/>
      <c r="I12" s="1"/>
      <c r="J12" s="1"/>
      <c r="K12" s="6"/>
      <c r="L12" s="1"/>
      <c r="M12" s="1"/>
      <c r="N12" s="6"/>
      <c r="O12" s="1"/>
      <c r="P12" s="1"/>
      <c r="Q12" s="6"/>
    </row>
    <row r="13" spans="1:17" ht="22.5" x14ac:dyDescent="0.55000000000000004">
      <c r="A13" s="2"/>
      <c r="B13" s="2">
        <v>8</v>
      </c>
      <c r="C13" s="2" t="s">
        <v>12</v>
      </c>
      <c r="D13" s="2" t="s">
        <v>110</v>
      </c>
      <c r="E13" s="2" t="s">
        <v>14</v>
      </c>
      <c r="F13" s="1"/>
      <c r="G13" s="1"/>
      <c r="H13" s="6"/>
      <c r="I13" s="1"/>
      <c r="J13" s="1"/>
      <c r="K13" s="6"/>
      <c r="L13" s="1"/>
      <c r="M13" s="1"/>
      <c r="N13" s="6"/>
      <c r="O13" s="1"/>
      <c r="P13" s="1"/>
      <c r="Q13" s="6"/>
    </row>
    <row r="14" spans="1:17" ht="22.5" x14ac:dyDescent="0.55000000000000004">
      <c r="A14" s="2"/>
      <c r="B14" s="2">
        <v>9</v>
      </c>
      <c r="C14" s="2" t="s">
        <v>12</v>
      </c>
      <c r="D14" s="2" t="s">
        <v>111</v>
      </c>
      <c r="E14" s="2" t="s">
        <v>14</v>
      </c>
      <c r="F14" s="1"/>
      <c r="G14" s="1"/>
      <c r="H14" s="6"/>
      <c r="I14" s="1"/>
      <c r="J14" s="1"/>
      <c r="K14" s="6"/>
      <c r="L14" s="1"/>
      <c r="M14" s="1"/>
      <c r="N14" s="6"/>
      <c r="O14" s="1"/>
      <c r="P14" s="1"/>
      <c r="Q14" s="6"/>
    </row>
    <row r="15" spans="1:17" ht="22.5" x14ac:dyDescent="0.55000000000000004">
      <c r="A15" s="2"/>
      <c r="B15" s="2">
        <v>10</v>
      </c>
      <c r="C15" s="2" t="s">
        <v>21</v>
      </c>
      <c r="D15" s="2" t="s">
        <v>22</v>
      </c>
      <c r="E15" s="2" t="s">
        <v>14</v>
      </c>
      <c r="F15" s="1"/>
      <c r="G15" s="1"/>
      <c r="H15" s="6"/>
      <c r="I15" s="1"/>
      <c r="J15" s="1">
        <v>1</v>
      </c>
      <c r="K15" s="6">
        <f t="shared" si="1"/>
        <v>1</v>
      </c>
      <c r="L15" s="1"/>
      <c r="M15" s="1"/>
      <c r="N15" s="6"/>
      <c r="O15" s="1"/>
      <c r="P15" s="1">
        <f t="shared" si="3"/>
        <v>1</v>
      </c>
      <c r="Q15" s="6">
        <f t="shared" si="2"/>
        <v>1</v>
      </c>
    </row>
    <row r="16" spans="1:17" ht="22.5" x14ac:dyDescent="0.55000000000000004">
      <c r="A16" s="2"/>
      <c r="B16" s="2">
        <v>11</v>
      </c>
      <c r="C16" s="2" t="s">
        <v>21</v>
      </c>
      <c r="D16" s="2" t="s">
        <v>23</v>
      </c>
      <c r="E16" s="2" t="s">
        <v>14</v>
      </c>
      <c r="F16" s="1">
        <v>2</v>
      </c>
      <c r="G16" s="1"/>
      <c r="H16" s="6">
        <f t="shared" si="0"/>
        <v>2</v>
      </c>
      <c r="I16" s="1">
        <v>2</v>
      </c>
      <c r="J16" s="1"/>
      <c r="K16" s="6">
        <f t="shared" si="1"/>
        <v>2</v>
      </c>
      <c r="L16" s="1"/>
      <c r="M16" s="1"/>
      <c r="N16" s="6"/>
      <c r="O16" s="1">
        <f t="shared" si="3"/>
        <v>4</v>
      </c>
      <c r="P16" s="1"/>
      <c r="Q16" s="6">
        <f t="shared" si="2"/>
        <v>4</v>
      </c>
    </row>
    <row r="17" spans="1:17" ht="22.5" x14ac:dyDescent="0.55000000000000004">
      <c r="A17" s="2"/>
      <c r="B17" s="2">
        <v>12</v>
      </c>
      <c r="C17" s="2" t="s">
        <v>21</v>
      </c>
      <c r="D17" s="2" t="s">
        <v>24</v>
      </c>
      <c r="E17" s="2" t="s">
        <v>14</v>
      </c>
      <c r="F17" s="1">
        <v>14</v>
      </c>
      <c r="G17" s="1">
        <v>2</v>
      </c>
      <c r="H17" s="6">
        <f t="shared" si="0"/>
        <v>16</v>
      </c>
      <c r="I17" s="1">
        <v>2</v>
      </c>
      <c r="J17" s="1"/>
      <c r="K17" s="6">
        <f t="shared" si="1"/>
        <v>2</v>
      </c>
      <c r="L17" s="1"/>
      <c r="M17" s="1"/>
      <c r="N17" s="6"/>
      <c r="O17" s="1">
        <f t="shared" si="3"/>
        <v>16</v>
      </c>
      <c r="P17" s="1">
        <f>G17+J17+M17</f>
        <v>2</v>
      </c>
      <c r="Q17" s="6">
        <f t="shared" si="2"/>
        <v>18</v>
      </c>
    </row>
    <row r="18" spans="1:17" ht="22.5" x14ac:dyDescent="0.55000000000000004">
      <c r="A18" s="390" t="s">
        <v>25</v>
      </c>
      <c r="B18" s="390"/>
      <c r="C18" s="390"/>
      <c r="D18" s="390"/>
      <c r="E18" s="390"/>
      <c r="F18" s="6">
        <f t="shared" ref="F18:K18" si="4">SUM(F6:F17)</f>
        <v>33</v>
      </c>
      <c r="G18" s="6">
        <f t="shared" si="4"/>
        <v>102</v>
      </c>
      <c r="H18" s="6">
        <f t="shared" si="4"/>
        <v>135</v>
      </c>
      <c r="I18" s="6">
        <f t="shared" si="4"/>
        <v>9</v>
      </c>
      <c r="J18" s="6">
        <f t="shared" si="4"/>
        <v>9</v>
      </c>
      <c r="K18" s="6">
        <f t="shared" si="4"/>
        <v>18</v>
      </c>
      <c r="L18" s="6"/>
      <c r="M18" s="6"/>
      <c r="N18" s="6"/>
      <c r="O18" s="6">
        <f>SUM(O6:O17)</f>
        <v>42</v>
      </c>
      <c r="P18" s="6">
        <f>SUM(P6:P17)</f>
        <v>111</v>
      </c>
      <c r="Q18" s="6">
        <f>SUM(Q6:Q17)</f>
        <v>153</v>
      </c>
    </row>
    <row r="19" spans="1:17" ht="22.5" x14ac:dyDescent="0.55000000000000004">
      <c r="A19" s="19" t="s">
        <v>26</v>
      </c>
      <c r="B19" s="20"/>
      <c r="C19" s="20"/>
      <c r="D19" s="20"/>
      <c r="E19" s="20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</row>
    <row r="20" spans="1:17" ht="22.5" x14ac:dyDescent="0.55000000000000004">
      <c r="A20" s="2"/>
      <c r="B20" s="2">
        <v>1</v>
      </c>
      <c r="C20" s="2" t="s">
        <v>27</v>
      </c>
      <c r="D20" s="2" t="s">
        <v>28</v>
      </c>
      <c r="E20" s="2" t="s">
        <v>14</v>
      </c>
      <c r="F20" s="1"/>
      <c r="G20" s="1">
        <v>91</v>
      </c>
      <c r="H20" s="17">
        <f t="shared" ref="H20:H27" si="5">SUM(F20:G20)</f>
        <v>91</v>
      </c>
      <c r="I20" s="1"/>
      <c r="J20" s="1"/>
      <c r="K20" s="17"/>
      <c r="L20" s="1"/>
      <c r="M20" s="1"/>
      <c r="N20" s="17"/>
      <c r="O20" s="1"/>
      <c r="P20" s="1">
        <f>G20+J20+M20</f>
        <v>91</v>
      </c>
      <c r="Q20" s="17">
        <f t="shared" ref="Q20:Q33" si="6">SUM(O20:P20)</f>
        <v>91</v>
      </c>
    </row>
    <row r="21" spans="1:17" ht="22.5" x14ac:dyDescent="0.55000000000000004">
      <c r="A21" s="2"/>
      <c r="B21" s="2">
        <v>2</v>
      </c>
      <c r="C21" s="2" t="s">
        <v>27</v>
      </c>
      <c r="D21" s="2" t="s">
        <v>29</v>
      </c>
      <c r="E21" s="2" t="s">
        <v>14</v>
      </c>
      <c r="F21" s="1">
        <v>29</v>
      </c>
      <c r="G21" s="1">
        <v>115</v>
      </c>
      <c r="H21" s="17">
        <f t="shared" si="5"/>
        <v>144</v>
      </c>
      <c r="I21" s="1"/>
      <c r="J21" s="1"/>
      <c r="K21" s="17"/>
      <c r="L21" s="1"/>
      <c r="M21" s="1"/>
      <c r="N21" s="17"/>
      <c r="O21" s="1">
        <f t="shared" ref="O21:P33" si="7">F21+I21+L21</f>
        <v>29</v>
      </c>
      <c r="P21" s="1">
        <f t="shared" si="7"/>
        <v>115</v>
      </c>
      <c r="Q21" s="17">
        <f t="shared" si="6"/>
        <v>144</v>
      </c>
    </row>
    <row r="22" spans="1:17" ht="22.5" x14ac:dyDescent="0.55000000000000004">
      <c r="A22" s="2"/>
      <c r="B22" s="2">
        <v>3</v>
      </c>
      <c r="C22" s="2" t="s">
        <v>27</v>
      </c>
      <c r="D22" s="2" t="s">
        <v>30</v>
      </c>
      <c r="E22" s="2" t="s">
        <v>14</v>
      </c>
      <c r="F22" s="1">
        <v>28</v>
      </c>
      <c r="G22" s="1">
        <v>74</v>
      </c>
      <c r="H22" s="17">
        <f t="shared" si="5"/>
        <v>102</v>
      </c>
      <c r="I22" s="1"/>
      <c r="J22" s="1"/>
      <c r="K22" s="17"/>
      <c r="L22" s="1"/>
      <c r="M22" s="1"/>
      <c r="N22" s="17"/>
      <c r="O22" s="1">
        <f t="shared" si="7"/>
        <v>28</v>
      </c>
      <c r="P22" s="1">
        <f t="shared" si="7"/>
        <v>74</v>
      </c>
      <c r="Q22" s="17">
        <f t="shared" si="6"/>
        <v>102</v>
      </c>
    </row>
    <row r="23" spans="1:17" ht="22.5" x14ac:dyDescent="0.55000000000000004">
      <c r="A23" s="2"/>
      <c r="B23" s="2">
        <v>4</v>
      </c>
      <c r="C23" s="2" t="s">
        <v>27</v>
      </c>
      <c r="D23" s="2" t="s">
        <v>31</v>
      </c>
      <c r="E23" s="2" t="s">
        <v>14</v>
      </c>
      <c r="F23" s="1">
        <v>11</v>
      </c>
      <c r="G23" s="1">
        <v>118</v>
      </c>
      <c r="H23" s="17">
        <f t="shared" si="5"/>
        <v>129</v>
      </c>
      <c r="I23" s="1"/>
      <c r="J23" s="1"/>
      <c r="K23" s="17"/>
      <c r="L23" s="1"/>
      <c r="M23" s="1"/>
      <c r="N23" s="17"/>
      <c r="O23" s="1">
        <f t="shared" si="7"/>
        <v>11</v>
      </c>
      <c r="P23" s="1">
        <f t="shared" si="7"/>
        <v>118</v>
      </c>
      <c r="Q23" s="17">
        <f t="shared" si="6"/>
        <v>129</v>
      </c>
    </row>
    <row r="24" spans="1:17" ht="22.5" x14ac:dyDescent="0.55000000000000004">
      <c r="A24" s="2"/>
      <c r="B24" s="2">
        <v>5</v>
      </c>
      <c r="C24" s="2" t="s">
        <v>27</v>
      </c>
      <c r="D24" s="2" t="s">
        <v>32</v>
      </c>
      <c r="E24" s="2" t="s">
        <v>14</v>
      </c>
      <c r="F24" s="1">
        <v>20</v>
      </c>
      <c r="G24" s="1">
        <v>133</v>
      </c>
      <c r="H24" s="17">
        <f t="shared" si="5"/>
        <v>153</v>
      </c>
      <c r="I24" s="1"/>
      <c r="J24" s="1"/>
      <c r="K24" s="17"/>
      <c r="L24" s="1"/>
      <c r="M24" s="1"/>
      <c r="N24" s="17"/>
      <c r="O24" s="1">
        <f t="shared" si="7"/>
        <v>20</v>
      </c>
      <c r="P24" s="1">
        <f t="shared" si="7"/>
        <v>133</v>
      </c>
      <c r="Q24" s="17">
        <f t="shared" si="6"/>
        <v>153</v>
      </c>
    </row>
    <row r="25" spans="1:17" ht="22.5" x14ac:dyDescent="0.55000000000000004">
      <c r="A25" s="2"/>
      <c r="B25" s="2">
        <v>6</v>
      </c>
      <c r="C25" s="2" t="s">
        <v>27</v>
      </c>
      <c r="D25" s="2" t="s">
        <v>33</v>
      </c>
      <c r="E25" s="2" t="s">
        <v>14</v>
      </c>
      <c r="F25" s="1">
        <v>30</v>
      </c>
      <c r="G25" s="1">
        <v>126</v>
      </c>
      <c r="H25" s="17">
        <f t="shared" si="5"/>
        <v>156</v>
      </c>
      <c r="I25" s="1"/>
      <c r="J25" s="1"/>
      <c r="K25" s="17"/>
      <c r="L25" s="1"/>
      <c r="M25" s="1"/>
      <c r="N25" s="17"/>
      <c r="O25" s="1">
        <f t="shared" si="7"/>
        <v>30</v>
      </c>
      <c r="P25" s="1">
        <f t="shared" si="7"/>
        <v>126</v>
      </c>
      <c r="Q25" s="17">
        <f t="shared" si="6"/>
        <v>156</v>
      </c>
    </row>
    <row r="26" spans="1:17" ht="22.5" x14ac:dyDescent="0.55000000000000004">
      <c r="A26" s="2"/>
      <c r="B26" s="2">
        <v>7</v>
      </c>
      <c r="C26" s="2" t="s">
        <v>27</v>
      </c>
      <c r="D26" s="2" t="s">
        <v>34</v>
      </c>
      <c r="E26" s="2" t="s">
        <v>14</v>
      </c>
      <c r="F26" s="1">
        <v>11</v>
      </c>
      <c r="G26" s="1">
        <v>129</v>
      </c>
      <c r="H26" s="17">
        <f t="shared" si="5"/>
        <v>140</v>
      </c>
      <c r="I26" s="1"/>
      <c r="J26" s="1"/>
      <c r="K26" s="17"/>
      <c r="L26" s="1"/>
      <c r="M26" s="1"/>
      <c r="N26" s="17"/>
      <c r="O26" s="1">
        <f t="shared" si="7"/>
        <v>11</v>
      </c>
      <c r="P26" s="1">
        <f t="shared" si="7"/>
        <v>129</v>
      </c>
      <c r="Q26" s="17">
        <f t="shared" si="6"/>
        <v>140</v>
      </c>
    </row>
    <row r="27" spans="1:17" ht="22.5" x14ac:dyDescent="0.55000000000000004">
      <c r="A27" s="2"/>
      <c r="B27" s="2">
        <v>8</v>
      </c>
      <c r="C27" s="2" t="s">
        <v>27</v>
      </c>
      <c r="D27" s="2" t="s">
        <v>35</v>
      </c>
      <c r="E27" s="2" t="s">
        <v>14</v>
      </c>
      <c r="F27" s="1">
        <v>10</v>
      </c>
      <c r="G27" s="1">
        <v>101</v>
      </c>
      <c r="H27" s="17">
        <f t="shared" si="5"/>
        <v>111</v>
      </c>
      <c r="I27" s="1"/>
      <c r="J27" s="1"/>
      <c r="K27" s="17"/>
      <c r="L27" s="1"/>
      <c r="M27" s="1"/>
      <c r="N27" s="17"/>
      <c r="O27" s="1">
        <f t="shared" si="7"/>
        <v>10</v>
      </c>
      <c r="P27" s="1">
        <f t="shared" si="7"/>
        <v>101</v>
      </c>
      <c r="Q27" s="17">
        <f t="shared" si="6"/>
        <v>111</v>
      </c>
    </row>
    <row r="28" spans="1:17" ht="22.5" x14ac:dyDescent="0.55000000000000004">
      <c r="A28" s="2"/>
      <c r="B28" s="2">
        <v>9</v>
      </c>
      <c r="C28" s="2" t="s">
        <v>27</v>
      </c>
      <c r="D28" s="2" t="s">
        <v>36</v>
      </c>
      <c r="E28" s="2" t="s">
        <v>14</v>
      </c>
      <c r="F28" s="1"/>
      <c r="G28" s="1"/>
      <c r="H28" s="17"/>
      <c r="I28" s="1"/>
      <c r="J28" s="1"/>
      <c r="K28" s="17"/>
      <c r="L28" s="1"/>
      <c r="M28" s="1"/>
      <c r="N28" s="17"/>
      <c r="O28" s="1"/>
      <c r="P28" s="1"/>
      <c r="Q28" s="17"/>
    </row>
    <row r="29" spans="1:17" ht="22.5" x14ac:dyDescent="0.55000000000000004">
      <c r="A29" s="2"/>
      <c r="B29" s="2">
        <v>10</v>
      </c>
      <c r="C29" s="2" t="s">
        <v>27</v>
      </c>
      <c r="D29" s="2" t="s">
        <v>37</v>
      </c>
      <c r="E29" s="2" t="s">
        <v>14</v>
      </c>
      <c r="F29" s="1"/>
      <c r="G29" s="1"/>
      <c r="H29" s="17"/>
      <c r="I29" s="1"/>
      <c r="J29" s="1"/>
      <c r="K29" s="17"/>
      <c r="L29" s="1"/>
      <c r="M29" s="1"/>
      <c r="N29" s="17"/>
      <c r="O29" s="1"/>
      <c r="P29" s="1"/>
      <c r="Q29" s="17"/>
    </row>
    <row r="30" spans="1:17" ht="22.5" x14ac:dyDescent="0.55000000000000004">
      <c r="A30" s="2"/>
      <c r="B30" s="2">
        <v>11</v>
      </c>
      <c r="C30" s="2" t="s">
        <v>27</v>
      </c>
      <c r="D30" s="2" t="s">
        <v>108</v>
      </c>
      <c r="E30" s="2" t="s">
        <v>14</v>
      </c>
      <c r="F30" s="1"/>
      <c r="G30" s="1"/>
      <c r="H30" s="17"/>
      <c r="I30" s="1"/>
      <c r="J30" s="1"/>
      <c r="K30" s="17"/>
      <c r="L30" s="1"/>
      <c r="M30" s="1"/>
      <c r="N30" s="17"/>
      <c r="O30" s="1"/>
      <c r="P30" s="1"/>
      <c r="Q30" s="17"/>
    </row>
    <row r="31" spans="1:17" ht="22.5" x14ac:dyDescent="0.55000000000000004">
      <c r="A31" s="2"/>
      <c r="B31" s="2">
        <v>12</v>
      </c>
      <c r="C31" s="2" t="s">
        <v>38</v>
      </c>
      <c r="D31" s="2" t="s">
        <v>39</v>
      </c>
      <c r="E31" s="3" t="s">
        <v>38</v>
      </c>
      <c r="F31" s="1"/>
      <c r="G31" s="1"/>
      <c r="H31" s="17"/>
      <c r="I31" s="1"/>
      <c r="J31" s="1"/>
      <c r="K31" s="17"/>
      <c r="L31" s="1">
        <v>39</v>
      </c>
      <c r="M31" s="1">
        <v>135</v>
      </c>
      <c r="N31" s="17">
        <f>SUM(L31:M31)</f>
        <v>174</v>
      </c>
      <c r="O31" s="1">
        <f t="shared" si="7"/>
        <v>39</v>
      </c>
      <c r="P31" s="1">
        <f t="shared" si="7"/>
        <v>135</v>
      </c>
      <c r="Q31" s="17">
        <f t="shared" si="6"/>
        <v>174</v>
      </c>
    </row>
    <row r="32" spans="1:17" ht="22.5" x14ac:dyDescent="0.55000000000000004">
      <c r="A32" s="2"/>
      <c r="B32" s="2">
        <v>13</v>
      </c>
      <c r="C32" s="2" t="s">
        <v>40</v>
      </c>
      <c r="D32" s="2" t="s">
        <v>41</v>
      </c>
      <c r="E32" s="2" t="s">
        <v>42</v>
      </c>
      <c r="F32" s="1"/>
      <c r="G32" s="1"/>
      <c r="H32" s="17"/>
      <c r="I32" s="1"/>
      <c r="J32" s="1"/>
      <c r="K32" s="17"/>
      <c r="L32" s="1">
        <v>6</v>
      </c>
      <c r="M32" s="1">
        <v>5</v>
      </c>
      <c r="N32" s="17">
        <f>SUM(L32:M32)</f>
        <v>11</v>
      </c>
      <c r="O32" s="1">
        <f t="shared" si="7"/>
        <v>6</v>
      </c>
      <c r="P32" s="1">
        <f t="shared" si="7"/>
        <v>5</v>
      </c>
      <c r="Q32" s="17">
        <f t="shared" si="6"/>
        <v>11</v>
      </c>
    </row>
    <row r="33" spans="1:17" ht="22.5" x14ac:dyDescent="0.55000000000000004">
      <c r="A33" s="2"/>
      <c r="B33" s="2">
        <v>14</v>
      </c>
      <c r="C33" s="2" t="s">
        <v>40</v>
      </c>
      <c r="D33" s="2" t="s">
        <v>43</v>
      </c>
      <c r="E33" s="2" t="s">
        <v>42</v>
      </c>
      <c r="F33" s="1"/>
      <c r="G33" s="1"/>
      <c r="H33" s="17"/>
      <c r="I33" s="1"/>
      <c r="J33" s="1"/>
      <c r="K33" s="17"/>
      <c r="L33" s="1">
        <v>1</v>
      </c>
      <c r="M33" s="1">
        <v>4</v>
      </c>
      <c r="N33" s="17">
        <f>SUM(L33:M33)</f>
        <v>5</v>
      </c>
      <c r="O33" s="1">
        <f t="shared" si="7"/>
        <v>1</v>
      </c>
      <c r="P33" s="1">
        <f t="shared" si="7"/>
        <v>4</v>
      </c>
      <c r="Q33" s="17">
        <f t="shared" si="6"/>
        <v>5</v>
      </c>
    </row>
    <row r="34" spans="1:17" ht="22.5" x14ac:dyDescent="0.55000000000000004">
      <c r="A34" s="2"/>
      <c r="B34" s="2">
        <v>15</v>
      </c>
      <c r="C34" s="2" t="s">
        <v>40</v>
      </c>
      <c r="D34" s="2" t="s">
        <v>44</v>
      </c>
      <c r="E34" s="2" t="s">
        <v>42</v>
      </c>
      <c r="F34" s="1"/>
      <c r="G34" s="1"/>
      <c r="H34" s="17"/>
      <c r="I34" s="1"/>
      <c r="J34" s="1"/>
      <c r="K34" s="17"/>
      <c r="L34" s="1"/>
      <c r="M34" s="1"/>
      <c r="N34" s="17"/>
      <c r="O34" s="1"/>
      <c r="P34" s="1"/>
      <c r="Q34" s="17"/>
    </row>
    <row r="35" spans="1:17" ht="22.5" x14ac:dyDescent="0.55000000000000004">
      <c r="A35" s="2"/>
      <c r="B35" s="2">
        <v>16</v>
      </c>
      <c r="C35" s="2" t="s">
        <v>45</v>
      </c>
      <c r="D35" s="2" t="s">
        <v>41</v>
      </c>
      <c r="E35" s="2" t="s">
        <v>46</v>
      </c>
      <c r="F35" s="1"/>
      <c r="G35" s="1"/>
      <c r="H35" s="17"/>
      <c r="I35" s="1"/>
      <c r="J35" s="1"/>
      <c r="K35" s="17"/>
      <c r="L35" s="1"/>
      <c r="M35" s="1"/>
      <c r="N35" s="17"/>
      <c r="O35" s="1"/>
      <c r="P35" s="1"/>
      <c r="Q35" s="17"/>
    </row>
    <row r="36" spans="1:17" ht="22.5" x14ac:dyDescent="0.55000000000000004">
      <c r="A36" s="378" t="s">
        <v>47</v>
      </c>
      <c r="B36" s="378"/>
      <c r="C36" s="378"/>
      <c r="D36" s="378"/>
      <c r="E36" s="378"/>
      <c r="F36" s="17">
        <f t="shared" ref="F36:Q36" si="8">SUM(F20:F35)</f>
        <v>139</v>
      </c>
      <c r="G36" s="17">
        <f t="shared" si="8"/>
        <v>887</v>
      </c>
      <c r="H36" s="17">
        <f t="shared" si="8"/>
        <v>1026</v>
      </c>
      <c r="I36" s="17"/>
      <c r="J36" s="17"/>
      <c r="K36" s="17"/>
      <c r="L36" s="17">
        <f t="shared" si="8"/>
        <v>46</v>
      </c>
      <c r="M36" s="17">
        <f t="shared" si="8"/>
        <v>144</v>
      </c>
      <c r="N36" s="17">
        <f t="shared" si="8"/>
        <v>190</v>
      </c>
      <c r="O36" s="17">
        <f t="shared" si="8"/>
        <v>185</v>
      </c>
      <c r="P36" s="17">
        <f t="shared" si="8"/>
        <v>1031</v>
      </c>
      <c r="Q36" s="17">
        <f t="shared" si="8"/>
        <v>1216</v>
      </c>
    </row>
    <row r="37" spans="1:17" ht="22.5" x14ac:dyDescent="0.55000000000000004">
      <c r="A37" s="25" t="s">
        <v>48</v>
      </c>
      <c r="B37" s="26"/>
      <c r="C37" s="26"/>
      <c r="D37" s="26"/>
      <c r="E37" s="26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</row>
    <row r="38" spans="1:17" ht="22.5" x14ac:dyDescent="0.55000000000000004">
      <c r="A38" s="2"/>
      <c r="B38" s="2">
        <v>1</v>
      </c>
      <c r="C38" s="2" t="s">
        <v>49</v>
      </c>
      <c r="D38" s="2" t="s">
        <v>50</v>
      </c>
      <c r="E38" s="2" t="s">
        <v>14</v>
      </c>
      <c r="F38" s="1">
        <v>21</v>
      </c>
      <c r="G38" s="1">
        <v>25</v>
      </c>
      <c r="H38" s="16">
        <f>SUM(F38:G38)</f>
        <v>46</v>
      </c>
      <c r="I38" s="1">
        <v>1</v>
      </c>
      <c r="J38" s="1"/>
      <c r="K38" s="16">
        <f>SUM(I38:J38)</f>
        <v>1</v>
      </c>
      <c r="L38" s="1"/>
      <c r="M38" s="1"/>
      <c r="N38" s="16"/>
      <c r="O38" s="1">
        <f>F38+I38+L38</f>
        <v>22</v>
      </c>
      <c r="P38" s="1">
        <f>G38+J38+M38</f>
        <v>25</v>
      </c>
      <c r="Q38" s="16">
        <f>SUM(O38:P38)</f>
        <v>47</v>
      </c>
    </row>
    <row r="39" spans="1:17" ht="22.5" x14ac:dyDescent="0.55000000000000004">
      <c r="A39" s="2"/>
      <c r="B39" s="2">
        <v>2</v>
      </c>
      <c r="C39" s="2" t="s">
        <v>49</v>
      </c>
      <c r="D39" s="2" t="s">
        <v>51</v>
      </c>
      <c r="E39" s="2" t="s">
        <v>14</v>
      </c>
      <c r="F39" s="1">
        <v>2</v>
      </c>
      <c r="G39" s="1">
        <v>24</v>
      </c>
      <c r="H39" s="16">
        <f t="shared" ref="H39:H49" si="9">SUM(F39:G39)</f>
        <v>26</v>
      </c>
      <c r="I39" s="1"/>
      <c r="J39" s="1"/>
      <c r="K39" s="16"/>
      <c r="L39" s="1"/>
      <c r="M39" s="1"/>
      <c r="N39" s="16"/>
      <c r="O39" s="1">
        <f t="shared" ref="O39:P49" si="10">F39+I39+L39</f>
        <v>2</v>
      </c>
      <c r="P39" s="1">
        <f t="shared" si="10"/>
        <v>24</v>
      </c>
      <c r="Q39" s="16">
        <f t="shared" ref="Q39:Q49" si="11">SUM(O39:P39)</f>
        <v>26</v>
      </c>
    </row>
    <row r="40" spans="1:17" ht="22.5" x14ac:dyDescent="0.55000000000000004">
      <c r="A40" s="2"/>
      <c r="B40" s="2">
        <v>3</v>
      </c>
      <c r="C40" s="2" t="s">
        <v>49</v>
      </c>
      <c r="D40" s="2" t="s">
        <v>52</v>
      </c>
      <c r="E40" s="2" t="s">
        <v>14</v>
      </c>
      <c r="F40" s="1">
        <v>2</v>
      </c>
      <c r="G40" s="1">
        <v>21</v>
      </c>
      <c r="H40" s="16">
        <f t="shared" si="9"/>
        <v>23</v>
      </c>
      <c r="I40" s="1"/>
      <c r="J40" s="1"/>
      <c r="K40" s="16"/>
      <c r="L40" s="1"/>
      <c r="M40" s="1"/>
      <c r="N40" s="16"/>
      <c r="O40" s="1">
        <f t="shared" si="10"/>
        <v>2</v>
      </c>
      <c r="P40" s="1">
        <f t="shared" si="10"/>
        <v>21</v>
      </c>
      <c r="Q40" s="16">
        <f t="shared" si="11"/>
        <v>23</v>
      </c>
    </row>
    <row r="41" spans="1:17" ht="22.5" x14ac:dyDescent="0.55000000000000004">
      <c r="A41" s="2"/>
      <c r="B41" s="2">
        <v>4</v>
      </c>
      <c r="C41" s="2" t="s">
        <v>49</v>
      </c>
      <c r="D41" s="2" t="s">
        <v>53</v>
      </c>
      <c r="E41" s="2" t="s">
        <v>14</v>
      </c>
      <c r="F41" s="1">
        <v>1</v>
      </c>
      <c r="G41" s="1">
        <v>51</v>
      </c>
      <c r="H41" s="16">
        <f t="shared" si="9"/>
        <v>52</v>
      </c>
      <c r="I41" s="1"/>
      <c r="J41" s="1">
        <v>3</v>
      </c>
      <c r="K41" s="16">
        <f t="shared" ref="K41:K49" si="12">SUM(I41:J41)</f>
        <v>3</v>
      </c>
      <c r="L41" s="1"/>
      <c r="M41" s="1"/>
      <c r="N41" s="16"/>
      <c r="O41" s="1">
        <f t="shared" si="10"/>
        <v>1</v>
      </c>
      <c r="P41" s="1">
        <f t="shared" si="10"/>
        <v>54</v>
      </c>
      <c r="Q41" s="16">
        <f t="shared" si="11"/>
        <v>55</v>
      </c>
    </row>
    <row r="42" spans="1:17" ht="22.5" x14ac:dyDescent="0.55000000000000004">
      <c r="A42" s="2"/>
      <c r="B42" s="2">
        <v>5</v>
      </c>
      <c r="C42" s="2" t="s">
        <v>49</v>
      </c>
      <c r="D42" s="2" t="s">
        <v>54</v>
      </c>
      <c r="E42" s="2" t="s">
        <v>14</v>
      </c>
      <c r="F42" s="1"/>
      <c r="G42" s="1"/>
      <c r="H42" s="16"/>
      <c r="I42" s="1">
        <v>5</v>
      </c>
      <c r="J42" s="1">
        <v>6</v>
      </c>
      <c r="K42" s="16">
        <f t="shared" si="12"/>
        <v>11</v>
      </c>
      <c r="L42" s="1"/>
      <c r="M42" s="1"/>
      <c r="N42" s="16"/>
      <c r="O42" s="1">
        <f t="shared" si="10"/>
        <v>5</v>
      </c>
      <c r="P42" s="1">
        <f t="shared" si="10"/>
        <v>6</v>
      </c>
      <c r="Q42" s="16">
        <f t="shared" si="11"/>
        <v>11</v>
      </c>
    </row>
    <row r="43" spans="1:17" ht="22.5" x14ac:dyDescent="0.55000000000000004">
      <c r="A43" s="2"/>
      <c r="B43" s="2">
        <v>6</v>
      </c>
      <c r="C43" s="2" t="s">
        <v>49</v>
      </c>
      <c r="D43" s="2" t="s">
        <v>55</v>
      </c>
      <c r="E43" s="2" t="s">
        <v>14</v>
      </c>
      <c r="F43" s="1"/>
      <c r="G43" s="1"/>
      <c r="H43" s="16"/>
      <c r="I43" s="1"/>
      <c r="J43" s="1"/>
      <c r="K43" s="16"/>
      <c r="L43" s="1"/>
      <c r="M43" s="1"/>
      <c r="N43" s="16"/>
      <c r="O43" s="1"/>
      <c r="P43" s="1"/>
      <c r="Q43" s="16"/>
    </row>
    <row r="44" spans="1:17" ht="22.5" x14ac:dyDescent="0.55000000000000004">
      <c r="A44" s="2"/>
      <c r="B44" s="2">
        <v>7</v>
      </c>
      <c r="C44" s="2" t="s">
        <v>49</v>
      </c>
      <c r="D44" s="2" t="s">
        <v>56</v>
      </c>
      <c r="E44" s="2" t="s">
        <v>14</v>
      </c>
      <c r="F44" s="1"/>
      <c r="G44" s="1"/>
      <c r="H44" s="16"/>
      <c r="I44" s="1"/>
      <c r="J44" s="1"/>
      <c r="K44" s="16"/>
      <c r="L44" s="1"/>
      <c r="M44" s="1"/>
      <c r="N44" s="16"/>
      <c r="O44" s="1"/>
      <c r="P44" s="1"/>
      <c r="Q44" s="16"/>
    </row>
    <row r="45" spans="1:17" ht="22.5" x14ac:dyDescent="0.55000000000000004">
      <c r="A45" s="2"/>
      <c r="B45" s="2">
        <v>8</v>
      </c>
      <c r="C45" s="2" t="s">
        <v>49</v>
      </c>
      <c r="D45" s="2" t="s">
        <v>88</v>
      </c>
      <c r="E45" s="2" t="s">
        <v>14</v>
      </c>
      <c r="F45" s="1"/>
      <c r="G45" s="1"/>
      <c r="H45" s="16"/>
      <c r="I45" s="1"/>
      <c r="J45" s="1"/>
      <c r="K45" s="16"/>
      <c r="L45" s="1"/>
      <c r="M45" s="1"/>
      <c r="N45" s="16"/>
      <c r="O45" s="1"/>
      <c r="P45" s="1"/>
      <c r="Q45" s="16"/>
    </row>
    <row r="46" spans="1:17" ht="22.5" x14ac:dyDescent="0.55000000000000004">
      <c r="A46" s="2"/>
      <c r="B46" s="2">
        <v>9</v>
      </c>
      <c r="C46" s="2" t="s">
        <v>49</v>
      </c>
      <c r="D46" s="2" t="s">
        <v>89</v>
      </c>
      <c r="E46" s="2" t="s">
        <v>14</v>
      </c>
      <c r="F46" s="1"/>
      <c r="G46" s="1"/>
      <c r="H46" s="16"/>
      <c r="I46" s="1"/>
      <c r="J46" s="1"/>
      <c r="K46" s="16"/>
      <c r="L46" s="1"/>
      <c r="M46" s="1"/>
      <c r="N46" s="16"/>
      <c r="O46" s="1"/>
      <c r="P46" s="1"/>
      <c r="Q46" s="16"/>
    </row>
    <row r="47" spans="1:17" ht="22.5" x14ac:dyDescent="0.55000000000000004">
      <c r="A47" s="2"/>
      <c r="B47" s="2">
        <v>10</v>
      </c>
      <c r="C47" s="2" t="s">
        <v>57</v>
      </c>
      <c r="D47" s="2" t="s">
        <v>58</v>
      </c>
      <c r="E47" s="2" t="s">
        <v>42</v>
      </c>
      <c r="F47" s="1"/>
      <c r="G47" s="1"/>
      <c r="H47" s="16"/>
      <c r="I47" s="1"/>
      <c r="J47" s="1"/>
      <c r="K47" s="16"/>
      <c r="L47" s="1">
        <v>1</v>
      </c>
      <c r="M47" s="1"/>
      <c r="N47" s="16">
        <f t="shared" ref="N47" si="13">SUM(L47:M47)</f>
        <v>1</v>
      </c>
      <c r="O47" s="1">
        <f t="shared" si="10"/>
        <v>1</v>
      </c>
      <c r="P47" s="1"/>
      <c r="Q47" s="16">
        <f t="shared" si="11"/>
        <v>1</v>
      </c>
    </row>
    <row r="48" spans="1:17" ht="22.5" x14ac:dyDescent="0.55000000000000004">
      <c r="A48" s="2"/>
      <c r="B48" s="2">
        <v>11</v>
      </c>
      <c r="C48" s="2" t="s">
        <v>59</v>
      </c>
      <c r="D48" s="2" t="s">
        <v>60</v>
      </c>
      <c r="E48" s="2" t="s">
        <v>14</v>
      </c>
      <c r="F48" s="1"/>
      <c r="G48" s="1"/>
      <c r="H48" s="16"/>
      <c r="I48" s="1"/>
      <c r="J48" s="1"/>
      <c r="K48" s="16"/>
      <c r="L48" s="1"/>
      <c r="M48" s="1"/>
      <c r="N48" s="16"/>
      <c r="O48" s="1"/>
      <c r="P48" s="1"/>
      <c r="Q48" s="16"/>
    </row>
    <row r="49" spans="1:17" ht="22.5" x14ac:dyDescent="0.55000000000000004">
      <c r="A49" s="2"/>
      <c r="B49" s="2">
        <v>12</v>
      </c>
      <c r="C49" s="2" t="s">
        <v>59</v>
      </c>
      <c r="D49" s="2" t="s">
        <v>61</v>
      </c>
      <c r="E49" s="2" t="s">
        <v>14</v>
      </c>
      <c r="F49" s="1">
        <v>1</v>
      </c>
      <c r="G49" s="1">
        <v>1</v>
      </c>
      <c r="H49" s="16">
        <f t="shared" si="9"/>
        <v>2</v>
      </c>
      <c r="I49" s="1">
        <v>1</v>
      </c>
      <c r="J49" s="1"/>
      <c r="K49" s="16">
        <f t="shared" si="12"/>
        <v>1</v>
      </c>
      <c r="L49" s="1"/>
      <c r="M49" s="1"/>
      <c r="N49" s="16"/>
      <c r="O49" s="1">
        <f t="shared" si="10"/>
        <v>2</v>
      </c>
      <c r="P49" s="1">
        <f>G49+J49+M49</f>
        <v>1</v>
      </c>
      <c r="Q49" s="16">
        <f t="shared" si="11"/>
        <v>3</v>
      </c>
    </row>
    <row r="50" spans="1:17" ht="22.5" x14ac:dyDescent="0.55000000000000004">
      <c r="A50" s="391" t="s">
        <v>62</v>
      </c>
      <c r="B50" s="391"/>
      <c r="C50" s="391"/>
      <c r="D50" s="391"/>
      <c r="E50" s="391"/>
      <c r="F50" s="16">
        <f t="shared" ref="F50:Q50" si="14">SUM(F38:F49)</f>
        <v>27</v>
      </c>
      <c r="G50" s="16">
        <f t="shared" si="14"/>
        <v>122</v>
      </c>
      <c r="H50" s="16">
        <f t="shared" si="14"/>
        <v>149</v>
      </c>
      <c r="I50" s="16">
        <f t="shared" si="14"/>
        <v>7</v>
      </c>
      <c r="J50" s="16">
        <f t="shared" si="14"/>
        <v>9</v>
      </c>
      <c r="K50" s="16">
        <f t="shared" si="14"/>
        <v>16</v>
      </c>
      <c r="L50" s="16">
        <f t="shared" si="14"/>
        <v>1</v>
      </c>
      <c r="M50" s="16"/>
      <c r="N50" s="16">
        <f t="shared" si="14"/>
        <v>1</v>
      </c>
      <c r="O50" s="16">
        <f t="shared" si="14"/>
        <v>35</v>
      </c>
      <c r="P50" s="16">
        <f t="shared" si="14"/>
        <v>131</v>
      </c>
      <c r="Q50" s="16">
        <f t="shared" si="14"/>
        <v>166</v>
      </c>
    </row>
    <row r="51" spans="1:17" ht="22.5" x14ac:dyDescent="0.55000000000000004">
      <c r="A51" s="28" t="s">
        <v>63</v>
      </c>
      <c r="B51" s="29"/>
      <c r="C51" s="29"/>
      <c r="D51" s="29"/>
      <c r="E51" s="29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</row>
    <row r="52" spans="1:17" ht="22.5" x14ac:dyDescent="0.55000000000000004">
      <c r="A52" s="2"/>
      <c r="B52" s="2">
        <v>1</v>
      </c>
      <c r="C52" s="2" t="s">
        <v>64</v>
      </c>
      <c r="D52" s="2" t="s">
        <v>65</v>
      </c>
      <c r="E52" s="2" t="s">
        <v>14</v>
      </c>
      <c r="F52" s="1">
        <v>8</v>
      </c>
      <c r="G52" s="1">
        <v>38</v>
      </c>
      <c r="H52" s="5">
        <f t="shared" ref="H52:H59" si="15">SUM(F52:G52)</f>
        <v>46</v>
      </c>
      <c r="I52" s="1"/>
      <c r="J52" s="1">
        <v>1</v>
      </c>
      <c r="K52" s="5">
        <f>SUM(I52:J52)</f>
        <v>1</v>
      </c>
      <c r="L52" s="1"/>
      <c r="M52" s="1"/>
      <c r="N52" s="5"/>
      <c r="O52" s="1">
        <f>F52+I52+L52</f>
        <v>8</v>
      </c>
      <c r="P52" s="1">
        <f>G52+J52+M52</f>
        <v>39</v>
      </c>
      <c r="Q52" s="5">
        <f t="shared" ref="Q52:Q60" si="16">SUM(O52:P52)</f>
        <v>47</v>
      </c>
    </row>
    <row r="53" spans="1:17" ht="22.5" x14ac:dyDescent="0.55000000000000004">
      <c r="A53" s="2"/>
      <c r="B53" s="2">
        <v>2</v>
      </c>
      <c r="C53" s="2" t="s">
        <v>64</v>
      </c>
      <c r="D53" s="2" t="s">
        <v>66</v>
      </c>
      <c r="E53" s="2" t="s">
        <v>14</v>
      </c>
      <c r="F53" s="1">
        <v>4</v>
      </c>
      <c r="G53" s="1">
        <v>33</v>
      </c>
      <c r="H53" s="5">
        <f t="shared" si="15"/>
        <v>37</v>
      </c>
      <c r="I53" s="1"/>
      <c r="J53" s="1"/>
      <c r="K53" s="5"/>
      <c r="L53" s="1"/>
      <c r="M53" s="1"/>
      <c r="N53" s="5"/>
      <c r="O53" s="1">
        <f t="shared" ref="O53:P60" si="17">F53+I53+L53</f>
        <v>4</v>
      </c>
      <c r="P53" s="1">
        <f t="shared" si="17"/>
        <v>33</v>
      </c>
      <c r="Q53" s="5">
        <f t="shared" si="16"/>
        <v>37</v>
      </c>
    </row>
    <row r="54" spans="1:17" ht="22.5" x14ac:dyDescent="0.55000000000000004">
      <c r="A54" s="2"/>
      <c r="B54" s="2">
        <v>3</v>
      </c>
      <c r="C54" s="2" t="s">
        <v>64</v>
      </c>
      <c r="D54" s="2" t="s">
        <v>67</v>
      </c>
      <c r="E54" s="2" t="s">
        <v>14</v>
      </c>
      <c r="F54" s="1">
        <v>8</v>
      </c>
      <c r="G54" s="1">
        <v>13</v>
      </c>
      <c r="H54" s="5">
        <f t="shared" si="15"/>
        <v>21</v>
      </c>
      <c r="I54" s="1"/>
      <c r="J54" s="1"/>
      <c r="K54" s="5"/>
      <c r="L54" s="1"/>
      <c r="M54" s="1"/>
      <c r="N54" s="5"/>
      <c r="O54" s="1">
        <f t="shared" si="17"/>
        <v>8</v>
      </c>
      <c r="P54" s="1">
        <f t="shared" si="17"/>
        <v>13</v>
      </c>
      <c r="Q54" s="5">
        <f t="shared" si="16"/>
        <v>21</v>
      </c>
    </row>
    <row r="55" spans="1:17" ht="22.5" x14ac:dyDescent="0.55000000000000004">
      <c r="A55" s="2"/>
      <c r="B55" s="2">
        <v>4</v>
      </c>
      <c r="C55" s="2" t="s">
        <v>64</v>
      </c>
      <c r="D55" s="2" t="s">
        <v>68</v>
      </c>
      <c r="E55" s="2" t="s">
        <v>14</v>
      </c>
      <c r="F55" s="1">
        <v>4</v>
      </c>
      <c r="G55" s="1">
        <v>6</v>
      </c>
      <c r="H55" s="5">
        <f t="shared" si="15"/>
        <v>10</v>
      </c>
      <c r="I55" s="1">
        <v>5</v>
      </c>
      <c r="J55" s="1">
        <v>7</v>
      </c>
      <c r="K55" s="5">
        <f t="shared" ref="K55:K59" si="18">SUM(I55:J55)</f>
        <v>12</v>
      </c>
      <c r="L55" s="1"/>
      <c r="M55" s="1"/>
      <c r="N55" s="5"/>
      <c r="O55" s="1">
        <f t="shared" si="17"/>
        <v>9</v>
      </c>
      <c r="P55" s="1">
        <f t="shared" si="17"/>
        <v>13</v>
      </c>
      <c r="Q55" s="5">
        <f t="shared" si="16"/>
        <v>22</v>
      </c>
    </row>
    <row r="56" spans="1:17" ht="22.5" x14ac:dyDescent="0.55000000000000004">
      <c r="A56" s="2"/>
      <c r="B56" s="2">
        <v>5</v>
      </c>
      <c r="C56" s="2" t="s">
        <v>64</v>
      </c>
      <c r="D56" s="2" t="s">
        <v>69</v>
      </c>
      <c r="E56" s="2" t="s">
        <v>14</v>
      </c>
      <c r="F56" s="1"/>
      <c r="G56" s="1"/>
      <c r="H56" s="5"/>
      <c r="I56" s="1"/>
      <c r="J56" s="1"/>
      <c r="K56" s="5"/>
      <c r="L56" s="1"/>
      <c r="M56" s="1"/>
      <c r="N56" s="5"/>
      <c r="O56" s="1"/>
      <c r="P56" s="1"/>
      <c r="Q56" s="5"/>
    </row>
    <row r="57" spans="1:17" ht="22.5" x14ac:dyDescent="0.55000000000000004">
      <c r="A57" s="2"/>
      <c r="B57" s="2">
        <v>6</v>
      </c>
      <c r="C57" s="2" t="s">
        <v>64</v>
      </c>
      <c r="D57" s="2" t="s">
        <v>70</v>
      </c>
      <c r="E57" s="2" t="s">
        <v>14</v>
      </c>
      <c r="F57" s="1"/>
      <c r="G57" s="1"/>
      <c r="H57" s="5"/>
      <c r="I57" s="1"/>
      <c r="J57" s="1"/>
      <c r="K57" s="5"/>
      <c r="L57" s="1"/>
      <c r="M57" s="1"/>
      <c r="N57" s="5"/>
      <c r="O57" s="1"/>
      <c r="P57" s="1"/>
      <c r="Q57" s="5"/>
    </row>
    <row r="58" spans="1:17" ht="22.5" x14ac:dyDescent="0.55000000000000004">
      <c r="A58" s="2"/>
      <c r="B58" s="2">
        <v>7</v>
      </c>
      <c r="C58" s="2" t="s">
        <v>71</v>
      </c>
      <c r="D58" s="2" t="s">
        <v>72</v>
      </c>
      <c r="E58" s="2" t="s">
        <v>42</v>
      </c>
      <c r="F58" s="1"/>
      <c r="G58" s="1"/>
      <c r="H58" s="5"/>
      <c r="I58" s="1"/>
      <c r="J58" s="1"/>
      <c r="K58" s="5"/>
      <c r="L58" s="1">
        <v>1</v>
      </c>
      <c r="M58" s="1">
        <v>4</v>
      </c>
      <c r="N58" s="5">
        <f t="shared" ref="N58:N60" si="19">SUM(L58:M58)</f>
        <v>5</v>
      </c>
      <c r="O58" s="1">
        <f t="shared" si="17"/>
        <v>1</v>
      </c>
      <c r="P58" s="1">
        <f t="shared" si="17"/>
        <v>4</v>
      </c>
      <c r="Q58" s="5">
        <f t="shared" si="16"/>
        <v>5</v>
      </c>
    </row>
    <row r="59" spans="1:17" ht="22.5" x14ac:dyDescent="0.55000000000000004">
      <c r="A59" s="2"/>
      <c r="B59" s="2">
        <v>8</v>
      </c>
      <c r="C59" s="2" t="s">
        <v>73</v>
      </c>
      <c r="D59" s="2" t="s">
        <v>74</v>
      </c>
      <c r="E59" s="2" t="s">
        <v>14</v>
      </c>
      <c r="F59" s="1">
        <v>8</v>
      </c>
      <c r="G59" s="1">
        <v>139</v>
      </c>
      <c r="H59" s="5">
        <f t="shared" si="15"/>
        <v>147</v>
      </c>
      <c r="I59" s="1">
        <v>2</v>
      </c>
      <c r="J59" s="1">
        <v>19</v>
      </c>
      <c r="K59" s="5">
        <f t="shared" si="18"/>
        <v>21</v>
      </c>
      <c r="L59" s="1"/>
      <c r="M59" s="1"/>
      <c r="N59" s="5"/>
      <c r="O59" s="1">
        <f t="shared" si="17"/>
        <v>10</v>
      </c>
      <c r="P59" s="1">
        <f t="shared" si="17"/>
        <v>158</v>
      </c>
      <c r="Q59" s="5">
        <f t="shared" si="16"/>
        <v>168</v>
      </c>
    </row>
    <row r="60" spans="1:17" ht="22.5" x14ac:dyDescent="0.55000000000000004">
      <c r="A60" s="2"/>
      <c r="B60" s="2">
        <v>9</v>
      </c>
      <c r="C60" s="2" t="s">
        <v>75</v>
      </c>
      <c r="D60" s="2" t="s">
        <v>74</v>
      </c>
      <c r="E60" s="2" t="s">
        <v>42</v>
      </c>
      <c r="F60" s="1"/>
      <c r="G60" s="1"/>
      <c r="H60" s="5"/>
      <c r="I60" s="1"/>
      <c r="J60" s="1"/>
      <c r="K60" s="5"/>
      <c r="L60" s="1">
        <v>2</v>
      </c>
      <c r="M60" s="1">
        <v>3</v>
      </c>
      <c r="N60" s="5">
        <f t="shared" si="19"/>
        <v>5</v>
      </c>
      <c r="O60" s="1">
        <f t="shared" si="17"/>
        <v>2</v>
      </c>
      <c r="P60" s="1">
        <f t="shared" si="17"/>
        <v>3</v>
      </c>
      <c r="Q60" s="5">
        <f t="shared" si="16"/>
        <v>5</v>
      </c>
    </row>
    <row r="61" spans="1:17" ht="22.5" x14ac:dyDescent="0.55000000000000004">
      <c r="A61" s="2"/>
      <c r="B61" s="2">
        <v>10</v>
      </c>
      <c r="C61" s="2" t="s">
        <v>49</v>
      </c>
      <c r="D61" s="2" t="s">
        <v>114</v>
      </c>
      <c r="E61" s="2" t="s">
        <v>14</v>
      </c>
      <c r="F61" s="1"/>
      <c r="G61" s="1"/>
      <c r="H61" s="5"/>
      <c r="I61" s="1"/>
      <c r="J61" s="1"/>
      <c r="K61" s="5"/>
      <c r="L61" s="1"/>
      <c r="M61" s="1"/>
      <c r="N61" s="5"/>
      <c r="O61" s="1"/>
      <c r="P61" s="1"/>
      <c r="Q61" s="5"/>
    </row>
    <row r="62" spans="1:17" ht="22.5" x14ac:dyDescent="0.55000000000000004">
      <c r="A62" s="365" t="s">
        <v>76</v>
      </c>
      <c r="B62" s="365"/>
      <c r="C62" s="365"/>
      <c r="D62" s="365"/>
      <c r="E62" s="365"/>
      <c r="F62" s="5">
        <f>SUM(F52:F61)</f>
        <v>32</v>
      </c>
      <c r="G62" s="5">
        <f t="shared" ref="G62:Q62" si="20">SUM(G52:G61)</f>
        <v>229</v>
      </c>
      <c r="H62" s="5">
        <f t="shared" si="20"/>
        <v>261</v>
      </c>
      <c r="I62" s="5">
        <f t="shared" si="20"/>
        <v>7</v>
      </c>
      <c r="J62" s="5">
        <f t="shared" si="20"/>
        <v>27</v>
      </c>
      <c r="K62" s="5">
        <f t="shared" si="20"/>
        <v>34</v>
      </c>
      <c r="L62" s="5">
        <f t="shared" si="20"/>
        <v>3</v>
      </c>
      <c r="M62" s="5">
        <f t="shared" si="20"/>
        <v>7</v>
      </c>
      <c r="N62" s="5">
        <f t="shared" si="20"/>
        <v>10</v>
      </c>
      <c r="O62" s="5">
        <f t="shared" si="20"/>
        <v>42</v>
      </c>
      <c r="P62" s="5">
        <f t="shared" si="20"/>
        <v>263</v>
      </c>
      <c r="Q62" s="5">
        <f t="shared" si="20"/>
        <v>305</v>
      </c>
    </row>
    <row r="63" spans="1:17" ht="22.5" x14ac:dyDescent="0.55000000000000004">
      <c r="A63" s="31" t="s">
        <v>77</v>
      </c>
      <c r="B63" s="32"/>
      <c r="C63" s="32"/>
      <c r="D63" s="32"/>
      <c r="E63" s="32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</row>
    <row r="64" spans="1:17" ht="22.5" x14ac:dyDescent="0.55000000000000004">
      <c r="A64" s="4"/>
      <c r="B64" s="2">
        <v>1</v>
      </c>
      <c r="C64" s="2" t="s">
        <v>78</v>
      </c>
      <c r="D64" s="2" t="s">
        <v>79</v>
      </c>
      <c r="E64" s="2" t="s">
        <v>14</v>
      </c>
      <c r="F64" s="1">
        <v>31</v>
      </c>
      <c r="G64" s="1">
        <v>26</v>
      </c>
      <c r="H64" s="18">
        <f>SUM(F64:G64)</f>
        <v>57</v>
      </c>
      <c r="I64" s="1">
        <v>1</v>
      </c>
      <c r="J64" s="1"/>
      <c r="K64" s="18">
        <f>SUM(I64:J64)</f>
        <v>1</v>
      </c>
      <c r="L64" s="1"/>
      <c r="M64" s="1"/>
      <c r="N64" s="18"/>
      <c r="O64" s="1">
        <f t="shared" ref="O64:P68" si="21">F64+I64+L64</f>
        <v>32</v>
      </c>
      <c r="P64" s="1">
        <f t="shared" si="21"/>
        <v>26</v>
      </c>
      <c r="Q64" s="18">
        <f>SUM(O64:P64)</f>
        <v>58</v>
      </c>
    </row>
    <row r="65" spans="1:17" ht="22.5" x14ac:dyDescent="0.55000000000000004">
      <c r="A65" s="4"/>
      <c r="B65" s="2">
        <v>2</v>
      </c>
      <c r="C65" s="2" t="s">
        <v>80</v>
      </c>
      <c r="D65" s="2" t="s">
        <v>81</v>
      </c>
      <c r="E65" s="2" t="s">
        <v>14</v>
      </c>
      <c r="F65" s="1"/>
      <c r="G65" s="1"/>
      <c r="H65" s="18"/>
      <c r="I65" s="1"/>
      <c r="J65" s="1"/>
      <c r="K65" s="18"/>
      <c r="L65" s="1"/>
      <c r="M65" s="1"/>
      <c r="N65" s="18"/>
      <c r="O65" s="1"/>
      <c r="P65" s="1"/>
      <c r="Q65" s="18"/>
    </row>
    <row r="66" spans="1:17" ht="22.5" x14ac:dyDescent="0.55000000000000004">
      <c r="A66" s="4"/>
      <c r="B66" s="2">
        <v>3</v>
      </c>
      <c r="C66" s="2" t="s">
        <v>80</v>
      </c>
      <c r="D66" s="2" t="s">
        <v>82</v>
      </c>
      <c r="E66" s="2" t="s">
        <v>14</v>
      </c>
      <c r="F66" s="1">
        <v>15</v>
      </c>
      <c r="G66" s="1">
        <v>5</v>
      </c>
      <c r="H66" s="18">
        <f>SUM(F66:G66)</f>
        <v>20</v>
      </c>
      <c r="I66" s="1">
        <v>5</v>
      </c>
      <c r="J66" s="1">
        <v>1</v>
      </c>
      <c r="K66" s="18">
        <f>SUM(I66:J66)</f>
        <v>6</v>
      </c>
      <c r="L66" s="1"/>
      <c r="M66" s="1"/>
      <c r="N66" s="18"/>
      <c r="O66" s="1">
        <f t="shared" si="21"/>
        <v>20</v>
      </c>
      <c r="P66" s="1">
        <f t="shared" si="21"/>
        <v>6</v>
      </c>
      <c r="Q66" s="18">
        <f>SUM(O66:P66)</f>
        <v>26</v>
      </c>
    </row>
    <row r="67" spans="1:17" ht="22.5" x14ac:dyDescent="0.55000000000000004">
      <c r="A67" s="4"/>
      <c r="B67" s="2">
        <v>4</v>
      </c>
      <c r="C67" s="2" t="s">
        <v>83</v>
      </c>
      <c r="D67" s="2" t="s">
        <v>81</v>
      </c>
      <c r="E67" s="2" t="s">
        <v>42</v>
      </c>
      <c r="F67" s="1"/>
      <c r="G67" s="1"/>
      <c r="H67" s="18"/>
      <c r="I67" s="1"/>
      <c r="J67" s="1"/>
      <c r="K67" s="18"/>
      <c r="L67" s="1">
        <v>5</v>
      </c>
      <c r="M67" s="1">
        <v>6</v>
      </c>
      <c r="N67" s="18">
        <f>SUM(L67:M67)</f>
        <v>11</v>
      </c>
      <c r="O67" s="1">
        <f t="shared" si="21"/>
        <v>5</v>
      </c>
      <c r="P67" s="1">
        <f t="shared" si="21"/>
        <v>6</v>
      </c>
      <c r="Q67" s="18">
        <f>SUM(O67:P67)</f>
        <v>11</v>
      </c>
    </row>
    <row r="68" spans="1:17" ht="22.5" x14ac:dyDescent="0.55000000000000004">
      <c r="A68" s="4"/>
      <c r="B68" s="2">
        <v>5</v>
      </c>
      <c r="C68" s="2" t="s">
        <v>84</v>
      </c>
      <c r="D68" s="2" t="s">
        <v>85</v>
      </c>
      <c r="E68" s="2" t="s">
        <v>14</v>
      </c>
      <c r="F68" s="1">
        <v>21</v>
      </c>
      <c r="G68" s="1">
        <v>11</v>
      </c>
      <c r="H68" s="18">
        <f>SUM(F68:G68)</f>
        <v>32</v>
      </c>
      <c r="I68" s="1">
        <v>17</v>
      </c>
      <c r="J68" s="1">
        <v>11</v>
      </c>
      <c r="K68" s="18">
        <f>SUM(I68:J68)</f>
        <v>28</v>
      </c>
      <c r="L68" s="1"/>
      <c r="M68" s="1"/>
      <c r="N68" s="18"/>
      <c r="O68" s="1">
        <f t="shared" si="21"/>
        <v>38</v>
      </c>
      <c r="P68" s="1">
        <f t="shared" si="21"/>
        <v>22</v>
      </c>
      <c r="Q68" s="18">
        <f>SUM(O68:P68)</f>
        <v>60</v>
      </c>
    </row>
    <row r="69" spans="1:17" ht="22.5" x14ac:dyDescent="0.55000000000000004">
      <c r="A69" s="392" t="s">
        <v>86</v>
      </c>
      <c r="B69" s="392"/>
      <c r="C69" s="392"/>
      <c r="D69" s="392"/>
      <c r="E69" s="392"/>
      <c r="F69" s="18">
        <f t="shared" ref="F69:Q69" si="22">SUM(F64:F68)</f>
        <v>67</v>
      </c>
      <c r="G69" s="18">
        <f t="shared" si="22"/>
        <v>42</v>
      </c>
      <c r="H69" s="18">
        <f t="shared" si="22"/>
        <v>109</v>
      </c>
      <c r="I69" s="18">
        <f t="shared" si="22"/>
        <v>23</v>
      </c>
      <c r="J69" s="18">
        <f t="shared" si="22"/>
        <v>12</v>
      </c>
      <c r="K69" s="18">
        <f t="shared" si="22"/>
        <v>35</v>
      </c>
      <c r="L69" s="18">
        <f t="shared" si="22"/>
        <v>5</v>
      </c>
      <c r="M69" s="18">
        <f t="shared" si="22"/>
        <v>6</v>
      </c>
      <c r="N69" s="18">
        <f t="shared" si="22"/>
        <v>11</v>
      </c>
      <c r="O69" s="18">
        <f t="shared" si="22"/>
        <v>95</v>
      </c>
      <c r="P69" s="18">
        <f t="shared" si="22"/>
        <v>60</v>
      </c>
      <c r="Q69" s="18">
        <f t="shared" si="22"/>
        <v>155</v>
      </c>
    </row>
    <row r="70" spans="1:17" ht="22.5" x14ac:dyDescent="0.55000000000000004">
      <c r="A70" s="385" t="s">
        <v>87</v>
      </c>
      <c r="B70" s="385"/>
      <c r="C70" s="385"/>
      <c r="D70" s="385"/>
      <c r="E70" s="385"/>
      <c r="F70" s="34">
        <f t="shared" ref="F70:Q70" si="23">SUM(F18+F36+F50+F62+F69)</f>
        <v>298</v>
      </c>
      <c r="G70" s="34">
        <f t="shared" si="23"/>
        <v>1382</v>
      </c>
      <c r="H70" s="34">
        <f t="shared" si="23"/>
        <v>1680</v>
      </c>
      <c r="I70" s="34">
        <f t="shared" si="23"/>
        <v>46</v>
      </c>
      <c r="J70" s="34">
        <f t="shared" si="23"/>
        <v>57</v>
      </c>
      <c r="K70" s="34">
        <f t="shared" si="23"/>
        <v>103</v>
      </c>
      <c r="L70" s="34">
        <f t="shared" si="23"/>
        <v>55</v>
      </c>
      <c r="M70" s="34">
        <f t="shared" si="23"/>
        <v>157</v>
      </c>
      <c r="N70" s="34">
        <f t="shared" si="23"/>
        <v>212</v>
      </c>
      <c r="O70" s="34">
        <f t="shared" si="23"/>
        <v>399</v>
      </c>
      <c r="P70" s="34">
        <f t="shared" si="23"/>
        <v>1596</v>
      </c>
      <c r="Q70" s="34">
        <f t="shared" si="23"/>
        <v>1995</v>
      </c>
    </row>
  </sheetData>
  <mergeCells count="12">
    <mergeCell ref="A70:E70"/>
    <mergeCell ref="A1:Q1"/>
    <mergeCell ref="F2:Q2"/>
    <mergeCell ref="F3:H3"/>
    <mergeCell ref="I3:K3"/>
    <mergeCell ref="L3:N3"/>
    <mergeCell ref="O3:Q3"/>
    <mergeCell ref="A18:E18"/>
    <mergeCell ref="A36:E36"/>
    <mergeCell ref="A50:E50"/>
    <mergeCell ref="A62:E62"/>
    <mergeCell ref="A69:E69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0"/>
  <sheetViews>
    <sheetView topLeftCell="A19" zoomScaleNormal="100" workbookViewId="0">
      <selection activeCell="D38" sqref="D38:D49"/>
    </sheetView>
  </sheetViews>
  <sheetFormatPr defaultRowHeight="12.75" x14ac:dyDescent="0.2"/>
  <cols>
    <col min="1" max="1" width="1.7109375" customWidth="1"/>
    <col min="2" max="2" width="3.28515625" bestFit="1" customWidth="1"/>
    <col min="3" max="3" width="25.5703125" bestFit="1" customWidth="1"/>
    <col min="4" max="4" width="24.42578125" customWidth="1"/>
    <col min="5" max="5" width="12.140625" customWidth="1"/>
    <col min="6" max="17" width="6.140625" customWidth="1"/>
  </cols>
  <sheetData>
    <row r="1" spans="1:17" ht="27.75" x14ac:dyDescent="0.65">
      <c r="A1" s="386" t="s">
        <v>155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</row>
    <row r="2" spans="1:17" ht="22.5" x14ac:dyDescent="0.55000000000000004">
      <c r="A2" s="7"/>
      <c r="B2" s="8"/>
      <c r="C2" s="9"/>
      <c r="D2" s="9"/>
      <c r="E2" s="9"/>
      <c r="F2" s="387" t="s">
        <v>113</v>
      </c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</row>
    <row r="3" spans="1:17" ht="22.5" x14ac:dyDescent="0.55000000000000004">
      <c r="A3" s="10"/>
      <c r="B3" s="11" t="s">
        <v>2</v>
      </c>
      <c r="C3" s="12" t="s">
        <v>3</v>
      </c>
      <c r="D3" s="12" t="s">
        <v>4</v>
      </c>
      <c r="E3" s="12" t="s">
        <v>5</v>
      </c>
      <c r="F3" s="365" t="s">
        <v>95</v>
      </c>
      <c r="G3" s="365"/>
      <c r="H3" s="365"/>
      <c r="I3" s="388" t="s">
        <v>107</v>
      </c>
      <c r="J3" s="388"/>
      <c r="K3" s="388"/>
      <c r="L3" s="389" t="s">
        <v>93</v>
      </c>
      <c r="M3" s="389"/>
      <c r="N3" s="389"/>
      <c r="O3" s="387" t="s">
        <v>6</v>
      </c>
      <c r="P3" s="387"/>
      <c r="Q3" s="387"/>
    </row>
    <row r="4" spans="1:17" ht="22.5" x14ac:dyDescent="0.55000000000000004">
      <c r="A4" s="13"/>
      <c r="B4" s="14"/>
      <c r="C4" s="15"/>
      <c r="D4" s="15"/>
      <c r="E4" s="15" t="s">
        <v>7</v>
      </c>
      <c r="F4" s="5" t="s">
        <v>8</v>
      </c>
      <c r="G4" s="5" t="s">
        <v>9</v>
      </c>
      <c r="H4" s="5" t="s">
        <v>10</v>
      </c>
      <c r="I4" s="328" t="s">
        <v>8</v>
      </c>
      <c r="J4" s="328" t="s">
        <v>9</v>
      </c>
      <c r="K4" s="328" t="s">
        <v>10</v>
      </c>
      <c r="L4" s="329" t="s">
        <v>8</v>
      </c>
      <c r="M4" s="329" t="s">
        <v>9</v>
      </c>
      <c r="N4" s="329" t="s">
        <v>10</v>
      </c>
      <c r="O4" s="327" t="s">
        <v>8</v>
      </c>
      <c r="P4" s="327" t="s">
        <v>9</v>
      </c>
      <c r="Q4" s="327" t="s">
        <v>10</v>
      </c>
    </row>
    <row r="5" spans="1:17" ht="22.5" x14ac:dyDescent="0.55000000000000004">
      <c r="A5" s="22" t="s">
        <v>11</v>
      </c>
      <c r="B5" s="23"/>
      <c r="C5" s="23"/>
      <c r="D5" s="23"/>
      <c r="E5" s="23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</row>
    <row r="6" spans="1:17" ht="22.5" x14ac:dyDescent="0.55000000000000004">
      <c r="A6" s="2"/>
      <c r="B6" s="2">
        <v>1</v>
      </c>
      <c r="C6" s="2" t="s">
        <v>12</v>
      </c>
      <c r="D6" s="2" t="s">
        <v>13</v>
      </c>
      <c r="E6" s="2" t="s">
        <v>14</v>
      </c>
      <c r="F6" s="1">
        <v>28</v>
      </c>
      <c r="G6" s="1">
        <v>12</v>
      </c>
      <c r="H6" s="330">
        <f t="shared" ref="H6:H17" si="0">SUM(F6:G6)</f>
        <v>40</v>
      </c>
      <c r="I6" s="1">
        <v>3</v>
      </c>
      <c r="J6" s="1"/>
      <c r="K6" s="330">
        <f t="shared" ref="K6:K17" si="1">SUM(I6:J6)</f>
        <v>3</v>
      </c>
      <c r="L6" s="1"/>
      <c r="M6" s="1"/>
      <c r="N6" s="330"/>
      <c r="O6" s="1">
        <f>F6+I6+L6</f>
        <v>31</v>
      </c>
      <c r="P6" s="1">
        <f>G6+J6+M6</f>
        <v>12</v>
      </c>
      <c r="Q6" s="330">
        <f t="shared" ref="Q6:Q17" si="2">SUM(O6:P6)</f>
        <v>43</v>
      </c>
    </row>
    <row r="7" spans="1:17" ht="22.5" x14ac:dyDescent="0.55000000000000004">
      <c r="A7" s="2"/>
      <c r="B7" s="2">
        <v>2</v>
      </c>
      <c r="C7" s="2" t="s">
        <v>12</v>
      </c>
      <c r="D7" s="2" t="s">
        <v>15</v>
      </c>
      <c r="E7" s="2" t="s">
        <v>14</v>
      </c>
      <c r="F7" s="1">
        <v>9</v>
      </c>
      <c r="G7" s="1">
        <v>10</v>
      </c>
      <c r="H7" s="330">
        <f t="shared" si="0"/>
        <v>19</v>
      </c>
      <c r="I7" s="1">
        <v>2</v>
      </c>
      <c r="J7" s="1">
        <v>1</v>
      </c>
      <c r="K7" s="330">
        <f t="shared" si="1"/>
        <v>3</v>
      </c>
      <c r="L7" s="1"/>
      <c r="M7" s="1"/>
      <c r="N7" s="330"/>
      <c r="O7" s="1">
        <f t="shared" ref="O7:P17" si="3">F7+I7+L7</f>
        <v>11</v>
      </c>
      <c r="P7" s="1">
        <f t="shared" si="3"/>
        <v>11</v>
      </c>
      <c r="Q7" s="330">
        <f t="shared" si="2"/>
        <v>22</v>
      </c>
    </row>
    <row r="8" spans="1:17" ht="22.5" x14ac:dyDescent="0.55000000000000004">
      <c r="A8" s="2"/>
      <c r="B8" s="2">
        <v>3</v>
      </c>
      <c r="C8" s="2" t="s">
        <v>12</v>
      </c>
      <c r="D8" s="2" t="s">
        <v>16</v>
      </c>
      <c r="E8" s="2" t="s">
        <v>14</v>
      </c>
      <c r="F8" s="1">
        <v>16</v>
      </c>
      <c r="G8" s="1">
        <v>1</v>
      </c>
      <c r="H8" s="330">
        <f t="shared" si="0"/>
        <v>17</v>
      </c>
      <c r="I8" s="1"/>
      <c r="J8" s="1"/>
      <c r="K8" s="330"/>
      <c r="L8" s="1"/>
      <c r="M8" s="1"/>
      <c r="N8" s="330"/>
      <c r="O8" s="1">
        <f t="shared" si="3"/>
        <v>16</v>
      </c>
      <c r="P8" s="1">
        <f t="shared" si="3"/>
        <v>1</v>
      </c>
      <c r="Q8" s="330">
        <f t="shared" si="2"/>
        <v>17</v>
      </c>
    </row>
    <row r="9" spans="1:17" ht="22.5" x14ac:dyDescent="0.55000000000000004">
      <c r="A9" s="2"/>
      <c r="B9" s="2">
        <v>4</v>
      </c>
      <c r="C9" s="2" t="s">
        <v>12</v>
      </c>
      <c r="D9" s="2" t="s">
        <v>17</v>
      </c>
      <c r="E9" s="2" t="s">
        <v>14</v>
      </c>
      <c r="F9" s="1">
        <v>3</v>
      </c>
      <c r="G9" s="1">
        <v>103</v>
      </c>
      <c r="H9" s="330">
        <f t="shared" si="0"/>
        <v>106</v>
      </c>
      <c r="I9" s="1"/>
      <c r="J9" s="1">
        <v>1</v>
      </c>
      <c r="K9" s="330">
        <f t="shared" si="1"/>
        <v>1</v>
      </c>
      <c r="L9" s="1"/>
      <c r="M9" s="1"/>
      <c r="N9" s="330"/>
      <c r="O9" s="1">
        <f t="shared" si="3"/>
        <v>3</v>
      </c>
      <c r="P9" s="1">
        <f t="shared" si="3"/>
        <v>104</v>
      </c>
      <c r="Q9" s="330">
        <f t="shared" si="2"/>
        <v>107</v>
      </c>
    </row>
    <row r="10" spans="1:17" ht="22.5" x14ac:dyDescent="0.55000000000000004">
      <c r="A10" s="2"/>
      <c r="B10" s="2">
        <v>5</v>
      </c>
      <c r="C10" s="2" t="s">
        <v>12</v>
      </c>
      <c r="D10" s="2" t="s">
        <v>18</v>
      </c>
      <c r="E10" s="2" t="s">
        <v>14</v>
      </c>
      <c r="F10" s="1">
        <v>44</v>
      </c>
      <c r="G10" s="1">
        <v>14</v>
      </c>
      <c r="H10" s="330">
        <f t="shared" si="0"/>
        <v>58</v>
      </c>
      <c r="I10" s="1"/>
      <c r="J10" s="1"/>
      <c r="K10" s="330"/>
      <c r="L10" s="1"/>
      <c r="M10" s="1"/>
      <c r="N10" s="330"/>
      <c r="O10" s="1">
        <f t="shared" si="3"/>
        <v>44</v>
      </c>
      <c r="P10" s="1">
        <f t="shared" si="3"/>
        <v>14</v>
      </c>
      <c r="Q10" s="338">
        <f t="shared" si="2"/>
        <v>58</v>
      </c>
    </row>
    <row r="11" spans="1:17" ht="22.5" x14ac:dyDescent="0.55000000000000004">
      <c r="A11" s="2"/>
      <c r="B11" s="2">
        <v>6</v>
      </c>
      <c r="C11" s="2" t="s">
        <v>12</v>
      </c>
      <c r="D11" s="2" t="s">
        <v>19</v>
      </c>
      <c r="E11" s="2" t="s">
        <v>14</v>
      </c>
      <c r="F11" s="1">
        <v>4</v>
      </c>
      <c r="G11" s="1">
        <v>29</v>
      </c>
      <c r="H11" s="330">
        <f t="shared" si="0"/>
        <v>33</v>
      </c>
      <c r="I11" s="1"/>
      <c r="J11" s="1"/>
      <c r="K11" s="330"/>
      <c r="L11" s="1"/>
      <c r="M11" s="1"/>
      <c r="N11" s="330"/>
      <c r="O11" s="1">
        <f t="shared" si="3"/>
        <v>4</v>
      </c>
      <c r="P11" s="1">
        <f t="shared" si="3"/>
        <v>29</v>
      </c>
      <c r="Q11" s="338">
        <f t="shared" si="2"/>
        <v>33</v>
      </c>
    </row>
    <row r="12" spans="1:17" ht="22.5" x14ac:dyDescent="0.55000000000000004">
      <c r="A12" s="2"/>
      <c r="B12" s="2">
        <v>7</v>
      </c>
      <c r="C12" s="2" t="s">
        <v>109</v>
      </c>
      <c r="D12" s="2" t="s">
        <v>20</v>
      </c>
      <c r="E12" s="2" t="s">
        <v>14</v>
      </c>
      <c r="F12" s="1"/>
      <c r="G12" s="1"/>
      <c r="H12" s="330"/>
      <c r="I12" s="1"/>
      <c r="J12" s="1"/>
      <c r="K12" s="330"/>
      <c r="L12" s="1"/>
      <c r="M12" s="1"/>
      <c r="N12" s="330"/>
      <c r="O12" s="1"/>
      <c r="P12" s="1"/>
      <c r="Q12" s="338"/>
    </row>
    <row r="13" spans="1:17" ht="22.5" x14ac:dyDescent="0.55000000000000004">
      <c r="A13" s="2"/>
      <c r="B13" s="2">
        <v>8</v>
      </c>
      <c r="C13" s="2" t="s">
        <v>12</v>
      </c>
      <c r="D13" s="2" t="s">
        <v>110</v>
      </c>
      <c r="E13" s="2" t="s">
        <v>14</v>
      </c>
      <c r="F13" s="1"/>
      <c r="G13" s="1"/>
      <c r="H13" s="330"/>
      <c r="I13" s="1"/>
      <c r="J13" s="1"/>
      <c r="K13" s="330"/>
      <c r="L13" s="1"/>
      <c r="M13" s="1"/>
      <c r="N13" s="330"/>
      <c r="O13" s="1"/>
      <c r="P13" s="1"/>
      <c r="Q13" s="338"/>
    </row>
    <row r="14" spans="1:17" ht="22.5" x14ac:dyDescent="0.55000000000000004">
      <c r="A14" s="2"/>
      <c r="B14" s="2">
        <v>9</v>
      </c>
      <c r="C14" s="2" t="s">
        <v>12</v>
      </c>
      <c r="D14" s="2" t="s">
        <v>111</v>
      </c>
      <c r="E14" s="2" t="s">
        <v>14</v>
      </c>
      <c r="F14" s="1"/>
      <c r="G14" s="1"/>
      <c r="H14" s="330"/>
      <c r="I14" s="1"/>
      <c r="J14" s="1"/>
      <c r="K14" s="330"/>
      <c r="L14" s="1"/>
      <c r="M14" s="1"/>
      <c r="N14" s="330"/>
      <c r="O14" s="1"/>
      <c r="P14" s="1"/>
      <c r="Q14" s="338"/>
    </row>
    <row r="15" spans="1:17" ht="22.5" x14ac:dyDescent="0.55000000000000004">
      <c r="A15" s="2"/>
      <c r="B15" s="2">
        <v>10</v>
      </c>
      <c r="C15" s="2" t="s">
        <v>21</v>
      </c>
      <c r="D15" s="2" t="s">
        <v>22</v>
      </c>
      <c r="E15" s="2" t="s">
        <v>14</v>
      </c>
      <c r="F15" s="1">
        <v>11</v>
      </c>
      <c r="G15" s="1">
        <v>3</v>
      </c>
      <c r="H15" s="338">
        <f t="shared" si="0"/>
        <v>14</v>
      </c>
      <c r="I15" s="1"/>
      <c r="J15" s="1"/>
      <c r="K15" s="330">
        <f t="shared" si="1"/>
        <v>0</v>
      </c>
      <c r="L15" s="1"/>
      <c r="M15" s="1"/>
      <c r="N15" s="330"/>
      <c r="O15" s="1">
        <f t="shared" si="3"/>
        <v>11</v>
      </c>
      <c r="P15" s="1">
        <f t="shared" si="3"/>
        <v>3</v>
      </c>
      <c r="Q15" s="330">
        <f t="shared" si="2"/>
        <v>14</v>
      </c>
    </row>
    <row r="16" spans="1:17" ht="22.5" x14ac:dyDescent="0.55000000000000004">
      <c r="A16" s="2"/>
      <c r="B16" s="2">
        <v>11</v>
      </c>
      <c r="C16" s="2" t="s">
        <v>21</v>
      </c>
      <c r="D16" s="2" t="s">
        <v>23</v>
      </c>
      <c r="E16" s="2" t="s">
        <v>14</v>
      </c>
      <c r="F16" s="1">
        <v>7</v>
      </c>
      <c r="G16" s="1">
        <v>1</v>
      </c>
      <c r="H16" s="330">
        <f t="shared" si="0"/>
        <v>8</v>
      </c>
      <c r="I16" s="1">
        <v>9</v>
      </c>
      <c r="J16" s="1">
        <v>2</v>
      </c>
      <c r="K16" s="330">
        <f t="shared" si="1"/>
        <v>11</v>
      </c>
      <c r="L16" s="1"/>
      <c r="M16" s="1"/>
      <c r="N16" s="330"/>
      <c r="O16" s="1">
        <f t="shared" si="3"/>
        <v>16</v>
      </c>
      <c r="P16" s="1">
        <f t="shared" si="3"/>
        <v>3</v>
      </c>
      <c r="Q16" s="330">
        <f t="shared" si="2"/>
        <v>19</v>
      </c>
    </row>
    <row r="17" spans="1:17" ht="22.5" x14ac:dyDescent="0.55000000000000004">
      <c r="A17" s="2"/>
      <c r="B17" s="2">
        <v>12</v>
      </c>
      <c r="C17" s="2" t="s">
        <v>21</v>
      </c>
      <c r="D17" s="2" t="s">
        <v>24</v>
      </c>
      <c r="E17" s="2" t="s">
        <v>14</v>
      </c>
      <c r="F17" s="1">
        <v>30</v>
      </c>
      <c r="G17" s="1">
        <v>9</v>
      </c>
      <c r="H17" s="330">
        <f t="shared" si="0"/>
        <v>39</v>
      </c>
      <c r="I17" s="1">
        <v>2</v>
      </c>
      <c r="J17" s="1"/>
      <c r="K17" s="330">
        <f t="shared" si="1"/>
        <v>2</v>
      </c>
      <c r="L17" s="1"/>
      <c r="M17" s="1"/>
      <c r="N17" s="330"/>
      <c r="O17" s="1">
        <f t="shared" si="3"/>
        <v>32</v>
      </c>
      <c r="P17" s="1">
        <f>G17+J17+M17</f>
        <v>9</v>
      </c>
      <c r="Q17" s="330">
        <f t="shared" si="2"/>
        <v>41</v>
      </c>
    </row>
    <row r="18" spans="1:17" ht="22.5" x14ac:dyDescent="0.55000000000000004">
      <c r="A18" s="390" t="s">
        <v>25</v>
      </c>
      <c r="B18" s="390"/>
      <c r="C18" s="390"/>
      <c r="D18" s="390"/>
      <c r="E18" s="390"/>
      <c r="F18" s="330">
        <f t="shared" ref="F18:K18" si="4">SUM(F6:F17)</f>
        <v>152</v>
      </c>
      <c r="G18" s="330">
        <f t="shared" si="4"/>
        <v>182</v>
      </c>
      <c r="H18" s="330">
        <f t="shared" si="4"/>
        <v>334</v>
      </c>
      <c r="I18" s="330">
        <f t="shared" si="4"/>
        <v>16</v>
      </c>
      <c r="J18" s="330">
        <f t="shared" si="4"/>
        <v>4</v>
      </c>
      <c r="K18" s="330">
        <f t="shared" si="4"/>
        <v>20</v>
      </c>
      <c r="L18" s="330"/>
      <c r="M18" s="330"/>
      <c r="N18" s="330"/>
      <c r="O18" s="330">
        <f>SUM(O6:O17)</f>
        <v>168</v>
      </c>
      <c r="P18" s="330">
        <f>SUM(P6:P17)</f>
        <v>186</v>
      </c>
      <c r="Q18" s="330">
        <f>SUM(Q6:Q17)</f>
        <v>354</v>
      </c>
    </row>
    <row r="19" spans="1:17" ht="22.5" x14ac:dyDescent="0.55000000000000004">
      <c r="A19" s="19" t="s">
        <v>26</v>
      </c>
      <c r="B19" s="20"/>
      <c r="C19" s="20"/>
      <c r="D19" s="20"/>
      <c r="E19" s="20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</row>
    <row r="20" spans="1:17" ht="22.5" x14ac:dyDescent="0.55000000000000004">
      <c r="A20" s="2"/>
      <c r="B20" s="2">
        <v>1</v>
      </c>
      <c r="C20" s="2" t="s">
        <v>27</v>
      </c>
      <c r="D20" s="2" t="s">
        <v>28</v>
      </c>
      <c r="E20" s="2" t="s">
        <v>14</v>
      </c>
      <c r="F20" s="1">
        <v>1</v>
      </c>
      <c r="G20" s="1">
        <v>104</v>
      </c>
      <c r="H20" s="325">
        <f t="shared" ref="H20:H29" si="5">SUM(F20:G20)</f>
        <v>105</v>
      </c>
      <c r="I20" s="1"/>
      <c r="J20" s="1"/>
      <c r="K20" s="325"/>
      <c r="L20" s="1"/>
      <c r="M20" s="1"/>
      <c r="N20" s="325"/>
      <c r="O20" s="1">
        <f t="shared" ref="O20:P35" si="6">F20+I20+L20</f>
        <v>1</v>
      </c>
      <c r="P20" s="1">
        <f>G20+J20+M20</f>
        <v>104</v>
      </c>
      <c r="Q20" s="325">
        <f t="shared" ref="Q20:Q35" si="7">SUM(O20:P20)</f>
        <v>105</v>
      </c>
    </row>
    <row r="21" spans="1:17" ht="22.5" x14ac:dyDescent="0.55000000000000004">
      <c r="A21" s="2"/>
      <c r="B21" s="2">
        <v>2</v>
      </c>
      <c r="C21" s="2" t="s">
        <v>27</v>
      </c>
      <c r="D21" s="2" t="s">
        <v>29</v>
      </c>
      <c r="E21" s="2" t="s">
        <v>14</v>
      </c>
      <c r="F21" s="1">
        <v>26</v>
      </c>
      <c r="G21" s="1">
        <v>83</v>
      </c>
      <c r="H21" s="325">
        <f t="shared" si="5"/>
        <v>109</v>
      </c>
      <c r="I21" s="1"/>
      <c r="J21" s="1"/>
      <c r="K21" s="325"/>
      <c r="L21" s="1"/>
      <c r="M21" s="1"/>
      <c r="N21" s="325"/>
      <c r="O21" s="1">
        <f t="shared" si="6"/>
        <v>26</v>
      </c>
      <c r="P21" s="1">
        <f t="shared" si="6"/>
        <v>83</v>
      </c>
      <c r="Q21" s="325">
        <f t="shared" si="7"/>
        <v>109</v>
      </c>
    </row>
    <row r="22" spans="1:17" ht="22.5" x14ac:dyDescent="0.55000000000000004">
      <c r="A22" s="2"/>
      <c r="B22" s="2">
        <v>3</v>
      </c>
      <c r="C22" s="2" t="s">
        <v>27</v>
      </c>
      <c r="D22" s="2" t="s">
        <v>30</v>
      </c>
      <c r="E22" s="2" t="s">
        <v>14</v>
      </c>
      <c r="F22" s="1">
        <v>28</v>
      </c>
      <c r="G22" s="1">
        <v>51</v>
      </c>
      <c r="H22" s="325">
        <f t="shared" si="5"/>
        <v>79</v>
      </c>
      <c r="I22" s="1"/>
      <c r="J22" s="1"/>
      <c r="K22" s="325"/>
      <c r="L22" s="1"/>
      <c r="M22" s="1"/>
      <c r="N22" s="325"/>
      <c r="O22" s="1">
        <f t="shared" si="6"/>
        <v>28</v>
      </c>
      <c r="P22" s="1">
        <f t="shared" si="6"/>
        <v>51</v>
      </c>
      <c r="Q22" s="325">
        <f t="shared" si="7"/>
        <v>79</v>
      </c>
    </row>
    <row r="23" spans="1:17" ht="22.5" x14ac:dyDescent="0.55000000000000004">
      <c r="A23" s="2"/>
      <c r="B23" s="2">
        <v>4</v>
      </c>
      <c r="C23" s="2" t="s">
        <v>27</v>
      </c>
      <c r="D23" s="2" t="s">
        <v>31</v>
      </c>
      <c r="E23" s="2" t="s">
        <v>14</v>
      </c>
      <c r="F23" s="1">
        <v>13</v>
      </c>
      <c r="G23" s="1">
        <v>98</v>
      </c>
      <c r="H23" s="325">
        <f t="shared" si="5"/>
        <v>111</v>
      </c>
      <c r="I23" s="1"/>
      <c r="J23" s="1"/>
      <c r="K23" s="325"/>
      <c r="L23" s="1"/>
      <c r="M23" s="1"/>
      <c r="N23" s="325"/>
      <c r="O23" s="1">
        <f t="shared" si="6"/>
        <v>13</v>
      </c>
      <c r="P23" s="1">
        <f t="shared" si="6"/>
        <v>98</v>
      </c>
      <c r="Q23" s="325">
        <f t="shared" si="7"/>
        <v>111</v>
      </c>
    </row>
    <row r="24" spans="1:17" ht="22.5" x14ac:dyDescent="0.55000000000000004">
      <c r="A24" s="2"/>
      <c r="B24" s="2">
        <v>5</v>
      </c>
      <c r="C24" s="2" t="s">
        <v>27</v>
      </c>
      <c r="D24" s="2" t="s">
        <v>32</v>
      </c>
      <c r="E24" s="2" t="s">
        <v>14</v>
      </c>
      <c r="F24" s="1">
        <v>6</v>
      </c>
      <c r="G24" s="1">
        <v>116</v>
      </c>
      <c r="H24" s="325">
        <f t="shared" si="5"/>
        <v>122</v>
      </c>
      <c r="I24" s="1"/>
      <c r="J24" s="1"/>
      <c r="K24" s="325"/>
      <c r="L24" s="1"/>
      <c r="M24" s="1"/>
      <c r="N24" s="325"/>
      <c r="O24" s="1">
        <f t="shared" si="6"/>
        <v>6</v>
      </c>
      <c r="P24" s="1">
        <f t="shared" si="6"/>
        <v>116</v>
      </c>
      <c r="Q24" s="325">
        <f t="shared" si="7"/>
        <v>122</v>
      </c>
    </row>
    <row r="25" spans="1:17" ht="22.5" x14ac:dyDescent="0.55000000000000004">
      <c r="A25" s="2"/>
      <c r="B25" s="2">
        <v>6</v>
      </c>
      <c r="C25" s="2" t="s">
        <v>27</v>
      </c>
      <c r="D25" s="2" t="s">
        <v>33</v>
      </c>
      <c r="E25" s="2" t="s">
        <v>14</v>
      </c>
      <c r="F25" s="1">
        <v>26</v>
      </c>
      <c r="G25" s="1">
        <v>88</v>
      </c>
      <c r="H25" s="325">
        <f t="shared" si="5"/>
        <v>114</v>
      </c>
      <c r="I25" s="1"/>
      <c r="J25" s="1"/>
      <c r="K25" s="325"/>
      <c r="L25" s="1"/>
      <c r="M25" s="1"/>
      <c r="N25" s="325"/>
      <c r="O25" s="1">
        <f t="shared" si="6"/>
        <v>26</v>
      </c>
      <c r="P25" s="1">
        <f t="shared" si="6"/>
        <v>88</v>
      </c>
      <c r="Q25" s="325">
        <f t="shared" si="7"/>
        <v>114</v>
      </c>
    </row>
    <row r="26" spans="1:17" ht="22.5" x14ac:dyDescent="0.55000000000000004">
      <c r="A26" s="2"/>
      <c r="B26" s="2">
        <v>7</v>
      </c>
      <c r="C26" s="2" t="s">
        <v>27</v>
      </c>
      <c r="D26" s="2" t="s">
        <v>34</v>
      </c>
      <c r="E26" s="2" t="s">
        <v>14</v>
      </c>
      <c r="F26" s="1">
        <v>5</v>
      </c>
      <c r="G26" s="1">
        <v>97</v>
      </c>
      <c r="H26" s="325">
        <f t="shared" si="5"/>
        <v>102</v>
      </c>
      <c r="I26" s="1"/>
      <c r="J26" s="1"/>
      <c r="K26" s="325"/>
      <c r="L26" s="1"/>
      <c r="M26" s="1"/>
      <c r="N26" s="325"/>
      <c r="O26" s="1">
        <f t="shared" si="6"/>
        <v>5</v>
      </c>
      <c r="P26" s="1">
        <f t="shared" si="6"/>
        <v>97</v>
      </c>
      <c r="Q26" s="325">
        <f t="shared" si="7"/>
        <v>102</v>
      </c>
    </row>
    <row r="27" spans="1:17" ht="22.5" x14ac:dyDescent="0.55000000000000004">
      <c r="A27" s="2"/>
      <c r="B27" s="2">
        <v>8</v>
      </c>
      <c r="C27" s="2" t="s">
        <v>27</v>
      </c>
      <c r="D27" s="2" t="s">
        <v>35</v>
      </c>
      <c r="E27" s="2" t="s">
        <v>14</v>
      </c>
      <c r="F27" s="1">
        <v>5</v>
      </c>
      <c r="G27" s="1">
        <v>93</v>
      </c>
      <c r="H27" s="325">
        <f t="shared" si="5"/>
        <v>98</v>
      </c>
      <c r="I27" s="1"/>
      <c r="J27" s="1"/>
      <c r="K27" s="325"/>
      <c r="L27" s="1"/>
      <c r="M27" s="1"/>
      <c r="N27" s="325"/>
      <c r="O27" s="1">
        <f t="shared" si="6"/>
        <v>5</v>
      </c>
      <c r="P27" s="1">
        <f t="shared" si="6"/>
        <v>93</v>
      </c>
      <c r="Q27" s="325">
        <f t="shared" si="7"/>
        <v>98</v>
      </c>
    </row>
    <row r="28" spans="1:17" ht="22.5" x14ac:dyDescent="0.55000000000000004">
      <c r="A28" s="2"/>
      <c r="B28" s="2">
        <v>9</v>
      </c>
      <c r="C28" s="2" t="s">
        <v>27</v>
      </c>
      <c r="D28" s="2" t="s">
        <v>36</v>
      </c>
      <c r="E28" s="2" t="s">
        <v>14</v>
      </c>
      <c r="F28" s="1">
        <v>65</v>
      </c>
      <c r="G28" s="1">
        <v>26</v>
      </c>
      <c r="H28" s="325">
        <f t="shared" si="5"/>
        <v>91</v>
      </c>
      <c r="I28" s="1"/>
      <c r="J28" s="1"/>
      <c r="K28" s="325"/>
      <c r="L28" s="1"/>
      <c r="M28" s="1"/>
      <c r="N28" s="325"/>
      <c r="O28" s="1">
        <f t="shared" si="6"/>
        <v>65</v>
      </c>
      <c r="P28" s="1">
        <f t="shared" si="6"/>
        <v>26</v>
      </c>
      <c r="Q28" s="325">
        <f t="shared" si="7"/>
        <v>91</v>
      </c>
    </row>
    <row r="29" spans="1:17" ht="22.5" x14ac:dyDescent="0.55000000000000004">
      <c r="A29" s="2"/>
      <c r="B29" s="2">
        <v>10</v>
      </c>
      <c r="C29" s="2" t="s">
        <v>27</v>
      </c>
      <c r="D29" s="2" t="s">
        <v>37</v>
      </c>
      <c r="E29" s="2" t="s">
        <v>14</v>
      </c>
      <c r="F29" s="1">
        <v>26</v>
      </c>
      <c r="G29" s="1">
        <v>6</v>
      </c>
      <c r="H29" s="325">
        <f t="shared" si="5"/>
        <v>32</v>
      </c>
      <c r="I29" s="1"/>
      <c r="J29" s="1"/>
      <c r="K29" s="325"/>
      <c r="L29" s="1"/>
      <c r="M29" s="1"/>
      <c r="N29" s="325"/>
      <c r="O29" s="1">
        <f t="shared" si="6"/>
        <v>26</v>
      </c>
      <c r="P29" s="1">
        <f t="shared" si="6"/>
        <v>6</v>
      </c>
      <c r="Q29" s="325">
        <f t="shared" si="7"/>
        <v>32</v>
      </c>
    </row>
    <row r="30" spans="1:17" ht="22.5" x14ac:dyDescent="0.55000000000000004">
      <c r="A30" s="2"/>
      <c r="B30" s="2">
        <v>11</v>
      </c>
      <c r="C30" s="2" t="s">
        <v>27</v>
      </c>
      <c r="D30" s="2" t="s">
        <v>108</v>
      </c>
      <c r="E30" s="2" t="s">
        <v>14</v>
      </c>
      <c r="F30" s="1"/>
      <c r="G30" s="1"/>
      <c r="H30" s="325"/>
      <c r="I30" s="1"/>
      <c r="J30" s="1"/>
      <c r="K30" s="325"/>
      <c r="L30" s="1"/>
      <c r="M30" s="1"/>
      <c r="N30" s="325"/>
      <c r="O30" s="1"/>
      <c r="P30" s="1"/>
      <c r="Q30" s="325"/>
    </row>
    <row r="31" spans="1:17" ht="22.5" x14ac:dyDescent="0.55000000000000004">
      <c r="A31" s="2"/>
      <c r="B31" s="2">
        <v>12</v>
      </c>
      <c r="C31" s="2" t="s">
        <v>38</v>
      </c>
      <c r="D31" s="2" t="s">
        <v>39</v>
      </c>
      <c r="E31" s="3" t="s">
        <v>38</v>
      </c>
      <c r="F31" s="1"/>
      <c r="G31" s="1"/>
      <c r="H31" s="325"/>
      <c r="I31" s="1"/>
      <c r="J31" s="1"/>
      <c r="K31" s="325"/>
      <c r="L31" s="1">
        <v>50</v>
      </c>
      <c r="M31" s="1">
        <v>118</v>
      </c>
      <c r="N31" s="325">
        <f>SUM(L31:M31)</f>
        <v>168</v>
      </c>
      <c r="O31" s="1">
        <f t="shared" si="6"/>
        <v>50</v>
      </c>
      <c r="P31" s="1">
        <f t="shared" si="6"/>
        <v>118</v>
      </c>
      <c r="Q31" s="325">
        <f t="shared" si="7"/>
        <v>168</v>
      </c>
    </row>
    <row r="32" spans="1:17" ht="22.5" x14ac:dyDescent="0.55000000000000004">
      <c r="A32" s="2"/>
      <c r="B32" s="2">
        <v>13</v>
      </c>
      <c r="C32" s="2" t="s">
        <v>40</v>
      </c>
      <c r="D32" s="2" t="s">
        <v>41</v>
      </c>
      <c r="E32" s="2" t="s">
        <v>42</v>
      </c>
      <c r="F32" s="1"/>
      <c r="G32" s="1"/>
      <c r="H32" s="325"/>
      <c r="I32" s="1"/>
      <c r="J32" s="1"/>
      <c r="K32" s="325"/>
      <c r="L32" s="1">
        <v>4</v>
      </c>
      <c r="M32" s="1">
        <v>13</v>
      </c>
      <c r="N32" s="325">
        <f>SUM(L32:M32)</f>
        <v>17</v>
      </c>
      <c r="O32" s="1">
        <f t="shared" si="6"/>
        <v>4</v>
      </c>
      <c r="P32" s="1">
        <f t="shared" si="6"/>
        <v>13</v>
      </c>
      <c r="Q32" s="325">
        <f t="shared" si="7"/>
        <v>17</v>
      </c>
    </row>
    <row r="33" spans="1:17" ht="22.5" x14ac:dyDescent="0.55000000000000004">
      <c r="A33" s="2"/>
      <c r="B33" s="2">
        <v>14</v>
      </c>
      <c r="C33" s="2" t="s">
        <v>40</v>
      </c>
      <c r="D33" s="2" t="s">
        <v>43</v>
      </c>
      <c r="E33" s="2" t="s">
        <v>42</v>
      </c>
      <c r="F33" s="1"/>
      <c r="G33" s="1"/>
      <c r="H33" s="325"/>
      <c r="I33" s="1"/>
      <c r="J33" s="1"/>
      <c r="K33" s="325"/>
      <c r="L33" s="1">
        <v>2</v>
      </c>
      <c r="M33" s="1">
        <v>10</v>
      </c>
      <c r="N33" s="325">
        <f>SUM(L33:M33)</f>
        <v>12</v>
      </c>
      <c r="O33" s="1">
        <f t="shared" si="6"/>
        <v>2</v>
      </c>
      <c r="P33" s="1">
        <f t="shared" si="6"/>
        <v>10</v>
      </c>
      <c r="Q33" s="325">
        <f t="shared" si="7"/>
        <v>12</v>
      </c>
    </row>
    <row r="34" spans="1:17" ht="22.5" x14ac:dyDescent="0.55000000000000004">
      <c r="A34" s="2"/>
      <c r="B34" s="2">
        <v>15</v>
      </c>
      <c r="C34" s="2" t="s">
        <v>40</v>
      </c>
      <c r="D34" s="2" t="s">
        <v>44</v>
      </c>
      <c r="E34" s="2" t="s">
        <v>42</v>
      </c>
      <c r="F34" s="1"/>
      <c r="G34" s="1"/>
      <c r="H34" s="325"/>
      <c r="I34" s="1"/>
      <c r="J34" s="1"/>
      <c r="K34" s="325"/>
      <c r="L34" s="1"/>
      <c r="M34" s="1"/>
      <c r="N34" s="336"/>
      <c r="O34" s="1"/>
      <c r="P34" s="1"/>
      <c r="Q34" s="336"/>
    </row>
    <row r="35" spans="1:17" ht="22.5" x14ac:dyDescent="0.55000000000000004">
      <c r="A35" s="2"/>
      <c r="B35" s="2">
        <v>16</v>
      </c>
      <c r="C35" s="2" t="s">
        <v>45</v>
      </c>
      <c r="D35" s="2" t="s">
        <v>41</v>
      </c>
      <c r="E35" s="2" t="s">
        <v>46</v>
      </c>
      <c r="F35" s="1"/>
      <c r="G35" s="1"/>
      <c r="H35" s="325"/>
      <c r="I35" s="1"/>
      <c r="J35" s="1"/>
      <c r="K35" s="325"/>
      <c r="L35" s="1">
        <v>3</v>
      </c>
      <c r="M35" s="1">
        <v>1</v>
      </c>
      <c r="N35" s="336">
        <f>SUM(L35:M35)</f>
        <v>4</v>
      </c>
      <c r="O35" s="1">
        <f t="shared" si="6"/>
        <v>3</v>
      </c>
      <c r="P35" s="1">
        <f t="shared" si="6"/>
        <v>1</v>
      </c>
      <c r="Q35" s="336">
        <f t="shared" si="7"/>
        <v>4</v>
      </c>
    </row>
    <row r="36" spans="1:17" ht="22.5" x14ac:dyDescent="0.55000000000000004">
      <c r="A36" s="378" t="s">
        <v>47</v>
      </c>
      <c r="B36" s="378"/>
      <c r="C36" s="378"/>
      <c r="D36" s="378"/>
      <c r="E36" s="378"/>
      <c r="F36" s="325">
        <f t="shared" ref="F36:Q36" si="8">SUM(F20:F35)</f>
        <v>201</v>
      </c>
      <c r="G36" s="325">
        <f t="shared" si="8"/>
        <v>762</v>
      </c>
      <c r="H36" s="325">
        <f t="shared" si="8"/>
        <v>963</v>
      </c>
      <c r="I36" s="325"/>
      <c r="J36" s="325"/>
      <c r="K36" s="325"/>
      <c r="L36" s="325">
        <f t="shared" si="8"/>
        <v>59</v>
      </c>
      <c r="M36" s="325">
        <f t="shared" si="8"/>
        <v>142</v>
      </c>
      <c r="N36" s="325">
        <f t="shared" si="8"/>
        <v>201</v>
      </c>
      <c r="O36" s="325">
        <f t="shared" si="8"/>
        <v>260</v>
      </c>
      <c r="P36" s="325">
        <f t="shared" si="8"/>
        <v>904</v>
      </c>
      <c r="Q36" s="325">
        <f>SUM(Q20:Q35)</f>
        <v>1164</v>
      </c>
    </row>
    <row r="37" spans="1:17" ht="22.5" x14ac:dyDescent="0.55000000000000004">
      <c r="A37" s="25" t="s">
        <v>48</v>
      </c>
      <c r="B37" s="26"/>
      <c r="C37" s="26"/>
      <c r="D37" s="26"/>
      <c r="E37" s="26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</row>
    <row r="38" spans="1:17" ht="22.5" x14ac:dyDescent="0.55000000000000004">
      <c r="A38" s="2"/>
      <c r="B38" s="2">
        <v>1</v>
      </c>
      <c r="C38" s="2" t="s">
        <v>49</v>
      </c>
      <c r="D38" s="2" t="s">
        <v>50</v>
      </c>
      <c r="E38" s="2" t="s">
        <v>14</v>
      </c>
      <c r="F38" s="1">
        <v>10</v>
      </c>
      <c r="G38" s="1">
        <v>38</v>
      </c>
      <c r="H38" s="331">
        <f>SUM(F38:G38)</f>
        <v>48</v>
      </c>
      <c r="I38" s="1">
        <v>5</v>
      </c>
      <c r="J38" s="1">
        <v>6</v>
      </c>
      <c r="K38" s="331">
        <f>SUM(I38:J38)</f>
        <v>11</v>
      </c>
      <c r="L38" s="1"/>
      <c r="M38" s="1"/>
      <c r="N38" s="331"/>
      <c r="O38" s="1">
        <f>F38+I38+L38</f>
        <v>15</v>
      </c>
      <c r="P38" s="1">
        <f>G38+J38+M38</f>
        <v>44</v>
      </c>
      <c r="Q38" s="331">
        <f>SUM(O38:P38)</f>
        <v>59</v>
      </c>
    </row>
    <row r="39" spans="1:17" ht="22.5" x14ac:dyDescent="0.55000000000000004">
      <c r="A39" s="2"/>
      <c r="B39" s="2">
        <v>2</v>
      </c>
      <c r="C39" s="2" t="s">
        <v>49</v>
      </c>
      <c r="D39" s="2" t="s">
        <v>51</v>
      </c>
      <c r="E39" s="2" t="s">
        <v>14</v>
      </c>
      <c r="F39" s="1">
        <v>3</v>
      </c>
      <c r="G39" s="1">
        <v>28</v>
      </c>
      <c r="H39" s="331">
        <f t="shared" ref="H39:H49" si="9">SUM(F39:G39)</f>
        <v>31</v>
      </c>
      <c r="I39" s="1"/>
      <c r="J39" s="1"/>
      <c r="K39" s="331"/>
      <c r="L39" s="1"/>
      <c r="M39" s="1"/>
      <c r="N39" s="331"/>
      <c r="O39" s="1">
        <f t="shared" ref="O39:P49" si="10">F39+I39+L39</f>
        <v>3</v>
      </c>
      <c r="P39" s="1">
        <f t="shared" si="10"/>
        <v>28</v>
      </c>
      <c r="Q39" s="331">
        <f t="shared" ref="Q39:Q49" si="11">SUM(O39:P39)</f>
        <v>31</v>
      </c>
    </row>
    <row r="40" spans="1:17" ht="22.5" x14ac:dyDescent="0.55000000000000004">
      <c r="A40" s="2"/>
      <c r="B40" s="2">
        <v>3</v>
      </c>
      <c r="C40" s="2" t="s">
        <v>49</v>
      </c>
      <c r="D40" s="2" t="s">
        <v>52</v>
      </c>
      <c r="E40" s="2" t="s">
        <v>14</v>
      </c>
      <c r="F40" s="1">
        <v>5</v>
      </c>
      <c r="G40" s="1">
        <v>18</v>
      </c>
      <c r="H40" s="331">
        <f t="shared" si="9"/>
        <v>23</v>
      </c>
      <c r="I40" s="1"/>
      <c r="J40" s="1"/>
      <c r="K40" s="331"/>
      <c r="L40" s="1"/>
      <c r="M40" s="1"/>
      <c r="N40" s="331"/>
      <c r="O40" s="1">
        <f t="shared" si="10"/>
        <v>5</v>
      </c>
      <c r="P40" s="1">
        <f t="shared" si="10"/>
        <v>18</v>
      </c>
      <c r="Q40" s="331">
        <f t="shared" si="11"/>
        <v>23</v>
      </c>
    </row>
    <row r="41" spans="1:17" ht="22.5" x14ac:dyDescent="0.55000000000000004">
      <c r="A41" s="2"/>
      <c r="B41" s="2">
        <v>4</v>
      </c>
      <c r="C41" s="2" t="s">
        <v>49</v>
      </c>
      <c r="D41" s="2" t="s">
        <v>53</v>
      </c>
      <c r="E41" s="2" t="s">
        <v>14</v>
      </c>
      <c r="F41" s="1">
        <v>10</v>
      </c>
      <c r="G41" s="1">
        <v>97</v>
      </c>
      <c r="H41" s="331">
        <f t="shared" si="9"/>
        <v>107</v>
      </c>
      <c r="I41" s="1">
        <v>2</v>
      </c>
      <c r="J41" s="1">
        <v>5</v>
      </c>
      <c r="K41" s="331">
        <f t="shared" ref="K41:K49" si="12">SUM(I41:J41)</f>
        <v>7</v>
      </c>
      <c r="L41" s="1"/>
      <c r="M41" s="1"/>
      <c r="N41" s="331"/>
      <c r="O41" s="1">
        <f t="shared" si="10"/>
        <v>12</v>
      </c>
      <c r="P41" s="1">
        <f t="shared" si="10"/>
        <v>102</v>
      </c>
      <c r="Q41" s="331">
        <f t="shared" si="11"/>
        <v>114</v>
      </c>
    </row>
    <row r="42" spans="1:17" ht="22.5" x14ac:dyDescent="0.55000000000000004">
      <c r="A42" s="2"/>
      <c r="B42" s="2">
        <v>5</v>
      </c>
      <c r="C42" s="2" t="s">
        <v>49</v>
      </c>
      <c r="D42" s="2" t="s">
        <v>54</v>
      </c>
      <c r="E42" s="2" t="s">
        <v>14</v>
      </c>
      <c r="F42" s="1"/>
      <c r="G42" s="1"/>
      <c r="H42" s="331"/>
      <c r="I42" s="1">
        <v>11</v>
      </c>
      <c r="J42" s="1">
        <v>10</v>
      </c>
      <c r="K42" s="331">
        <f t="shared" si="12"/>
        <v>21</v>
      </c>
      <c r="L42" s="1"/>
      <c r="M42" s="1"/>
      <c r="N42" s="331"/>
      <c r="O42" s="1">
        <f t="shared" si="10"/>
        <v>11</v>
      </c>
      <c r="P42" s="1">
        <f t="shared" si="10"/>
        <v>10</v>
      </c>
      <c r="Q42" s="331">
        <f t="shared" si="11"/>
        <v>21</v>
      </c>
    </row>
    <row r="43" spans="1:17" ht="22.5" x14ac:dyDescent="0.55000000000000004">
      <c r="A43" s="2"/>
      <c r="B43" s="2">
        <v>6</v>
      </c>
      <c r="C43" s="2" t="s">
        <v>49</v>
      </c>
      <c r="D43" s="2" t="s">
        <v>55</v>
      </c>
      <c r="E43" s="2" t="s">
        <v>14</v>
      </c>
      <c r="F43" s="1">
        <v>1</v>
      </c>
      <c r="G43" s="1">
        <v>23</v>
      </c>
      <c r="H43" s="339">
        <f t="shared" si="9"/>
        <v>24</v>
      </c>
      <c r="I43" s="1"/>
      <c r="J43" s="1"/>
      <c r="K43" s="331"/>
      <c r="L43" s="1"/>
      <c r="M43" s="1"/>
      <c r="N43" s="331"/>
      <c r="O43" s="1">
        <f t="shared" si="10"/>
        <v>1</v>
      </c>
      <c r="P43" s="1">
        <f t="shared" si="10"/>
        <v>23</v>
      </c>
      <c r="Q43" s="339">
        <f t="shared" si="11"/>
        <v>24</v>
      </c>
    </row>
    <row r="44" spans="1:17" ht="22.5" x14ac:dyDescent="0.55000000000000004">
      <c r="A44" s="2"/>
      <c r="B44" s="2">
        <v>7</v>
      </c>
      <c r="C44" s="2" t="s">
        <v>49</v>
      </c>
      <c r="D44" s="2" t="s">
        <v>56</v>
      </c>
      <c r="E44" s="2" t="s">
        <v>14</v>
      </c>
      <c r="F44" s="1"/>
      <c r="G44" s="1"/>
      <c r="H44" s="331"/>
      <c r="I44" s="1"/>
      <c r="J44" s="1"/>
      <c r="K44" s="331"/>
      <c r="L44" s="1"/>
      <c r="M44" s="1"/>
      <c r="N44" s="331"/>
      <c r="O44" s="1"/>
      <c r="P44" s="1"/>
      <c r="Q44" s="331"/>
    </row>
    <row r="45" spans="1:17" ht="22.5" x14ac:dyDescent="0.55000000000000004">
      <c r="A45" s="2"/>
      <c r="B45" s="2">
        <v>8</v>
      </c>
      <c r="C45" s="2" t="s">
        <v>49</v>
      </c>
      <c r="D45" s="2" t="s">
        <v>88</v>
      </c>
      <c r="E45" s="2" t="s">
        <v>14</v>
      </c>
      <c r="F45" s="1"/>
      <c r="G45" s="1"/>
      <c r="H45" s="331"/>
      <c r="I45" s="1"/>
      <c r="J45" s="1"/>
      <c r="K45" s="331"/>
      <c r="L45" s="1"/>
      <c r="M45" s="1"/>
      <c r="N45" s="331"/>
      <c r="O45" s="1"/>
      <c r="P45" s="1"/>
      <c r="Q45" s="331"/>
    </row>
    <row r="46" spans="1:17" ht="22.5" x14ac:dyDescent="0.55000000000000004">
      <c r="A46" s="2"/>
      <c r="B46" s="2">
        <v>9</v>
      </c>
      <c r="C46" s="2" t="s">
        <v>49</v>
      </c>
      <c r="D46" s="2" t="s">
        <v>89</v>
      </c>
      <c r="E46" s="2" t="s">
        <v>14</v>
      </c>
      <c r="F46" s="1"/>
      <c r="G46" s="1"/>
      <c r="H46" s="331"/>
      <c r="I46" s="1"/>
      <c r="J46" s="1"/>
      <c r="K46" s="331"/>
      <c r="L46" s="1"/>
      <c r="M46" s="1"/>
      <c r="N46" s="331"/>
      <c r="O46" s="1"/>
      <c r="P46" s="1"/>
      <c r="Q46" s="331"/>
    </row>
    <row r="47" spans="1:17" ht="22.5" x14ac:dyDescent="0.55000000000000004">
      <c r="A47" s="2"/>
      <c r="B47" s="2">
        <v>10</v>
      </c>
      <c r="C47" s="2" t="s">
        <v>57</v>
      </c>
      <c r="D47" s="2" t="s">
        <v>58</v>
      </c>
      <c r="E47" s="2" t="s">
        <v>42</v>
      </c>
      <c r="F47" s="1"/>
      <c r="G47" s="1"/>
      <c r="H47" s="331"/>
      <c r="I47" s="1"/>
      <c r="J47" s="1"/>
      <c r="K47" s="331"/>
      <c r="L47" s="1">
        <v>2</v>
      </c>
      <c r="M47" s="1">
        <v>2</v>
      </c>
      <c r="N47" s="331">
        <f t="shared" ref="N47" si="13">SUM(L47:M47)</f>
        <v>4</v>
      </c>
      <c r="O47" s="1">
        <f t="shared" si="10"/>
        <v>2</v>
      </c>
      <c r="P47" s="1">
        <f>G47+J47+M47</f>
        <v>2</v>
      </c>
      <c r="Q47" s="331">
        <f t="shared" si="11"/>
        <v>4</v>
      </c>
    </row>
    <row r="48" spans="1:17" ht="22.5" x14ac:dyDescent="0.55000000000000004">
      <c r="A48" s="2"/>
      <c r="B48" s="2">
        <v>11</v>
      </c>
      <c r="C48" s="2" t="s">
        <v>59</v>
      </c>
      <c r="D48" s="2" t="s">
        <v>60</v>
      </c>
      <c r="E48" s="2" t="s">
        <v>14</v>
      </c>
      <c r="F48" s="1"/>
      <c r="G48" s="1">
        <v>3</v>
      </c>
      <c r="H48" s="339">
        <f t="shared" si="9"/>
        <v>3</v>
      </c>
      <c r="I48" s="1"/>
      <c r="J48" s="1"/>
      <c r="K48" s="331"/>
      <c r="L48" s="1"/>
      <c r="M48" s="1"/>
      <c r="N48" s="331"/>
      <c r="O48" s="1">
        <f t="shared" ref="O48" si="14">F48+I48+L48</f>
        <v>0</v>
      </c>
      <c r="P48" s="1">
        <f>G48+J48+M48</f>
        <v>3</v>
      </c>
      <c r="Q48" s="339">
        <f t="shared" si="11"/>
        <v>3</v>
      </c>
    </row>
    <row r="49" spans="1:17" ht="22.5" x14ac:dyDescent="0.55000000000000004">
      <c r="A49" s="2"/>
      <c r="B49" s="2">
        <v>12</v>
      </c>
      <c r="C49" s="2" t="s">
        <v>59</v>
      </c>
      <c r="D49" s="2" t="s">
        <v>61</v>
      </c>
      <c r="E49" s="2" t="s">
        <v>14</v>
      </c>
      <c r="F49" s="1">
        <v>6</v>
      </c>
      <c r="G49" s="1">
        <v>5</v>
      </c>
      <c r="H49" s="331">
        <f t="shared" si="9"/>
        <v>11</v>
      </c>
      <c r="I49" s="1">
        <v>2</v>
      </c>
      <c r="J49" s="1">
        <v>1</v>
      </c>
      <c r="K49" s="331">
        <f t="shared" si="12"/>
        <v>3</v>
      </c>
      <c r="L49" s="1"/>
      <c r="M49" s="1"/>
      <c r="N49" s="331"/>
      <c r="O49" s="1">
        <f t="shared" si="10"/>
        <v>8</v>
      </c>
      <c r="P49" s="1">
        <f>G49+J49+M49</f>
        <v>6</v>
      </c>
      <c r="Q49" s="331">
        <f t="shared" si="11"/>
        <v>14</v>
      </c>
    </row>
    <row r="50" spans="1:17" ht="22.5" x14ac:dyDescent="0.55000000000000004">
      <c r="A50" s="391" t="s">
        <v>62</v>
      </c>
      <c r="B50" s="391"/>
      <c r="C50" s="391"/>
      <c r="D50" s="391"/>
      <c r="E50" s="391"/>
      <c r="F50" s="331">
        <f t="shared" ref="F50:Q50" si="15">SUM(F38:F49)</f>
        <v>35</v>
      </c>
      <c r="G50" s="331">
        <f t="shared" si="15"/>
        <v>212</v>
      </c>
      <c r="H50" s="331">
        <f t="shared" si="15"/>
        <v>247</v>
      </c>
      <c r="I50" s="331">
        <f t="shared" si="15"/>
        <v>20</v>
      </c>
      <c r="J50" s="331">
        <f t="shared" si="15"/>
        <v>22</v>
      </c>
      <c r="K50" s="331">
        <f t="shared" si="15"/>
        <v>42</v>
      </c>
      <c r="L50" s="331">
        <f>SUM(L38:L49)</f>
        <v>2</v>
      </c>
      <c r="M50" s="339">
        <f>SUM(M38:M49)</f>
        <v>2</v>
      </c>
      <c r="N50" s="331">
        <f t="shared" si="15"/>
        <v>4</v>
      </c>
      <c r="O50" s="331">
        <f>SUM(O38:O49)</f>
        <v>57</v>
      </c>
      <c r="P50" s="331">
        <f t="shared" si="15"/>
        <v>236</v>
      </c>
      <c r="Q50" s="331">
        <f>SUM(Q38:Q49)</f>
        <v>293</v>
      </c>
    </row>
    <row r="51" spans="1:17" ht="22.5" x14ac:dyDescent="0.55000000000000004">
      <c r="A51" s="28" t="s">
        <v>63</v>
      </c>
      <c r="B51" s="29"/>
      <c r="C51" s="29"/>
      <c r="D51" s="29"/>
      <c r="E51" s="29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</row>
    <row r="52" spans="1:17" ht="22.5" x14ac:dyDescent="0.55000000000000004">
      <c r="A52" s="2"/>
      <c r="B52" s="2">
        <v>1</v>
      </c>
      <c r="C52" s="2" t="s">
        <v>64</v>
      </c>
      <c r="D52" s="2" t="s">
        <v>65</v>
      </c>
      <c r="E52" s="2" t="s">
        <v>14</v>
      </c>
      <c r="F52" s="1"/>
      <c r="G52" s="1">
        <v>2</v>
      </c>
      <c r="H52" s="5">
        <f t="shared" ref="H52:H61" si="16">SUM(F52:G52)</f>
        <v>2</v>
      </c>
      <c r="I52" s="1"/>
      <c r="J52" s="1"/>
      <c r="K52" s="5">
        <f>SUM(I52:J52)</f>
        <v>0</v>
      </c>
      <c r="L52" s="1"/>
      <c r="M52" s="1"/>
      <c r="N52" s="5"/>
      <c r="O52" s="1">
        <f>F52+I52+L52</f>
        <v>0</v>
      </c>
      <c r="P52" s="1">
        <f>G52+J52+M52</f>
        <v>2</v>
      </c>
      <c r="Q52" s="5">
        <f t="shared" ref="Q52:Q60" si="17">SUM(O52:P52)</f>
        <v>2</v>
      </c>
    </row>
    <row r="53" spans="1:17" ht="22.5" x14ac:dyDescent="0.55000000000000004">
      <c r="A53" s="2"/>
      <c r="B53" s="2">
        <v>2</v>
      </c>
      <c r="C53" s="2" t="s">
        <v>64</v>
      </c>
      <c r="D53" s="2" t="s">
        <v>66</v>
      </c>
      <c r="E53" s="2" t="s">
        <v>14</v>
      </c>
      <c r="F53" s="1">
        <v>6</v>
      </c>
      <c r="G53" s="1">
        <v>37</v>
      </c>
      <c r="H53" s="5">
        <f t="shared" si="16"/>
        <v>43</v>
      </c>
      <c r="I53" s="1">
        <v>2</v>
      </c>
      <c r="J53" s="1">
        <v>8</v>
      </c>
      <c r="K53" s="5">
        <f t="shared" ref="K53:K61" si="18">SUM(I53:J53)</f>
        <v>10</v>
      </c>
      <c r="L53" s="1"/>
      <c r="M53" s="1"/>
      <c r="N53" s="5"/>
      <c r="O53" s="1">
        <f t="shared" ref="O53:P60" si="19">F53+I53+L53</f>
        <v>8</v>
      </c>
      <c r="P53" s="1">
        <f t="shared" si="19"/>
        <v>45</v>
      </c>
      <c r="Q53" s="5">
        <f t="shared" si="17"/>
        <v>53</v>
      </c>
    </row>
    <row r="54" spans="1:17" ht="22.5" x14ac:dyDescent="0.55000000000000004">
      <c r="A54" s="2"/>
      <c r="B54" s="2">
        <v>3</v>
      </c>
      <c r="C54" s="2" t="s">
        <v>64</v>
      </c>
      <c r="D54" s="2" t="s">
        <v>67</v>
      </c>
      <c r="E54" s="2" t="s">
        <v>14</v>
      </c>
      <c r="F54" s="1">
        <v>7</v>
      </c>
      <c r="G54" s="1">
        <v>25</v>
      </c>
      <c r="H54" s="5">
        <f t="shared" si="16"/>
        <v>32</v>
      </c>
      <c r="I54" s="1">
        <v>1</v>
      </c>
      <c r="J54" s="1">
        <v>3</v>
      </c>
      <c r="K54" s="5">
        <f t="shared" si="18"/>
        <v>4</v>
      </c>
      <c r="L54" s="1"/>
      <c r="M54" s="1"/>
      <c r="N54" s="5"/>
      <c r="O54" s="1">
        <f t="shared" si="19"/>
        <v>8</v>
      </c>
      <c r="P54" s="1">
        <f t="shared" si="19"/>
        <v>28</v>
      </c>
      <c r="Q54" s="5">
        <f t="shared" si="17"/>
        <v>36</v>
      </c>
    </row>
    <row r="55" spans="1:17" ht="22.5" x14ac:dyDescent="0.55000000000000004">
      <c r="A55" s="2"/>
      <c r="B55" s="2">
        <v>4</v>
      </c>
      <c r="C55" s="2" t="s">
        <v>64</v>
      </c>
      <c r="D55" s="2" t="s">
        <v>68</v>
      </c>
      <c r="E55" s="2" t="s">
        <v>14</v>
      </c>
      <c r="F55" s="1">
        <v>14</v>
      </c>
      <c r="G55" s="1">
        <v>28</v>
      </c>
      <c r="H55" s="5">
        <f t="shared" si="16"/>
        <v>42</v>
      </c>
      <c r="I55" s="1">
        <v>2</v>
      </c>
      <c r="J55" s="1">
        <v>7</v>
      </c>
      <c r="K55" s="5">
        <f t="shared" si="18"/>
        <v>9</v>
      </c>
      <c r="L55" s="1"/>
      <c r="M55" s="1"/>
      <c r="N55" s="5"/>
      <c r="O55" s="1">
        <f t="shared" si="19"/>
        <v>16</v>
      </c>
      <c r="P55" s="1">
        <f t="shared" si="19"/>
        <v>35</v>
      </c>
      <c r="Q55" s="5">
        <f t="shared" si="17"/>
        <v>51</v>
      </c>
    </row>
    <row r="56" spans="1:17" ht="22.5" x14ac:dyDescent="0.55000000000000004">
      <c r="A56" s="2"/>
      <c r="B56" s="2">
        <v>5</v>
      </c>
      <c r="C56" s="2" t="s">
        <v>64</v>
      </c>
      <c r="D56" s="2" t="s">
        <v>69</v>
      </c>
      <c r="E56" s="2" t="s">
        <v>14</v>
      </c>
      <c r="F56" s="1">
        <v>1</v>
      </c>
      <c r="G56" s="1">
        <v>9</v>
      </c>
      <c r="H56" s="5">
        <f t="shared" si="16"/>
        <v>10</v>
      </c>
      <c r="I56" s="1"/>
      <c r="J56" s="1"/>
      <c r="K56" s="5">
        <f t="shared" si="18"/>
        <v>0</v>
      </c>
      <c r="L56" s="1"/>
      <c r="M56" s="1"/>
      <c r="N56" s="5"/>
      <c r="O56" s="1">
        <f t="shared" si="19"/>
        <v>1</v>
      </c>
      <c r="P56" s="1">
        <f t="shared" si="19"/>
        <v>9</v>
      </c>
      <c r="Q56" s="5">
        <f t="shared" si="17"/>
        <v>10</v>
      </c>
    </row>
    <row r="57" spans="1:17" ht="22.5" x14ac:dyDescent="0.55000000000000004">
      <c r="A57" s="2"/>
      <c r="B57" s="2">
        <v>6</v>
      </c>
      <c r="C57" s="2" t="s">
        <v>64</v>
      </c>
      <c r="D57" s="2" t="s">
        <v>70</v>
      </c>
      <c r="E57" s="2" t="s">
        <v>14</v>
      </c>
      <c r="F57" s="1">
        <v>3</v>
      </c>
      <c r="G57" s="1">
        <v>25</v>
      </c>
      <c r="H57" s="5">
        <f t="shared" si="16"/>
        <v>28</v>
      </c>
      <c r="I57" s="1"/>
      <c r="J57" s="1"/>
      <c r="K57" s="5">
        <f t="shared" si="18"/>
        <v>0</v>
      </c>
      <c r="L57" s="1"/>
      <c r="M57" s="1"/>
      <c r="N57" s="5"/>
      <c r="O57" s="1">
        <f t="shared" si="19"/>
        <v>3</v>
      </c>
      <c r="P57" s="1">
        <f t="shared" si="19"/>
        <v>25</v>
      </c>
      <c r="Q57" s="5">
        <f t="shared" si="17"/>
        <v>28</v>
      </c>
    </row>
    <row r="58" spans="1:17" ht="22.5" x14ac:dyDescent="0.55000000000000004">
      <c r="A58" s="2"/>
      <c r="B58" s="2">
        <v>7</v>
      </c>
      <c r="C58" s="2" t="s">
        <v>71</v>
      </c>
      <c r="D58" s="2" t="s">
        <v>72</v>
      </c>
      <c r="E58" s="2" t="s">
        <v>42</v>
      </c>
      <c r="F58" s="1"/>
      <c r="G58" s="1"/>
      <c r="H58" s="5"/>
      <c r="I58" s="1"/>
      <c r="J58" s="1"/>
      <c r="K58" s="5">
        <f t="shared" si="18"/>
        <v>0</v>
      </c>
      <c r="L58" s="1"/>
      <c r="M58" s="1">
        <v>3</v>
      </c>
      <c r="N58" s="5">
        <f t="shared" ref="N58:N60" si="20">SUM(L58:M58)</f>
        <v>3</v>
      </c>
      <c r="O58" s="1">
        <f t="shared" si="19"/>
        <v>0</v>
      </c>
      <c r="P58" s="1">
        <f t="shared" si="19"/>
        <v>3</v>
      </c>
      <c r="Q58" s="5">
        <f t="shared" si="17"/>
        <v>3</v>
      </c>
    </row>
    <row r="59" spans="1:17" ht="22.5" x14ac:dyDescent="0.55000000000000004">
      <c r="A59" s="2"/>
      <c r="B59" s="2">
        <v>8</v>
      </c>
      <c r="C59" s="2" t="s">
        <v>73</v>
      </c>
      <c r="D59" s="2" t="s">
        <v>74</v>
      </c>
      <c r="E59" s="2" t="s">
        <v>14</v>
      </c>
      <c r="F59" s="1">
        <v>12</v>
      </c>
      <c r="G59" s="1">
        <v>154</v>
      </c>
      <c r="H59" s="5">
        <f t="shared" si="16"/>
        <v>166</v>
      </c>
      <c r="I59" s="1">
        <v>1</v>
      </c>
      <c r="J59" s="1">
        <v>27</v>
      </c>
      <c r="K59" s="5">
        <f t="shared" si="18"/>
        <v>28</v>
      </c>
      <c r="L59" s="1"/>
      <c r="M59" s="1"/>
      <c r="N59" s="5"/>
      <c r="O59" s="1">
        <f t="shared" si="19"/>
        <v>13</v>
      </c>
      <c r="P59" s="1">
        <f t="shared" si="19"/>
        <v>181</v>
      </c>
      <c r="Q59" s="5">
        <f t="shared" si="17"/>
        <v>194</v>
      </c>
    </row>
    <row r="60" spans="1:17" ht="22.5" x14ac:dyDescent="0.55000000000000004">
      <c r="A60" s="2"/>
      <c r="B60" s="2">
        <v>9</v>
      </c>
      <c r="C60" s="2" t="s">
        <v>75</v>
      </c>
      <c r="D60" s="2" t="s">
        <v>74</v>
      </c>
      <c r="E60" s="2" t="s">
        <v>42</v>
      </c>
      <c r="F60" s="1"/>
      <c r="G60" s="1"/>
      <c r="H60" s="5"/>
      <c r="I60" s="1"/>
      <c r="J60" s="1"/>
      <c r="K60" s="5"/>
      <c r="L60" s="1">
        <v>1</v>
      </c>
      <c r="M60" s="1">
        <v>8</v>
      </c>
      <c r="N60" s="5">
        <f t="shared" si="20"/>
        <v>9</v>
      </c>
      <c r="O60" s="1">
        <f t="shared" si="19"/>
        <v>1</v>
      </c>
      <c r="P60" s="1">
        <f t="shared" si="19"/>
        <v>8</v>
      </c>
      <c r="Q60" s="5">
        <f t="shared" si="17"/>
        <v>9</v>
      </c>
    </row>
    <row r="61" spans="1:17" ht="22.5" x14ac:dyDescent="0.55000000000000004">
      <c r="A61" s="2"/>
      <c r="B61" s="2">
        <v>10</v>
      </c>
      <c r="C61" s="2" t="s">
        <v>49</v>
      </c>
      <c r="D61" s="2" t="s">
        <v>114</v>
      </c>
      <c r="E61" s="2" t="s">
        <v>14</v>
      </c>
      <c r="F61" s="1">
        <v>7</v>
      </c>
      <c r="G61" s="1">
        <v>52</v>
      </c>
      <c r="H61" s="5">
        <f t="shared" si="16"/>
        <v>59</v>
      </c>
      <c r="I61" s="1"/>
      <c r="J61" s="1"/>
      <c r="K61" s="5"/>
      <c r="L61" s="1"/>
      <c r="M61" s="1"/>
      <c r="N61" s="5"/>
      <c r="O61" s="1">
        <f t="shared" ref="O61" si="21">F61+I61+L61</f>
        <v>7</v>
      </c>
      <c r="P61" s="1">
        <f t="shared" ref="P61" si="22">G61+J61+M61</f>
        <v>52</v>
      </c>
      <c r="Q61" s="5">
        <f t="shared" ref="Q61" si="23">SUM(O61:P61)</f>
        <v>59</v>
      </c>
    </row>
    <row r="62" spans="1:17" ht="22.5" x14ac:dyDescent="0.55000000000000004">
      <c r="A62" s="365" t="s">
        <v>76</v>
      </c>
      <c r="B62" s="365"/>
      <c r="C62" s="365"/>
      <c r="D62" s="365"/>
      <c r="E62" s="365"/>
      <c r="F62" s="5">
        <f>SUM(F52:F61)</f>
        <v>50</v>
      </c>
      <c r="G62" s="5">
        <f t="shared" ref="G62:Q62" si="24">SUM(G52:G61)</f>
        <v>332</v>
      </c>
      <c r="H62" s="5">
        <f t="shared" si="24"/>
        <v>382</v>
      </c>
      <c r="I62" s="5">
        <f t="shared" si="24"/>
        <v>6</v>
      </c>
      <c r="J62" s="5">
        <f t="shared" si="24"/>
        <v>45</v>
      </c>
      <c r="K62" s="5">
        <f t="shared" si="24"/>
        <v>51</v>
      </c>
      <c r="L62" s="5">
        <f t="shared" si="24"/>
        <v>1</v>
      </c>
      <c r="M62" s="5">
        <f t="shared" si="24"/>
        <v>11</v>
      </c>
      <c r="N62" s="5">
        <f t="shared" si="24"/>
        <v>12</v>
      </c>
      <c r="O62" s="5">
        <f t="shared" si="24"/>
        <v>57</v>
      </c>
      <c r="P62" s="5">
        <f t="shared" si="24"/>
        <v>388</v>
      </c>
      <c r="Q62" s="5">
        <f>SUM(Q52:Q61)</f>
        <v>445</v>
      </c>
    </row>
    <row r="63" spans="1:17" ht="22.5" x14ac:dyDescent="0.55000000000000004">
      <c r="A63" s="31" t="s">
        <v>77</v>
      </c>
      <c r="B63" s="32"/>
      <c r="C63" s="32"/>
      <c r="D63" s="32"/>
      <c r="E63" s="32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</row>
    <row r="64" spans="1:17" ht="22.5" x14ac:dyDescent="0.55000000000000004">
      <c r="A64" s="4"/>
      <c r="B64" s="2">
        <v>1</v>
      </c>
      <c r="C64" s="2" t="s">
        <v>78</v>
      </c>
      <c r="D64" s="2" t="s">
        <v>79</v>
      </c>
      <c r="E64" s="2" t="s">
        <v>14</v>
      </c>
      <c r="F64" s="1">
        <v>29</v>
      </c>
      <c r="G64" s="1">
        <v>24</v>
      </c>
      <c r="H64" s="332">
        <f>SUM(F64:G64)</f>
        <v>53</v>
      </c>
      <c r="I64" s="1">
        <v>13</v>
      </c>
      <c r="J64" s="1">
        <v>4</v>
      </c>
      <c r="K64" s="332">
        <f>SUM(I64:J64)</f>
        <v>17</v>
      </c>
      <c r="L64" s="1"/>
      <c r="M64" s="1"/>
      <c r="N64" s="332"/>
      <c r="O64" s="1">
        <f t="shared" ref="O64:P68" si="25">F64+I64+L64</f>
        <v>42</v>
      </c>
      <c r="P64" s="1">
        <f t="shared" si="25"/>
        <v>28</v>
      </c>
      <c r="Q64" s="332">
        <f>SUM(O64:P64)</f>
        <v>70</v>
      </c>
    </row>
    <row r="65" spans="1:17" ht="22.5" x14ac:dyDescent="0.55000000000000004">
      <c r="A65" s="4"/>
      <c r="B65" s="2">
        <v>2</v>
      </c>
      <c r="C65" s="2" t="s">
        <v>80</v>
      </c>
      <c r="D65" s="2" t="s">
        <v>81</v>
      </c>
      <c r="E65" s="2" t="s">
        <v>14</v>
      </c>
      <c r="F65" s="1"/>
      <c r="G65" s="1"/>
      <c r="H65" s="332"/>
      <c r="I65" s="1"/>
      <c r="J65" s="1">
        <v>2</v>
      </c>
      <c r="K65" s="340">
        <f>SUM(I65:J65)</f>
        <v>2</v>
      </c>
      <c r="L65" s="1"/>
      <c r="M65" s="1"/>
      <c r="N65" s="332"/>
      <c r="O65" s="1">
        <f t="shared" si="25"/>
        <v>0</v>
      </c>
      <c r="P65" s="1">
        <f t="shared" si="25"/>
        <v>2</v>
      </c>
      <c r="Q65" s="340">
        <f>SUM(O65:P65)</f>
        <v>2</v>
      </c>
    </row>
    <row r="66" spans="1:17" ht="22.5" x14ac:dyDescent="0.55000000000000004">
      <c r="A66" s="4"/>
      <c r="B66" s="2">
        <v>3</v>
      </c>
      <c r="C66" s="2" t="s">
        <v>80</v>
      </c>
      <c r="D66" s="2" t="s">
        <v>82</v>
      </c>
      <c r="E66" s="2" t="s">
        <v>14</v>
      </c>
      <c r="F66" s="1">
        <v>54</v>
      </c>
      <c r="G66" s="1">
        <v>59</v>
      </c>
      <c r="H66" s="332">
        <f>SUM(F66:G66)</f>
        <v>113</v>
      </c>
      <c r="I66" s="1">
        <v>16</v>
      </c>
      <c r="J66" s="1">
        <v>22</v>
      </c>
      <c r="K66" s="332">
        <f>SUM(I66:J66)</f>
        <v>38</v>
      </c>
      <c r="L66" s="1"/>
      <c r="M66" s="1"/>
      <c r="N66" s="332"/>
      <c r="O66" s="1">
        <f t="shared" si="25"/>
        <v>70</v>
      </c>
      <c r="P66" s="1">
        <f t="shared" si="25"/>
        <v>81</v>
      </c>
      <c r="Q66" s="332">
        <f>SUM(O66:P66)</f>
        <v>151</v>
      </c>
    </row>
    <row r="67" spans="1:17" ht="22.5" x14ac:dyDescent="0.55000000000000004">
      <c r="A67" s="4"/>
      <c r="B67" s="2">
        <v>4</v>
      </c>
      <c r="C67" s="2" t="s">
        <v>83</v>
      </c>
      <c r="D67" s="2" t="s">
        <v>81</v>
      </c>
      <c r="E67" s="2" t="s">
        <v>42</v>
      </c>
      <c r="F67" s="1"/>
      <c r="G67" s="1"/>
      <c r="H67" s="332"/>
      <c r="I67" s="1"/>
      <c r="J67" s="1"/>
      <c r="K67" s="332"/>
      <c r="L67" s="1">
        <v>2</v>
      </c>
      <c r="M67" s="1"/>
      <c r="N67" s="332">
        <f>SUM(L67:M67)</f>
        <v>2</v>
      </c>
      <c r="O67" s="1">
        <f t="shared" si="25"/>
        <v>2</v>
      </c>
      <c r="P67" s="1">
        <f t="shared" si="25"/>
        <v>0</v>
      </c>
      <c r="Q67" s="332">
        <f>SUM(O67:P67)</f>
        <v>2</v>
      </c>
    </row>
    <row r="68" spans="1:17" ht="22.5" x14ac:dyDescent="0.55000000000000004">
      <c r="A68" s="4"/>
      <c r="B68" s="2">
        <v>5</v>
      </c>
      <c r="C68" s="2" t="s">
        <v>84</v>
      </c>
      <c r="D68" s="2" t="s">
        <v>85</v>
      </c>
      <c r="E68" s="2" t="s">
        <v>14</v>
      </c>
      <c r="F68" s="1">
        <v>78</v>
      </c>
      <c r="G68" s="1">
        <v>70</v>
      </c>
      <c r="H68" s="332">
        <f>SUM(F68:G68)</f>
        <v>148</v>
      </c>
      <c r="I68" s="1">
        <v>4</v>
      </c>
      <c r="J68" s="1">
        <v>1</v>
      </c>
      <c r="K68" s="332">
        <f>SUM(I68:J68)</f>
        <v>5</v>
      </c>
      <c r="L68" s="1"/>
      <c r="M68" s="1"/>
      <c r="N68" s="332"/>
      <c r="O68" s="1">
        <f t="shared" si="25"/>
        <v>82</v>
      </c>
      <c r="P68" s="1">
        <f t="shared" si="25"/>
        <v>71</v>
      </c>
      <c r="Q68" s="332">
        <f>SUM(O68:P68)</f>
        <v>153</v>
      </c>
    </row>
    <row r="69" spans="1:17" ht="22.5" x14ac:dyDescent="0.55000000000000004">
      <c r="A69" s="392" t="s">
        <v>86</v>
      </c>
      <c r="B69" s="392"/>
      <c r="C69" s="392"/>
      <c r="D69" s="392"/>
      <c r="E69" s="392"/>
      <c r="F69" s="332">
        <f t="shared" ref="F69:Q69" si="26">SUM(F64:F68)</f>
        <v>161</v>
      </c>
      <c r="G69" s="332">
        <f t="shared" si="26"/>
        <v>153</v>
      </c>
      <c r="H69" s="332">
        <f t="shared" si="26"/>
        <v>314</v>
      </c>
      <c r="I69" s="332">
        <f t="shared" si="26"/>
        <v>33</v>
      </c>
      <c r="J69" s="332">
        <f t="shared" si="26"/>
        <v>29</v>
      </c>
      <c r="K69" s="332">
        <f t="shared" si="26"/>
        <v>62</v>
      </c>
      <c r="L69" s="332">
        <f t="shared" si="26"/>
        <v>2</v>
      </c>
      <c r="M69" s="332">
        <f t="shared" si="26"/>
        <v>0</v>
      </c>
      <c r="N69" s="332">
        <f t="shared" si="26"/>
        <v>2</v>
      </c>
      <c r="O69" s="332">
        <f t="shared" si="26"/>
        <v>196</v>
      </c>
      <c r="P69" s="332">
        <f t="shared" si="26"/>
        <v>182</v>
      </c>
      <c r="Q69" s="332">
        <f>SUM(Q64:Q68)</f>
        <v>378</v>
      </c>
    </row>
    <row r="70" spans="1:17" ht="22.5" x14ac:dyDescent="0.55000000000000004">
      <c r="A70" s="385" t="s">
        <v>87</v>
      </c>
      <c r="B70" s="385"/>
      <c r="C70" s="385"/>
      <c r="D70" s="385"/>
      <c r="E70" s="385"/>
      <c r="F70" s="326">
        <f t="shared" ref="F70:Q70" si="27">SUM(F18+F36+F50+F62+F69)</f>
        <v>599</v>
      </c>
      <c r="G70" s="326">
        <f t="shared" si="27"/>
        <v>1641</v>
      </c>
      <c r="H70" s="326">
        <f t="shared" si="27"/>
        <v>2240</v>
      </c>
      <c r="I70" s="326">
        <f t="shared" si="27"/>
        <v>75</v>
      </c>
      <c r="J70" s="326">
        <f t="shared" si="27"/>
        <v>100</v>
      </c>
      <c r="K70" s="326">
        <f t="shared" si="27"/>
        <v>175</v>
      </c>
      <c r="L70" s="326">
        <f t="shared" si="27"/>
        <v>64</v>
      </c>
      <c r="M70" s="326">
        <f t="shared" si="27"/>
        <v>155</v>
      </c>
      <c r="N70" s="326">
        <f t="shared" si="27"/>
        <v>219</v>
      </c>
      <c r="O70" s="326">
        <f t="shared" si="27"/>
        <v>738</v>
      </c>
      <c r="P70" s="326">
        <f t="shared" si="27"/>
        <v>1896</v>
      </c>
      <c r="Q70" s="326">
        <f t="shared" si="27"/>
        <v>2634</v>
      </c>
    </row>
  </sheetData>
  <mergeCells count="12">
    <mergeCell ref="A70:E70"/>
    <mergeCell ref="A1:Q1"/>
    <mergeCell ref="F2:Q2"/>
    <mergeCell ref="F3:H3"/>
    <mergeCell ref="I3:K3"/>
    <mergeCell ref="L3:N3"/>
    <mergeCell ref="O3:Q3"/>
    <mergeCell ref="A18:E18"/>
    <mergeCell ref="A36:E36"/>
    <mergeCell ref="A50:E50"/>
    <mergeCell ref="A62:E62"/>
    <mergeCell ref="A69:E69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4"/>
  <sheetViews>
    <sheetView zoomScaleNormal="100" zoomScaleSheetLayoutView="85" workbookViewId="0">
      <selection sqref="A1:Q1"/>
    </sheetView>
  </sheetViews>
  <sheetFormatPr defaultRowHeight="22.5" x14ac:dyDescent="0.55000000000000004"/>
  <cols>
    <col min="1" max="1" width="1.42578125" style="4" customWidth="1"/>
    <col min="2" max="2" width="4.7109375" style="4" customWidth="1"/>
    <col min="3" max="3" width="25.5703125" style="4" bestFit="1" customWidth="1"/>
    <col min="4" max="4" width="41.42578125" style="4" customWidth="1"/>
    <col min="5" max="5" width="16.7109375" style="4" customWidth="1"/>
    <col min="6" max="13" width="8" style="44" customWidth="1"/>
    <col min="14" max="16384" width="9.140625" style="35"/>
  </cols>
  <sheetData>
    <row r="1" spans="1:21" x14ac:dyDescent="0.55000000000000004">
      <c r="A1" s="393" t="s">
        <v>163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</row>
    <row r="2" spans="1:21" x14ac:dyDescent="0.55000000000000004">
      <c r="A2" s="124"/>
      <c r="B2" s="123"/>
      <c r="C2" s="120"/>
      <c r="D2" s="120"/>
      <c r="E2" s="120"/>
      <c r="F2" s="361" t="s">
        <v>102</v>
      </c>
      <c r="G2" s="361"/>
      <c r="H2" s="361"/>
      <c r="I2" s="361"/>
      <c r="J2" s="361" t="s">
        <v>92</v>
      </c>
      <c r="K2" s="361"/>
      <c r="L2" s="361"/>
      <c r="M2" s="361"/>
      <c r="N2" s="361" t="s">
        <v>124</v>
      </c>
      <c r="O2" s="361"/>
      <c r="P2" s="361"/>
      <c r="Q2" s="361"/>
      <c r="R2" s="361" t="s">
        <v>162</v>
      </c>
      <c r="S2" s="361"/>
      <c r="T2" s="361"/>
      <c r="U2" s="361"/>
    </row>
    <row r="3" spans="1:21" x14ac:dyDescent="0.55000000000000004">
      <c r="A3" s="125"/>
      <c r="B3" s="126" t="s">
        <v>2</v>
      </c>
      <c r="C3" s="127" t="s">
        <v>3</v>
      </c>
      <c r="D3" s="127" t="s">
        <v>4</v>
      </c>
      <c r="E3" s="127" t="s">
        <v>5</v>
      </c>
      <c r="F3" s="114" t="s">
        <v>103</v>
      </c>
      <c r="G3" s="116" t="s">
        <v>103</v>
      </c>
      <c r="H3" s="118" t="s">
        <v>103</v>
      </c>
      <c r="I3" s="120" t="s">
        <v>10</v>
      </c>
      <c r="J3" s="114" t="s">
        <v>103</v>
      </c>
      <c r="K3" s="116" t="s">
        <v>103</v>
      </c>
      <c r="L3" s="118" t="s">
        <v>103</v>
      </c>
      <c r="M3" s="120" t="s">
        <v>10</v>
      </c>
      <c r="N3" s="114" t="s">
        <v>103</v>
      </c>
      <c r="O3" s="116" t="s">
        <v>103</v>
      </c>
      <c r="P3" s="118" t="s">
        <v>103</v>
      </c>
      <c r="Q3" s="120" t="s">
        <v>10</v>
      </c>
      <c r="R3" s="114" t="s">
        <v>103</v>
      </c>
      <c r="S3" s="116" t="s">
        <v>103</v>
      </c>
      <c r="T3" s="118" t="s">
        <v>103</v>
      </c>
      <c r="U3" s="120" t="s">
        <v>10</v>
      </c>
    </row>
    <row r="4" spans="1:21" x14ac:dyDescent="0.55000000000000004">
      <c r="A4" s="128"/>
      <c r="B4" s="129"/>
      <c r="C4" s="121"/>
      <c r="D4" s="121"/>
      <c r="E4" s="121" t="s">
        <v>7</v>
      </c>
      <c r="F4" s="115" t="s">
        <v>104</v>
      </c>
      <c r="G4" s="117" t="s">
        <v>105</v>
      </c>
      <c r="H4" s="119" t="s">
        <v>106</v>
      </c>
      <c r="I4" s="121"/>
      <c r="J4" s="115" t="s">
        <v>104</v>
      </c>
      <c r="K4" s="117" t="s">
        <v>105</v>
      </c>
      <c r="L4" s="119" t="s">
        <v>106</v>
      </c>
      <c r="M4" s="121"/>
      <c r="N4" s="115" t="s">
        <v>104</v>
      </c>
      <c r="O4" s="117" t="s">
        <v>105</v>
      </c>
      <c r="P4" s="119" t="s">
        <v>106</v>
      </c>
      <c r="Q4" s="121"/>
      <c r="R4" s="115" t="s">
        <v>104</v>
      </c>
      <c r="S4" s="117" t="s">
        <v>105</v>
      </c>
      <c r="T4" s="119" t="s">
        <v>106</v>
      </c>
      <c r="U4" s="121"/>
    </row>
    <row r="5" spans="1:21" x14ac:dyDescent="0.55000000000000004">
      <c r="A5" s="130" t="s">
        <v>11</v>
      </c>
      <c r="B5" s="131"/>
      <c r="C5" s="132"/>
      <c r="D5" s="132"/>
      <c r="E5" s="132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4"/>
      <c r="R5" s="133"/>
      <c r="S5" s="133"/>
      <c r="T5" s="133"/>
      <c r="U5" s="134"/>
    </row>
    <row r="6" spans="1:21" x14ac:dyDescent="0.55000000000000004">
      <c r="A6" s="82"/>
      <c r="B6" s="81">
        <v>1</v>
      </c>
      <c r="C6" s="81" t="s">
        <v>12</v>
      </c>
      <c r="D6" s="81" t="s">
        <v>13</v>
      </c>
      <c r="E6" s="81" t="s">
        <v>14</v>
      </c>
      <c r="F6" s="89">
        <f>แยกชั้นปี!W6</f>
        <v>110</v>
      </c>
      <c r="G6" s="91"/>
      <c r="H6" s="97"/>
      <c r="I6" s="122">
        <f>SUM(F6:H6)</f>
        <v>110</v>
      </c>
      <c r="J6" s="89">
        <f>แยกชั้นปี!H6</f>
        <v>21</v>
      </c>
      <c r="K6" s="91"/>
      <c r="L6" s="97"/>
      <c r="M6" s="122">
        <f>SUM(J6:L6)</f>
        <v>21</v>
      </c>
      <c r="N6" s="89">
        <f>จบปี59!H6</f>
        <v>12</v>
      </c>
      <c r="O6" s="91">
        <f>จบปี59!K6</f>
        <v>2</v>
      </c>
      <c r="P6" s="97"/>
      <c r="Q6" s="122">
        <f>SUM(N6:P6)</f>
        <v>14</v>
      </c>
      <c r="R6" s="333">
        <f>จบปี60!H6</f>
        <v>40</v>
      </c>
      <c r="S6" s="335">
        <f>จบปี60!K6</f>
        <v>3</v>
      </c>
      <c r="T6" s="97"/>
      <c r="U6" s="337">
        <f>SUM(R6:T6)</f>
        <v>43</v>
      </c>
    </row>
    <row r="7" spans="1:21" x14ac:dyDescent="0.55000000000000004">
      <c r="A7" s="83"/>
      <c r="B7" s="81">
        <v>2</v>
      </c>
      <c r="C7" s="81" t="s">
        <v>12</v>
      </c>
      <c r="D7" s="81" t="s">
        <v>15</v>
      </c>
      <c r="E7" s="81" t="s">
        <v>14</v>
      </c>
      <c r="F7" s="89">
        <f>แยกชั้นปี!W7</f>
        <v>39</v>
      </c>
      <c r="G7" s="91">
        <f>แยกชั้นปี!AL7</f>
        <v>17</v>
      </c>
      <c r="H7" s="97"/>
      <c r="I7" s="122">
        <f t="shared" ref="I7:I20" si="0">SUM(F7:H7)</f>
        <v>56</v>
      </c>
      <c r="J7" s="89"/>
      <c r="K7" s="91"/>
      <c r="L7" s="97"/>
      <c r="M7" s="122"/>
      <c r="N7" s="89">
        <f>จบปี59!H7</f>
        <v>4</v>
      </c>
      <c r="O7" s="91">
        <f>จบปี59!K7</f>
        <v>1</v>
      </c>
      <c r="P7" s="97"/>
      <c r="Q7" s="122">
        <f t="shared" ref="Q7:Q20" si="1">SUM(N7:P7)</f>
        <v>5</v>
      </c>
      <c r="R7" s="333">
        <f>จบปี60!H7</f>
        <v>19</v>
      </c>
      <c r="S7" s="335">
        <f>จบปี60!K7</f>
        <v>3</v>
      </c>
      <c r="T7" s="97"/>
      <c r="U7" s="337">
        <f t="shared" ref="U7:U20" si="2">SUM(R7:T7)</f>
        <v>22</v>
      </c>
    </row>
    <row r="8" spans="1:21" x14ac:dyDescent="0.55000000000000004">
      <c r="A8" s="83"/>
      <c r="B8" s="81">
        <v>3</v>
      </c>
      <c r="C8" s="81" t="s">
        <v>12</v>
      </c>
      <c r="D8" s="81" t="s">
        <v>16</v>
      </c>
      <c r="E8" s="81" t="s">
        <v>14</v>
      </c>
      <c r="F8" s="89">
        <f>แยกชั้นปี!W8</f>
        <v>45</v>
      </c>
      <c r="G8" s="91"/>
      <c r="H8" s="97"/>
      <c r="I8" s="122">
        <f t="shared" si="0"/>
        <v>45</v>
      </c>
      <c r="J8" s="89">
        <f>แยกชั้นปี!H8</f>
        <v>9</v>
      </c>
      <c r="K8" s="91"/>
      <c r="L8" s="97"/>
      <c r="M8" s="122">
        <f t="shared" ref="M8:M19" si="3">SUM(J8:L8)</f>
        <v>9</v>
      </c>
      <c r="N8" s="89">
        <f>จบปี59!H8</f>
        <v>1</v>
      </c>
      <c r="O8" s="91"/>
      <c r="P8" s="97"/>
      <c r="Q8" s="122">
        <f t="shared" si="1"/>
        <v>1</v>
      </c>
      <c r="R8" s="333">
        <f>จบปี60!H8</f>
        <v>17</v>
      </c>
      <c r="S8" s="335"/>
      <c r="T8" s="97"/>
      <c r="U8" s="337">
        <f t="shared" si="2"/>
        <v>17</v>
      </c>
    </row>
    <row r="9" spans="1:21" x14ac:dyDescent="0.55000000000000004">
      <c r="A9" s="83"/>
      <c r="B9" s="81">
        <v>4</v>
      </c>
      <c r="C9" s="81" t="s">
        <v>12</v>
      </c>
      <c r="D9" s="81" t="s">
        <v>17</v>
      </c>
      <c r="E9" s="81" t="s">
        <v>14</v>
      </c>
      <c r="F9" s="89">
        <f>แยกชั้นปี!W9</f>
        <v>345</v>
      </c>
      <c r="G9" s="91"/>
      <c r="H9" s="97"/>
      <c r="I9" s="122">
        <f t="shared" si="0"/>
        <v>345</v>
      </c>
      <c r="J9" s="89">
        <f>แยกชั้นปี!H9</f>
        <v>71</v>
      </c>
      <c r="K9" s="91"/>
      <c r="L9" s="97"/>
      <c r="M9" s="122">
        <f t="shared" si="3"/>
        <v>71</v>
      </c>
      <c r="N9" s="89">
        <f>จบปี59!H9</f>
        <v>100</v>
      </c>
      <c r="O9" s="91">
        <f>จบปี59!K9</f>
        <v>10</v>
      </c>
      <c r="P9" s="97"/>
      <c r="Q9" s="122">
        <f t="shared" si="1"/>
        <v>110</v>
      </c>
      <c r="R9" s="333">
        <f>จบปี60!H9</f>
        <v>106</v>
      </c>
      <c r="S9" s="335">
        <f>จบปี60!K9</f>
        <v>1</v>
      </c>
      <c r="T9" s="97"/>
      <c r="U9" s="337">
        <f t="shared" si="2"/>
        <v>107</v>
      </c>
    </row>
    <row r="10" spans="1:21" x14ac:dyDescent="0.55000000000000004">
      <c r="A10" s="83"/>
      <c r="B10" s="81">
        <v>5</v>
      </c>
      <c r="C10" s="81" t="s">
        <v>12</v>
      </c>
      <c r="D10" s="81" t="s">
        <v>18</v>
      </c>
      <c r="E10" s="81" t="s">
        <v>14</v>
      </c>
      <c r="F10" s="89">
        <f>แยกชั้นปี!W10</f>
        <v>428</v>
      </c>
      <c r="G10" s="91"/>
      <c r="H10" s="97"/>
      <c r="I10" s="122">
        <f t="shared" si="0"/>
        <v>428</v>
      </c>
      <c r="J10" s="89">
        <f>แยกชั้นปี!H10</f>
        <v>148</v>
      </c>
      <c r="K10" s="91"/>
      <c r="L10" s="97"/>
      <c r="M10" s="122">
        <f t="shared" si="3"/>
        <v>148</v>
      </c>
      <c r="N10" s="89"/>
      <c r="O10" s="91"/>
      <c r="P10" s="97"/>
      <c r="Q10" s="122"/>
      <c r="R10" s="333">
        <f>จบปี60!H10</f>
        <v>58</v>
      </c>
      <c r="S10" s="335"/>
      <c r="T10" s="97"/>
      <c r="U10" s="337">
        <f t="shared" si="2"/>
        <v>58</v>
      </c>
    </row>
    <row r="11" spans="1:21" x14ac:dyDescent="0.55000000000000004">
      <c r="A11" s="83"/>
      <c r="B11" s="81">
        <v>6</v>
      </c>
      <c r="C11" s="81" t="s">
        <v>12</v>
      </c>
      <c r="D11" s="81" t="s">
        <v>19</v>
      </c>
      <c r="E11" s="81" t="s">
        <v>14</v>
      </c>
      <c r="F11" s="89">
        <f>แยกชั้นปี!W11</f>
        <v>144</v>
      </c>
      <c r="G11" s="91"/>
      <c r="H11" s="97"/>
      <c r="I11" s="122">
        <f t="shared" si="0"/>
        <v>144</v>
      </c>
      <c r="J11" s="89">
        <f>แยกชั้นปี!H11</f>
        <v>27</v>
      </c>
      <c r="K11" s="91"/>
      <c r="L11" s="97"/>
      <c r="M11" s="122">
        <f t="shared" si="3"/>
        <v>27</v>
      </c>
      <c r="N11" s="89"/>
      <c r="O11" s="91"/>
      <c r="P11" s="97"/>
      <c r="Q11" s="122"/>
      <c r="R11" s="333">
        <f>จบปี60!H11</f>
        <v>33</v>
      </c>
      <c r="S11" s="335"/>
      <c r="T11" s="97"/>
      <c r="U11" s="337">
        <f t="shared" si="2"/>
        <v>33</v>
      </c>
    </row>
    <row r="12" spans="1:21" x14ac:dyDescent="0.55000000000000004">
      <c r="A12" s="83"/>
      <c r="B12" s="81">
        <v>7</v>
      </c>
      <c r="C12" s="81" t="s">
        <v>109</v>
      </c>
      <c r="D12" s="81" t="s">
        <v>20</v>
      </c>
      <c r="E12" s="81" t="s">
        <v>14</v>
      </c>
      <c r="F12" s="89">
        <f>แยกชั้นปี!W12</f>
        <v>102</v>
      </c>
      <c r="G12" s="91"/>
      <c r="H12" s="97"/>
      <c r="I12" s="122">
        <f t="shared" si="0"/>
        <v>102</v>
      </c>
      <c r="J12" s="89">
        <f>แยกชั้นปี!H12</f>
        <v>22</v>
      </c>
      <c r="K12" s="91"/>
      <c r="L12" s="97"/>
      <c r="M12" s="122">
        <f t="shared" si="3"/>
        <v>22</v>
      </c>
      <c r="N12" s="89"/>
      <c r="O12" s="91"/>
      <c r="P12" s="97"/>
      <c r="Q12" s="122"/>
      <c r="R12" s="333">
        <f>จบปี60!H12</f>
        <v>0</v>
      </c>
      <c r="S12" s="335"/>
      <c r="T12" s="97"/>
      <c r="U12" s="337"/>
    </row>
    <row r="13" spans="1:21" x14ac:dyDescent="0.55000000000000004">
      <c r="A13" s="83"/>
      <c r="B13" s="81">
        <v>8</v>
      </c>
      <c r="C13" s="81" t="s">
        <v>12</v>
      </c>
      <c r="D13" s="81" t="s">
        <v>110</v>
      </c>
      <c r="E13" s="81" t="s">
        <v>14</v>
      </c>
      <c r="F13" s="89">
        <f>แยกชั้นปี!W13</f>
        <v>42</v>
      </c>
      <c r="G13" s="91"/>
      <c r="H13" s="97"/>
      <c r="I13" s="122">
        <f t="shared" si="0"/>
        <v>42</v>
      </c>
      <c r="J13" s="89">
        <f>แยกชั้นปี!H13</f>
        <v>14</v>
      </c>
      <c r="K13" s="91"/>
      <c r="L13" s="97"/>
      <c r="M13" s="122">
        <f t="shared" si="3"/>
        <v>14</v>
      </c>
      <c r="N13" s="89"/>
      <c r="O13" s="91"/>
      <c r="P13" s="97"/>
      <c r="Q13" s="122"/>
      <c r="R13" s="333">
        <f>จบปี60!H13</f>
        <v>0</v>
      </c>
      <c r="S13" s="335"/>
      <c r="T13" s="97"/>
      <c r="U13" s="337"/>
    </row>
    <row r="14" spans="1:21" x14ac:dyDescent="0.55000000000000004">
      <c r="A14" s="83"/>
      <c r="B14" s="81">
        <v>9</v>
      </c>
      <c r="C14" s="81" t="s">
        <v>12</v>
      </c>
      <c r="D14" s="81" t="s">
        <v>111</v>
      </c>
      <c r="E14" s="81" t="s">
        <v>14</v>
      </c>
      <c r="F14" s="89">
        <f>แยกชั้นปี!W14</f>
        <v>49</v>
      </c>
      <c r="G14" s="91"/>
      <c r="H14" s="97"/>
      <c r="I14" s="122">
        <f t="shared" si="0"/>
        <v>49</v>
      </c>
      <c r="J14" s="89">
        <f>แยกชั้นปี!H14</f>
        <v>15</v>
      </c>
      <c r="K14" s="91"/>
      <c r="L14" s="97"/>
      <c r="M14" s="122">
        <f t="shared" si="3"/>
        <v>15</v>
      </c>
      <c r="N14" s="89"/>
      <c r="O14" s="91"/>
      <c r="P14" s="97"/>
      <c r="Q14" s="122"/>
      <c r="R14" s="333">
        <f>จบปี60!H14</f>
        <v>0</v>
      </c>
      <c r="S14" s="335"/>
      <c r="T14" s="97"/>
      <c r="U14" s="337"/>
    </row>
    <row r="15" spans="1:21" x14ac:dyDescent="0.55000000000000004">
      <c r="A15" s="83"/>
      <c r="B15" s="81">
        <v>10</v>
      </c>
      <c r="C15" s="81" t="s">
        <v>12</v>
      </c>
      <c r="D15" s="81" t="s">
        <v>117</v>
      </c>
      <c r="E15" s="81" t="s">
        <v>14</v>
      </c>
      <c r="F15" s="89">
        <f>แยกชั้นปี!W15</f>
        <v>31</v>
      </c>
      <c r="G15" s="91"/>
      <c r="H15" s="97"/>
      <c r="I15" s="122">
        <f t="shared" si="0"/>
        <v>31</v>
      </c>
      <c r="J15" s="89">
        <f>แยกชั้นปี!H15</f>
        <v>14</v>
      </c>
      <c r="K15" s="91"/>
      <c r="L15" s="97"/>
      <c r="M15" s="122">
        <f t="shared" si="3"/>
        <v>14</v>
      </c>
      <c r="N15" s="89"/>
      <c r="O15" s="91"/>
      <c r="P15" s="97"/>
      <c r="Q15" s="122"/>
      <c r="R15" s="333"/>
      <c r="S15" s="335"/>
      <c r="T15" s="97"/>
      <c r="U15" s="337"/>
    </row>
    <row r="16" spans="1:21" x14ac:dyDescent="0.55000000000000004">
      <c r="A16" s="83"/>
      <c r="B16" s="81">
        <v>11</v>
      </c>
      <c r="C16" s="81" t="s">
        <v>21</v>
      </c>
      <c r="D16" s="81" t="s">
        <v>22</v>
      </c>
      <c r="E16" s="81" t="s">
        <v>14</v>
      </c>
      <c r="F16" s="89">
        <f>แยกชั้นปี!W16</f>
        <v>16</v>
      </c>
      <c r="G16" s="91"/>
      <c r="H16" s="97"/>
      <c r="I16" s="122">
        <f t="shared" si="0"/>
        <v>16</v>
      </c>
      <c r="J16" s="89"/>
      <c r="K16" s="91"/>
      <c r="L16" s="97"/>
      <c r="M16" s="122"/>
      <c r="N16" s="89"/>
      <c r="O16" s="91">
        <f>จบปี59!K15</f>
        <v>1</v>
      </c>
      <c r="P16" s="97"/>
      <c r="Q16" s="122">
        <f t="shared" si="1"/>
        <v>1</v>
      </c>
      <c r="R16" s="333">
        <f>จบปี60!H15</f>
        <v>14</v>
      </c>
      <c r="S16" s="335"/>
      <c r="T16" s="97"/>
      <c r="U16" s="337">
        <f t="shared" si="2"/>
        <v>14</v>
      </c>
    </row>
    <row r="17" spans="1:21" x14ac:dyDescent="0.55000000000000004">
      <c r="A17" s="83"/>
      <c r="B17" s="81">
        <v>12</v>
      </c>
      <c r="C17" s="81" t="s">
        <v>21</v>
      </c>
      <c r="D17" s="81" t="s">
        <v>116</v>
      </c>
      <c r="E17" s="81" t="s">
        <v>14</v>
      </c>
      <c r="F17" s="89">
        <f>แยกชั้นปี!W17</f>
        <v>20</v>
      </c>
      <c r="G17" s="91"/>
      <c r="H17" s="97"/>
      <c r="I17" s="122">
        <f t="shared" si="0"/>
        <v>20</v>
      </c>
      <c r="J17" s="89">
        <f>แยกชั้นปี!H17</f>
        <v>11</v>
      </c>
      <c r="K17" s="91"/>
      <c r="L17" s="97"/>
      <c r="M17" s="122">
        <f t="shared" si="3"/>
        <v>11</v>
      </c>
      <c r="N17" s="89"/>
      <c r="O17" s="91"/>
      <c r="P17" s="97"/>
      <c r="Q17" s="122"/>
      <c r="R17" s="333"/>
      <c r="S17" s="335"/>
      <c r="T17" s="97"/>
      <c r="U17" s="337"/>
    </row>
    <row r="18" spans="1:21" x14ac:dyDescent="0.55000000000000004">
      <c r="A18" s="83"/>
      <c r="B18" s="81">
        <v>13</v>
      </c>
      <c r="C18" s="81" t="s">
        <v>21</v>
      </c>
      <c r="D18" s="81" t="s">
        <v>23</v>
      </c>
      <c r="E18" s="81" t="s">
        <v>14</v>
      </c>
      <c r="F18" s="89">
        <f>แยกชั้นปี!W18</f>
        <v>21</v>
      </c>
      <c r="G18" s="91">
        <f>แยกชั้นปี!AL18</f>
        <v>25</v>
      </c>
      <c r="H18" s="97"/>
      <c r="I18" s="122">
        <f t="shared" si="0"/>
        <v>46</v>
      </c>
      <c r="J18" s="89"/>
      <c r="K18" s="91"/>
      <c r="L18" s="97"/>
      <c r="M18" s="122"/>
      <c r="N18" s="89">
        <f>จบปี59!H16</f>
        <v>2</v>
      </c>
      <c r="O18" s="91">
        <f>จบปี59!K16</f>
        <v>2</v>
      </c>
      <c r="P18" s="97"/>
      <c r="Q18" s="122">
        <f t="shared" si="1"/>
        <v>4</v>
      </c>
      <c r="R18" s="333">
        <f>จบปี60!H16</f>
        <v>8</v>
      </c>
      <c r="S18" s="335">
        <f>จบปี60!K16</f>
        <v>11</v>
      </c>
      <c r="T18" s="97"/>
      <c r="U18" s="337">
        <f t="shared" si="2"/>
        <v>19</v>
      </c>
    </row>
    <row r="19" spans="1:21" x14ac:dyDescent="0.55000000000000004">
      <c r="A19" s="83"/>
      <c r="B19" s="81">
        <v>14</v>
      </c>
      <c r="C19" s="81" t="s">
        <v>21</v>
      </c>
      <c r="D19" s="81" t="s">
        <v>115</v>
      </c>
      <c r="E19" s="81" t="s">
        <v>14</v>
      </c>
      <c r="F19" s="89">
        <f>แยกชั้นปี!W19</f>
        <v>48</v>
      </c>
      <c r="G19" s="91">
        <f>แยกชั้นปี!AL19</f>
        <v>19</v>
      </c>
      <c r="H19" s="97"/>
      <c r="I19" s="122">
        <f t="shared" si="0"/>
        <v>67</v>
      </c>
      <c r="J19" s="89">
        <f>แยกชั้นปี!H19</f>
        <v>25</v>
      </c>
      <c r="K19" s="91">
        <f>แยกชั้นปี!Z19</f>
        <v>9</v>
      </c>
      <c r="L19" s="97"/>
      <c r="M19" s="122">
        <f t="shared" si="3"/>
        <v>34</v>
      </c>
      <c r="N19" s="89"/>
      <c r="O19" s="91"/>
      <c r="P19" s="97"/>
      <c r="Q19" s="122"/>
      <c r="R19" s="333"/>
      <c r="S19" s="335"/>
      <c r="T19" s="97"/>
      <c r="U19" s="337"/>
    </row>
    <row r="20" spans="1:21" x14ac:dyDescent="0.55000000000000004">
      <c r="A20" s="84"/>
      <c r="B20" s="81">
        <v>15</v>
      </c>
      <c r="C20" s="81" t="s">
        <v>21</v>
      </c>
      <c r="D20" s="81" t="s">
        <v>24</v>
      </c>
      <c r="E20" s="81" t="s">
        <v>14</v>
      </c>
      <c r="F20" s="89">
        <f>แยกชั้นปี!W20</f>
        <v>48</v>
      </c>
      <c r="G20" s="91"/>
      <c r="H20" s="97"/>
      <c r="I20" s="122">
        <f t="shared" si="0"/>
        <v>48</v>
      </c>
      <c r="J20" s="89"/>
      <c r="K20" s="91"/>
      <c r="L20" s="97"/>
      <c r="M20" s="122"/>
      <c r="N20" s="89">
        <f>จบปี59!H17</f>
        <v>16</v>
      </c>
      <c r="O20" s="91">
        <f>จบปี59!K17</f>
        <v>2</v>
      </c>
      <c r="P20" s="97"/>
      <c r="Q20" s="122">
        <f t="shared" si="1"/>
        <v>18</v>
      </c>
      <c r="R20" s="333">
        <f>จบปี60!H17</f>
        <v>39</v>
      </c>
      <c r="S20" s="335">
        <f>จบปี60!K17</f>
        <v>2</v>
      </c>
      <c r="T20" s="97"/>
      <c r="U20" s="337">
        <f t="shared" si="2"/>
        <v>41</v>
      </c>
    </row>
    <row r="21" spans="1:21" x14ac:dyDescent="0.55000000000000004">
      <c r="A21" s="395" t="s">
        <v>25</v>
      </c>
      <c r="B21" s="395"/>
      <c r="C21" s="395"/>
      <c r="D21" s="395"/>
      <c r="E21" s="395"/>
      <c r="F21" s="135">
        <f>SUM(F6:F20)</f>
        <v>1488</v>
      </c>
      <c r="G21" s="135">
        <f t="shared" ref="G21:M21" si="4">SUM(G6:G20)</f>
        <v>61</v>
      </c>
      <c r="H21" s="135"/>
      <c r="I21" s="135">
        <f t="shared" si="4"/>
        <v>1549</v>
      </c>
      <c r="J21" s="135">
        <f t="shared" si="4"/>
        <v>377</v>
      </c>
      <c r="K21" s="135">
        <f t="shared" si="4"/>
        <v>9</v>
      </c>
      <c r="L21" s="135"/>
      <c r="M21" s="135">
        <f t="shared" si="4"/>
        <v>386</v>
      </c>
      <c r="N21" s="135">
        <f>SUM(N6:N20)</f>
        <v>135</v>
      </c>
      <c r="O21" s="135">
        <f>SUM(O6:O20)</f>
        <v>18</v>
      </c>
      <c r="P21" s="135"/>
      <c r="Q21" s="135">
        <f>SUM(Q6:Q20)</f>
        <v>153</v>
      </c>
      <c r="R21" s="342">
        <f>SUM(R6:R20)</f>
        <v>334</v>
      </c>
      <c r="S21" s="342">
        <f>SUM(S6:S20)</f>
        <v>20</v>
      </c>
      <c r="T21" s="342"/>
      <c r="U21" s="342">
        <f>SUM(U6:U20)</f>
        <v>354</v>
      </c>
    </row>
    <row r="22" spans="1:21" x14ac:dyDescent="0.55000000000000004">
      <c r="A22" s="136" t="s">
        <v>26</v>
      </c>
      <c r="B22" s="136"/>
      <c r="C22" s="100"/>
      <c r="D22" s="101"/>
      <c r="E22" s="101"/>
      <c r="F22" s="137"/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38"/>
      <c r="R22" s="137"/>
      <c r="S22" s="137"/>
      <c r="T22" s="137"/>
      <c r="U22" s="138"/>
    </row>
    <row r="23" spans="1:21" x14ac:dyDescent="0.55000000000000004">
      <c r="A23" s="41"/>
      <c r="B23" s="39">
        <v>1</v>
      </c>
      <c r="C23" s="39" t="s">
        <v>27</v>
      </c>
      <c r="D23" s="39" t="s">
        <v>28</v>
      </c>
      <c r="E23" s="39" t="s">
        <v>14</v>
      </c>
      <c r="F23" s="89">
        <f>แยกชั้นปี!W23</f>
        <v>446</v>
      </c>
      <c r="G23" s="91"/>
      <c r="H23" s="97"/>
      <c r="I23" s="122">
        <f>SUM(F23:H23)</f>
        <v>446</v>
      </c>
      <c r="J23" s="89">
        <f>แยกชั้นปี!H23</f>
        <v>62</v>
      </c>
      <c r="K23" s="91"/>
      <c r="L23" s="97"/>
      <c r="M23" s="122">
        <f>SUM(J23:L23)</f>
        <v>62</v>
      </c>
      <c r="N23" s="89">
        <f>จบปี59!H20</f>
        <v>91</v>
      </c>
      <c r="O23" s="91"/>
      <c r="P23" s="97"/>
      <c r="Q23" s="122">
        <f>SUM(N23:P23)</f>
        <v>91</v>
      </c>
      <c r="R23" s="333">
        <f>จบปี60!H20</f>
        <v>105</v>
      </c>
      <c r="S23" s="335"/>
      <c r="T23" s="97"/>
      <c r="U23" s="337">
        <f>SUM(R23:T23)</f>
        <v>105</v>
      </c>
    </row>
    <row r="24" spans="1:21" x14ac:dyDescent="0.55000000000000004">
      <c r="A24" s="42"/>
      <c r="B24" s="39">
        <v>2</v>
      </c>
      <c r="C24" s="39" t="s">
        <v>27</v>
      </c>
      <c r="D24" s="39" t="s">
        <v>29</v>
      </c>
      <c r="E24" s="39" t="s">
        <v>14</v>
      </c>
      <c r="F24" s="89">
        <f>แยกชั้นปี!W24</f>
        <v>416</v>
      </c>
      <c r="G24" s="91"/>
      <c r="H24" s="97"/>
      <c r="I24" s="122">
        <f t="shared" ref="I24:I38" si="5">SUM(F24:H24)</f>
        <v>416</v>
      </c>
      <c r="J24" s="89">
        <f>แยกชั้นปี!H24</f>
        <v>60</v>
      </c>
      <c r="K24" s="91"/>
      <c r="L24" s="97"/>
      <c r="M24" s="122">
        <f t="shared" ref="M24:M38" si="6">SUM(J24:L24)</f>
        <v>60</v>
      </c>
      <c r="N24" s="89">
        <f>จบปี59!H21</f>
        <v>144</v>
      </c>
      <c r="O24" s="91"/>
      <c r="P24" s="97"/>
      <c r="Q24" s="122">
        <f t="shared" ref="Q24:Q30" si="7">SUM(N24:P24)</f>
        <v>144</v>
      </c>
      <c r="R24" s="333">
        <f>จบปี60!H21</f>
        <v>109</v>
      </c>
      <c r="S24" s="335"/>
      <c r="T24" s="97"/>
      <c r="U24" s="337">
        <f t="shared" ref="U24:U38" si="8">SUM(R24:T24)</f>
        <v>109</v>
      </c>
    </row>
    <row r="25" spans="1:21" x14ac:dyDescent="0.55000000000000004">
      <c r="A25" s="42"/>
      <c r="B25" s="39">
        <v>3</v>
      </c>
      <c r="C25" s="39" t="s">
        <v>27</v>
      </c>
      <c r="D25" s="39" t="s">
        <v>30</v>
      </c>
      <c r="E25" s="39" t="s">
        <v>14</v>
      </c>
      <c r="F25" s="89">
        <f>แยกชั้นปี!W25</f>
        <v>357</v>
      </c>
      <c r="G25" s="91"/>
      <c r="H25" s="97"/>
      <c r="I25" s="122">
        <f t="shared" si="5"/>
        <v>357</v>
      </c>
      <c r="J25" s="89">
        <f>แยกชั้นปี!H25</f>
        <v>56</v>
      </c>
      <c r="K25" s="91"/>
      <c r="L25" s="97"/>
      <c r="M25" s="122">
        <f t="shared" si="6"/>
        <v>56</v>
      </c>
      <c r="N25" s="89">
        <f>จบปี59!H22</f>
        <v>102</v>
      </c>
      <c r="O25" s="91"/>
      <c r="P25" s="97"/>
      <c r="Q25" s="122">
        <f t="shared" si="7"/>
        <v>102</v>
      </c>
      <c r="R25" s="333">
        <f>จบปี60!H22</f>
        <v>79</v>
      </c>
      <c r="S25" s="335"/>
      <c r="T25" s="97"/>
      <c r="U25" s="337">
        <f t="shared" si="8"/>
        <v>79</v>
      </c>
    </row>
    <row r="26" spans="1:21" x14ac:dyDescent="0.55000000000000004">
      <c r="A26" s="42"/>
      <c r="B26" s="39">
        <v>4</v>
      </c>
      <c r="C26" s="39" t="s">
        <v>27</v>
      </c>
      <c r="D26" s="39" t="s">
        <v>31</v>
      </c>
      <c r="E26" s="39" t="s">
        <v>14</v>
      </c>
      <c r="F26" s="89">
        <f>แยกชั้นปี!W26</f>
        <v>429</v>
      </c>
      <c r="G26" s="91"/>
      <c r="H26" s="97"/>
      <c r="I26" s="122">
        <f t="shared" si="5"/>
        <v>429</v>
      </c>
      <c r="J26" s="89">
        <f>แยกชั้นปี!H26</f>
        <v>57</v>
      </c>
      <c r="K26" s="91"/>
      <c r="L26" s="97"/>
      <c r="M26" s="122">
        <f t="shared" si="6"/>
        <v>57</v>
      </c>
      <c r="N26" s="89">
        <f>จบปี59!H23</f>
        <v>129</v>
      </c>
      <c r="O26" s="91"/>
      <c r="P26" s="97"/>
      <c r="Q26" s="122">
        <f t="shared" si="7"/>
        <v>129</v>
      </c>
      <c r="R26" s="333">
        <f>จบปี60!H23</f>
        <v>111</v>
      </c>
      <c r="S26" s="335"/>
      <c r="T26" s="97"/>
      <c r="U26" s="337">
        <f t="shared" si="8"/>
        <v>111</v>
      </c>
    </row>
    <row r="27" spans="1:21" x14ac:dyDescent="0.55000000000000004">
      <c r="A27" s="42"/>
      <c r="B27" s="39">
        <v>5</v>
      </c>
      <c r="C27" s="39" t="s">
        <v>27</v>
      </c>
      <c r="D27" s="39" t="s">
        <v>32</v>
      </c>
      <c r="E27" s="39" t="s">
        <v>14</v>
      </c>
      <c r="F27" s="89">
        <f>แยกชั้นปี!W27</f>
        <v>464</v>
      </c>
      <c r="G27" s="91"/>
      <c r="H27" s="97"/>
      <c r="I27" s="122">
        <f t="shared" si="5"/>
        <v>464</v>
      </c>
      <c r="J27" s="89">
        <f>แยกชั้นปี!H27</f>
        <v>60</v>
      </c>
      <c r="K27" s="91"/>
      <c r="L27" s="97"/>
      <c r="M27" s="122">
        <f t="shared" si="6"/>
        <v>60</v>
      </c>
      <c r="N27" s="89">
        <f>จบปี59!H24</f>
        <v>153</v>
      </c>
      <c r="O27" s="91"/>
      <c r="P27" s="97"/>
      <c r="Q27" s="122">
        <f t="shared" si="7"/>
        <v>153</v>
      </c>
      <c r="R27" s="333">
        <f>จบปี60!H24</f>
        <v>122</v>
      </c>
      <c r="S27" s="335"/>
      <c r="T27" s="97"/>
      <c r="U27" s="337">
        <f t="shared" si="8"/>
        <v>122</v>
      </c>
    </row>
    <row r="28" spans="1:21" x14ac:dyDescent="0.55000000000000004">
      <c r="A28" s="42"/>
      <c r="B28" s="39">
        <v>6</v>
      </c>
      <c r="C28" s="39" t="s">
        <v>27</v>
      </c>
      <c r="D28" s="39" t="s">
        <v>33</v>
      </c>
      <c r="E28" s="39" t="s">
        <v>14</v>
      </c>
      <c r="F28" s="89">
        <f>แยกชั้นปี!W28</f>
        <v>458</v>
      </c>
      <c r="G28" s="91"/>
      <c r="H28" s="97"/>
      <c r="I28" s="122">
        <f t="shared" si="5"/>
        <v>458</v>
      </c>
      <c r="J28" s="89">
        <f>แยกชั้นปี!H28</f>
        <v>60</v>
      </c>
      <c r="K28" s="91"/>
      <c r="L28" s="97"/>
      <c r="M28" s="122">
        <f t="shared" si="6"/>
        <v>60</v>
      </c>
      <c r="N28" s="89">
        <f>จบปี59!H25</f>
        <v>156</v>
      </c>
      <c r="O28" s="91"/>
      <c r="P28" s="97"/>
      <c r="Q28" s="122">
        <f t="shared" si="7"/>
        <v>156</v>
      </c>
      <c r="R28" s="333">
        <f>จบปี60!H25</f>
        <v>114</v>
      </c>
      <c r="S28" s="335"/>
      <c r="T28" s="97"/>
      <c r="U28" s="337">
        <f t="shared" si="8"/>
        <v>114</v>
      </c>
    </row>
    <row r="29" spans="1:21" x14ac:dyDescent="0.55000000000000004">
      <c r="A29" s="42"/>
      <c r="B29" s="39">
        <v>7</v>
      </c>
      <c r="C29" s="39" t="s">
        <v>27</v>
      </c>
      <c r="D29" s="39" t="s">
        <v>34</v>
      </c>
      <c r="E29" s="39" t="s">
        <v>14</v>
      </c>
      <c r="F29" s="89">
        <f>แยกชั้นปี!W29</f>
        <v>444</v>
      </c>
      <c r="G29" s="91"/>
      <c r="H29" s="97"/>
      <c r="I29" s="122">
        <f t="shared" si="5"/>
        <v>444</v>
      </c>
      <c r="J29" s="89">
        <f>แยกชั้นปี!H29</f>
        <v>59</v>
      </c>
      <c r="K29" s="91"/>
      <c r="L29" s="97"/>
      <c r="M29" s="122">
        <f t="shared" si="6"/>
        <v>59</v>
      </c>
      <c r="N29" s="89">
        <f>จบปี59!H26</f>
        <v>140</v>
      </c>
      <c r="O29" s="91"/>
      <c r="P29" s="97"/>
      <c r="Q29" s="122">
        <f t="shared" si="7"/>
        <v>140</v>
      </c>
      <c r="R29" s="333">
        <f>จบปี60!H26</f>
        <v>102</v>
      </c>
      <c r="S29" s="335"/>
      <c r="T29" s="97"/>
      <c r="U29" s="337">
        <f t="shared" si="8"/>
        <v>102</v>
      </c>
    </row>
    <row r="30" spans="1:21" x14ac:dyDescent="0.55000000000000004">
      <c r="A30" s="42"/>
      <c r="B30" s="39">
        <v>8</v>
      </c>
      <c r="C30" s="39" t="s">
        <v>27</v>
      </c>
      <c r="D30" s="39" t="s">
        <v>35</v>
      </c>
      <c r="E30" s="39" t="s">
        <v>14</v>
      </c>
      <c r="F30" s="89">
        <f>แยกชั้นปี!W30</f>
        <v>395</v>
      </c>
      <c r="G30" s="91"/>
      <c r="H30" s="97"/>
      <c r="I30" s="122">
        <f t="shared" si="5"/>
        <v>395</v>
      </c>
      <c r="J30" s="89">
        <f>แยกชั้นปี!H30</f>
        <v>54</v>
      </c>
      <c r="K30" s="91"/>
      <c r="L30" s="97"/>
      <c r="M30" s="122">
        <f t="shared" si="6"/>
        <v>54</v>
      </c>
      <c r="N30" s="89">
        <f>จบปี59!H27</f>
        <v>111</v>
      </c>
      <c r="O30" s="91"/>
      <c r="P30" s="97"/>
      <c r="Q30" s="122">
        <f t="shared" si="7"/>
        <v>111</v>
      </c>
      <c r="R30" s="333">
        <f>จบปี60!H27</f>
        <v>98</v>
      </c>
      <c r="S30" s="335"/>
      <c r="T30" s="97"/>
      <c r="U30" s="337">
        <f t="shared" si="8"/>
        <v>98</v>
      </c>
    </row>
    <row r="31" spans="1:21" x14ac:dyDescent="0.55000000000000004">
      <c r="A31" s="42"/>
      <c r="B31" s="39">
        <v>9</v>
      </c>
      <c r="C31" s="39" t="s">
        <v>27</v>
      </c>
      <c r="D31" s="39" t="s">
        <v>36</v>
      </c>
      <c r="E31" s="39" t="s">
        <v>14</v>
      </c>
      <c r="F31" s="89">
        <f>แยกชั้นปี!W31</f>
        <v>485</v>
      </c>
      <c r="G31" s="91"/>
      <c r="H31" s="97"/>
      <c r="I31" s="122">
        <f t="shared" si="5"/>
        <v>485</v>
      </c>
      <c r="J31" s="89">
        <f>แยกชั้นปี!H31</f>
        <v>69</v>
      </c>
      <c r="K31" s="91"/>
      <c r="L31" s="97"/>
      <c r="M31" s="122">
        <f t="shared" si="6"/>
        <v>69</v>
      </c>
      <c r="N31" s="89"/>
      <c r="O31" s="91"/>
      <c r="P31" s="97"/>
      <c r="Q31" s="122"/>
      <c r="R31" s="333">
        <f>จบปี60!H28</f>
        <v>91</v>
      </c>
      <c r="S31" s="335"/>
      <c r="T31" s="97"/>
      <c r="U31" s="337">
        <f t="shared" si="8"/>
        <v>91</v>
      </c>
    </row>
    <row r="32" spans="1:21" x14ac:dyDescent="0.55000000000000004">
      <c r="A32" s="42"/>
      <c r="B32" s="39">
        <v>10</v>
      </c>
      <c r="C32" s="39" t="s">
        <v>27</v>
      </c>
      <c r="D32" s="39" t="s">
        <v>37</v>
      </c>
      <c r="E32" s="39" t="s">
        <v>14</v>
      </c>
      <c r="F32" s="89">
        <f>แยกชั้นปี!W32</f>
        <v>244</v>
      </c>
      <c r="G32" s="91"/>
      <c r="H32" s="97"/>
      <c r="I32" s="122">
        <f t="shared" si="5"/>
        <v>244</v>
      </c>
      <c r="J32" s="89">
        <f>แยกชั้นปี!H32</f>
        <v>52</v>
      </c>
      <c r="K32" s="91"/>
      <c r="L32" s="97"/>
      <c r="M32" s="122">
        <f t="shared" si="6"/>
        <v>52</v>
      </c>
      <c r="N32" s="89"/>
      <c r="O32" s="91"/>
      <c r="P32" s="97"/>
      <c r="Q32" s="122"/>
      <c r="R32" s="333">
        <f>จบปี60!H29</f>
        <v>32</v>
      </c>
      <c r="S32" s="335"/>
      <c r="T32" s="97"/>
      <c r="U32" s="337">
        <f t="shared" si="8"/>
        <v>32</v>
      </c>
    </row>
    <row r="33" spans="1:21" x14ac:dyDescent="0.55000000000000004">
      <c r="A33" s="42"/>
      <c r="B33" s="39">
        <v>11</v>
      </c>
      <c r="C33" s="39" t="s">
        <v>27</v>
      </c>
      <c r="D33" s="39" t="s">
        <v>108</v>
      </c>
      <c r="E33" s="39" t="s">
        <v>14</v>
      </c>
      <c r="F33" s="89">
        <f>แยกชั้นปี!W33</f>
        <v>164</v>
      </c>
      <c r="G33" s="91"/>
      <c r="H33" s="97"/>
      <c r="I33" s="122">
        <f t="shared" si="5"/>
        <v>164</v>
      </c>
      <c r="J33" s="89">
        <f>แยกชั้นปี!H33</f>
        <v>59</v>
      </c>
      <c r="K33" s="91"/>
      <c r="L33" s="97"/>
      <c r="M33" s="122">
        <f t="shared" si="6"/>
        <v>59</v>
      </c>
      <c r="N33" s="89"/>
      <c r="O33" s="91"/>
      <c r="P33" s="97"/>
      <c r="Q33" s="122"/>
      <c r="R33" s="333"/>
      <c r="S33" s="335"/>
      <c r="T33" s="97"/>
      <c r="U33" s="337"/>
    </row>
    <row r="34" spans="1:21" x14ac:dyDescent="0.55000000000000004">
      <c r="A34" s="42"/>
      <c r="B34" s="39">
        <v>12</v>
      </c>
      <c r="C34" s="39" t="s">
        <v>38</v>
      </c>
      <c r="D34" s="39" t="s">
        <v>39</v>
      </c>
      <c r="E34" s="40" t="s">
        <v>38</v>
      </c>
      <c r="F34" s="89"/>
      <c r="G34" s="91"/>
      <c r="H34" s="97">
        <f>แยกชั้นปี!AL34</f>
        <v>357</v>
      </c>
      <c r="I34" s="122">
        <f t="shared" si="5"/>
        <v>357</v>
      </c>
      <c r="J34" s="89"/>
      <c r="K34" s="91"/>
      <c r="L34" s="97">
        <f>แยกชั้นปี!Z34</f>
        <v>180</v>
      </c>
      <c r="M34" s="122">
        <f t="shared" si="6"/>
        <v>180</v>
      </c>
      <c r="N34" s="89"/>
      <c r="O34" s="91"/>
      <c r="P34" s="97">
        <f>จบปี59!N31</f>
        <v>174</v>
      </c>
      <c r="Q34" s="122">
        <f>SUM(N34:P34)</f>
        <v>174</v>
      </c>
      <c r="R34" s="333"/>
      <c r="S34" s="335"/>
      <c r="T34" s="97">
        <f>จบปี60!N31</f>
        <v>168</v>
      </c>
      <c r="U34" s="337">
        <f t="shared" si="8"/>
        <v>168</v>
      </c>
    </row>
    <row r="35" spans="1:21" x14ac:dyDescent="0.55000000000000004">
      <c r="A35" s="42"/>
      <c r="B35" s="39">
        <v>13</v>
      </c>
      <c r="C35" s="39" t="s">
        <v>40</v>
      </c>
      <c r="D35" s="39" t="s">
        <v>41</v>
      </c>
      <c r="E35" s="39" t="s">
        <v>42</v>
      </c>
      <c r="F35" s="89"/>
      <c r="G35" s="91"/>
      <c r="H35" s="97">
        <f>แยกชั้นปี!AL35</f>
        <v>90</v>
      </c>
      <c r="I35" s="122">
        <f t="shared" si="5"/>
        <v>90</v>
      </c>
      <c r="J35" s="89"/>
      <c r="K35" s="91"/>
      <c r="L35" s="97">
        <f>แยกชั้นปี!Z35</f>
        <v>2</v>
      </c>
      <c r="M35" s="122">
        <f t="shared" si="6"/>
        <v>2</v>
      </c>
      <c r="N35" s="89"/>
      <c r="O35" s="91"/>
      <c r="P35" s="97">
        <f>จบปี59!N32</f>
        <v>11</v>
      </c>
      <c r="Q35" s="122">
        <f>SUM(N35:P35)</f>
        <v>11</v>
      </c>
      <c r="R35" s="333"/>
      <c r="S35" s="335"/>
      <c r="T35" s="97">
        <f>จบปี60!N32</f>
        <v>17</v>
      </c>
      <c r="U35" s="337">
        <f t="shared" si="8"/>
        <v>17</v>
      </c>
    </row>
    <row r="36" spans="1:21" x14ac:dyDescent="0.55000000000000004">
      <c r="A36" s="42"/>
      <c r="B36" s="39">
        <v>14</v>
      </c>
      <c r="C36" s="39" t="s">
        <v>40</v>
      </c>
      <c r="D36" s="39" t="s">
        <v>43</v>
      </c>
      <c r="E36" s="39" t="s">
        <v>42</v>
      </c>
      <c r="F36" s="89"/>
      <c r="G36" s="91"/>
      <c r="H36" s="97">
        <f>แยกชั้นปี!AL36</f>
        <v>40</v>
      </c>
      <c r="I36" s="122">
        <f t="shared" si="5"/>
        <v>40</v>
      </c>
      <c r="J36" s="89"/>
      <c r="K36" s="91"/>
      <c r="L36" s="97"/>
      <c r="M36" s="122">
        <f t="shared" si="6"/>
        <v>0</v>
      </c>
      <c r="N36" s="89"/>
      <c r="O36" s="91"/>
      <c r="P36" s="97">
        <f>จบปี59!N33</f>
        <v>5</v>
      </c>
      <c r="Q36" s="122">
        <f>SUM(N36:P36)</f>
        <v>5</v>
      </c>
      <c r="R36" s="333"/>
      <c r="S36" s="335"/>
      <c r="T36" s="97">
        <f>จบปี60!N33</f>
        <v>12</v>
      </c>
      <c r="U36" s="337">
        <f t="shared" si="8"/>
        <v>12</v>
      </c>
    </row>
    <row r="37" spans="1:21" x14ac:dyDescent="0.55000000000000004">
      <c r="A37" s="42"/>
      <c r="B37" s="39">
        <v>15</v>
      </c>
      <c r="C37" s="39" t="s">
        <v>40</v>
      </c>
      <c r="D37" s="39" t="s">
        <v>44</v>
      </c>
      <c r="E37" s="39" t="s">
        <v>42</v>
      </c>
      <c r="F37" s="89"/>
      <c r="G37" s="91"/>
      <c r="H37" s="97">
        <f>แยกชั้นปี!AL37</f>
        <v>21</v>
      </c>
      <c r="I37" s="122">
        <f t="shared" si="5"/>
        <v>21</v>
      </c>
      <c r="J37" s="89"/>
      <c r="K37" s="91"/>
      <c r="L37" s="97"/>
      <c r="M37" s="122">
        <f t="shared" si="6"/>
        <v>0</v>
      </c>
      <c r="N37" s="89"/>
      <c r="O37" s="91"/>
      <c r="P37" s="97"/>
      <c r="Q37" s="122"/>
      <c r="R37" s="333"/>
      <c r="S37" s="335"/>
      <c r="T37" s="97"/>
      <c r="U37" s="337"/>
    </row>
    <row r="38" spans="1:21" x14ac:dyDescent="0.55000000000000004">
      <c r="A38" s="43"/>
      <c r="B38" s="39">
        <v>16</v>
      </c>
      <c r="C38" s="39" t="s">
        <v>45</v>
      </c>
      <c r="D38" s="39" t="s">
        <v>41</v>
      </c>
      <c r="E38" s="39" t="s">
        <v>46</v>
      </c>
      <c r="F38" s="89"/>
      <c r="G38" s="91"/>
      <c r="H38" s="97">
        <f>แยกชั้นปี!AL38</f>
        <v>24</v>
      </c>
      <c r="I38" s="122">
        <f t="shared" si="5"/>
        <v>24</v>
      </c>
      <c r="J38" s="89"/>
      <c r="K38" s="91"/>
      <c r="L38" s="97"/>
      <c r="M38" s="122">
        <f t="shared" si="6"/>
        <v>0</v>
      </c>
      <c r="N38" s="89"/>
      <c r="O38" s="91"/>
      <c r="P38" s="97"/>
      <c r="Q38" s="122"/>
      <c r="R38" s="333"/>
      <c r="S38" s="335"/>
      <c r="T38" s="97">
        <f>จบปี60!N35</f>
        <v>4</v>
      </c>
      <c r="U38" s="337">
        <f t="shared" si="8"/>
        <v>4</v>
      </c>
    </row>
    <row r="39" spans="1:21" x14ac:dyDescent="0.55000000000000004">
      <c r="A39" s="396" t="s">
        <v>47</v>
      </c>
      <c r="B39" s="396"/>
      <c r="C39" s="396"/>
      <c r="D39" s="396"/>
      <c r="E39" s="396"/>
      <c r="F39" s="96">
        <f>SUM(F23:F38)</f>
        <v>4302</v>
      </c>
      <c r="G39" s="96"/>
      <c r="H39" s="96">
        <f t="shared" ref="H39:M39" si="9">SUM(H23:H38)</f>
        <v>532</v>
      </c>
      <c r="I39" s="96">
        <f t="shared" si="9"/>
        <v>4834</v>
      </c>
      <c r="J39" s="96">
        <f t="shared" si="9"/>
        <v>648</v>
      </c>
      <c r="K39" s="96"/>
      <c r="L39" s="96">
        <f t="shared" si="9"/>
        <v>182</v>
      </c>
      <c r="M39" s="96">
        <f t="shared" si="9"/>
        <v>830</v>
      </c>
      <c r="N39" s="96">
        <f>SUM(N23:N38)</f>
        <v>1026</v>
      </c>
      <c r="O39" s="96"/>
      <c r="P39" s="96">
        <f>SUM(P23:P38)</f>
        <v>190</v>
      </c>
      <c r="Q39" s="96">
        <f>SUM(Q23:Q38)</f>
        <v>1216</v>
      </c>
      <c r="R39" s="343">
        <f>SUM(R23:R38)</f>
        <v>963</v>
      </c>
      <c r="S39" s="343"/>
      <c r="T39" s="343">
        <f>SUM(T23:T38)</f>
        <v>201</v>
      </c>
      <c r="U39" s="343">
        <f>SUM(U23:U38)</f>
        <v>1164</v>
      </c>
    </row>
    <row r="40" spans="1:21" x14ac:dyDescent="0.55000000000000004">
      <c r="A40" s="139" t="s">
        <v>48</v>
      </c>
      <c r="B40" s="139"/>
      <c r="C40" s="140"/>
      <c r="D40" s="141"/>
      <c r="E40" s="141"/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3"/>
      <c r="R40" s="142"/>
      <c r="S40" s="142"/>
      <c r="T40" s="142"/>
      <c r="U40" s="143"/>
    </row>
    <row r="41" spans="1:21" x14ac:dyDescent="0.55000000000000004">
      <c r="A41" s="85"/>
      <c r="B41" s="86">
        <v>1</v>
      </c>
      <c r="C41" s="86" t="s">
        <v>49</v>
      </c>
      <c r="D41" s="86" t="s">
        <v>50</v>
      </c>
      <c r="E41" s="86" t="s">
        <v>14</v>
      </c>
      <c r="F41" s="89">
        <f>แยกชั้นปี!W41</f>
        <v>249</v>
      </c>
      <c r="G41" s="91">
        <f>แยกชั้นปี!AL41</f>
        <v>61</v>
      </c>
      <c r="H41" s="97"/>
      <c r="I41" s="122">
        <f>SUM(F41:H41)</f>
        <v>310</v>
      </c>
      <c r="J41" s="89">
        <f>แยกชั้นปี!H41</f>
        <v>40</v>
      </c>
      <c r="K41" s="91">
        <f>แยกชั้นปี!Z41</f>
        <v>14</v>
      </c>
      <c r="L41" s="97"/>
      <c r="M41" s="122">
        <f>SUM(J41:L41)</f>
        <v>54</v>
      </c>
      <c r="N41" s="89">
        <f>จบปี59!H38</f>
        <v>46</v>
      </c>
      <c r="O41" s="91">
        <f>จบปี59!K38</f>
        <v>1</v>
      </c>
      <c r="P41" s="97"/>
      <c r="Q41" s="122">
        <f>SUM(N41:P41)</f>
        <v>47</v>
      </c>
      <c r="R41" s="333">
        <f>จบปี60!H38</f>
        <v>48</v>
      </c>
      <c r="S41" s="335">
        <f>จบปี60!K38</f>
        <v>11</v>
      </c>
      <c r="T41" s="97"/>
      <c r="U41" s="337">
        <f>SUM(R41:T41)</f>
        <v>59</v>
      </c>
    </row>
    <row r="42" spans="1:21" x14ac:dyDescent="0.55000000000000004">
      <c r="A42" s="87"/>
      <c r="B42" s="86">
        <v>2</v>
      </c>
      <c r="C42" s="86" t="s">
        <v>49</v>
      </c>
      <c r="D42" s="86" t="s">
        <v>51</v>
      </c>
      <c r="E42" s="86" t="s">
        <v>14</v>
      </c>
      <c r="F42" s="89">
        <f>แยกชั้นปี!W42</f>
        <v>187</v>
      </c>
      <c r="G42" s="91">
        <f>แยกชั้นปี!AL42</f>
        <v>0</v>
      </c>
      <c r="H42" s="97"/>
      <c r="I42" s="122">
        <f t="shared" ref="I42:I53" si="10">SUM(F42:H42)</f>
        <v>187</v>
      </c>
      <c r="J42" s="89">
        <f>แยกชั้นปี!H42</f>
        <v>36</v>
      </c>
      <c r="K42" s="91"/>
      <c r="L42" s="97"/>
      <c r="M42" s="122">
        <f t="shared" ref="M42:M51" si="11">SUM(J42:L42)</f>
        <v>36</v>
      </c>
      <c r="N42" s="89">
        <f>จบปี59!H39</f>
        <v>26</v>
      </c>
      <c r="O42" s="91"/>
      <c r="P42" s="97"/>
      <c r="Q42" s="122">
        <f t="shared" ref="Q42:Q53" si="12">SUM(N42:P42)</f>
        <v>26</v>
      </c>
      <c r="R42" s="333">
        <f>จบปี60!H39</f>
        <v>31</v>
      </c>
      <c r="S42" s="335"/>
      <c r="T42" s="97"/>
      <c r="U42" s="337">
        <f t="shared" ref="U42:U53" si="13">SUM(R42:T42)</f>
        <v>31</v>
      </c>
    </row>
    <row r="43" spans="1:21" x14ac:dyDescent="0.55000000000000004">
      <c r="A43" s="87"/>
      <c r="B43" s="86">
        <v>3</v>
      </c>
      <c r="C43" s="86" t="s">
        <v>49</v>
      </c>
      <c r="D43" s="86" t="s">
        <v>52</v>
      </c>
      <c r="E43" s="86" t="s">
        <v>14</v>
      </c>
      <c r="F43" s="89">
        <f>แยกชั้นปี!W43</f>
        <v>139</v>
      </c>
      <c r="G43" s="91"/>
      <c r="H43" s="97"/>
      <c r="I43" s="122">
        <f t="shared" si="10"/>
        <v>139</v>
      </c>
      <c r="J43" s="89">
        <f>แยกชั้นปี!H43</f>
        <v>33</v>
      </c>
      <c r="K43" s="91"/>
      <c r="L43" s="97"/>
      <c r="M43" s="122">
        <f t="shared" si="11"/>
        <v>33</v>
      </c>
      <c r="N43" s="89">
        <f>จบปี59!H40</f>
        <v>23</v>
      </c>
      <c r="O43" s="91"/>
      <c r="P43" s="97"/>
      <c r="Q43" s="122">
        <f t="shared" si="12"/>
        <v>23</v>
      </c>
      <c r="R43" s="333">
        <f>จบปี60!H40</f>
        <v>23</v>
      </c>
      <c r="S43" s="335"/>
      <c r="T43" s="97"/>
      <c r="U43" s="337">
        <f t="shared" si="13"/>
        <v>23</v>
      </c>
    </row>
    <row r="44" spans="1:21" x14ac:dyDescent="0.55000000000000004">
      <c r="A44" s="87"/>
      <c r="B44" s="86">
        <v>4</v>
      </c>
      <c r="C44" s="86" t="s">
        <v>49</v>
      </c>
      <c r="D44" s="86" t="s">
        <v>53</v>
      </c>
      <c r="E44" s="86" t="s">
        <v>14</v>
      </c>
      <c r="F44" s="89">
        <f>แยกชั้นปี!W44</f>
        <v>483</v>
      </c>
      <c r="G44" s="91">
        <f>แยกชั้นปี!AL44</f>
        <v>40</v>
      </c>
      <c r="H44" s="97"/>
      <c r="I44" s="122">
        <f t="shared" si="10"/>
        <v>523</v>
      </c>
      <c r="J44" s="89">
        <f>แยกชั้นปี!H44</f>
        <v>119</v>
      </c>
      <c r="K44" s="91"/>
      <c r="L44" s="97"/>
      <c r="M44" s="122">
        <f t="shared" si="11"/>
        <v>119</v>
      </c>
      <c r="N44" s="89">
        <f>จบปี59!H41</f>
        <v>52</v>
      </c>
      <c r="O44" s="91">
        <f>จบปี59!K41</f>
        <v>3</v>
      </c>
      <c r="P44" s="97"/>
      <c r="Q44" s="122">
        <f t="shared" si="12"/>
        <v>55</v>
      </c>
      <c r="R44" s="333">
        <f>จบปี60!H41</f>
        <v>107</v>
      </c>
      <c r="S44" s="335">
        <f>จบปี60!K41</f>
        <v>7</v>
      </c>
      <c r="T44" s="97"/>
      <c r="U44" s="337">
        <f t="shared" si="13"/>
        <v>114</v>
      </c>
    </row>
    <row r="45" spans="1:21" x14ac:dyDescent="0.55000000000000004">
      <c r="A45" s="87"/>
      <c r="B45" s="86">
        <v>5</v>
      </c>
      <c r="C45" s="86" t="s">
        <v>49</v>
      </c>
      <c r="D45" s="86" t="s">
        <v>54</v>
      </c>
      <c r="E45" s="86" t="s">
        <v>14</v>
      </c>
      <c r="F45" s="89"/>
      <c r="G45" s="91">
        <f>แยกชั้นปี!AL45</f>
        <v>35</v>
      </c>
      <c r="H45" s="97"/>
      <c r="I45" s="122">
        <f t="shared" si="10"/>
        <v>35</v>
      </c>
      <c r="J45" s="89"/>
      <c r="K45" s="91"/>
      <c r="L45" s="97"/>
      <c r="M45" s="122">
        <f t="shared" si="11"/>
        <v>0</v>
      </c>
      <c r="N45" s="89"/>
      <c r="O45" s="91">
        <f>จบปี59!K42</f>
        <v>11</v>
      </c>
      <c r="P45" s="97"/>
      <c r="Q45" s="122">
        <f t="shared" si="12"/>
        <v>11</v>
      </c>
      <c r="R45" s="333"/>
      <c r="S45" s="335">
        <f>จบปี60!K42</f>
        <v>21</v>
      </c>
      <c r="T45" s="97"/>
      <c r="U45" s="337">
        <f t="shared" si="13"/>
        <v>21</v>
      </c>
    </row>
    <row r="46" spans="1:21" x14ac:dyDescent="0.55000000000000004">
      <c r="A46" s="87"/>
      <c r="B46" s="86">
        <v>6</v>
      </c>
      <c r="C46" s="86" t="s">
        <v>49</v>
      </c>
      <c r="D46" s="86" t="s">
        <v>55</v>
      </c>
      <c r="E46" s="86" t="s">
        <v>14</v>
      </c>
      <c r="F46" s="89">
        <f>แยกชั้นปี!W46</f>
        <v>69</v>
      </c>
      <c r="G46" s="91">
        <f>แยกชั้นปี!AL46</f>
        <v>11</v>
      </c>
      <c r="H46" s="97"/>
      <c r="I46" s="122">
        <f t="shared" si="10"/>
        <v>80</v>
      </c>
      <c r="J46" s="89"/>
      <c r="K46" s="91">
        <f>แยกชั้นปี!Z46</f>
        <v>11</v>
      </c>
      <c r="L46" s="97"/>
      <c r="M46" s="122">
        <f t="shared" si="11"/>
        <v>11</v>
      </c>
      <c r="N46" s="89"/>
      <c r="O46" s="91"/>
      <c r="P46" s="97"/>
      <c r="Q46" s="122"/>
      <c r="R46" s="333">
        <f>จบปี60!H43</f>
        <v>24</v>
      </c>
      <c r="S46" s="335"/>
      <c r="T46" s="97"/>
      <c r="U46" s="337">
        <f t="shared" si="13"/>
        <v>24</v>
      </c>
    </row>
    <row r="47" spans="1:21" x14ac:dyDescent="0.55000000000000004">
      <c r="A47" s="87"/>
      <c r="B47" s="86">
        <v>7</v>
      </c>
      <c r="C47" s="86" t="s">
        <v>49</v>
      </c>
      <c r="D47" s="86" t="s">
        <v>56</v>
      </c>
      <c r="E47" s="86" t="s">
        <v>14</v>
      </c>
      <c r="F47" s="89">
        <f>แยกชั้นปี!W47</f>
        <v>87</v>
      </c>
      <c r="G47" s="91">
        <f>แยกชั้นปี!AL47</f>
        <v>1</v>
      </c>
      <c r="H47" s="97"/>
      <c r="I47" s="122">
        <f t="shared" si="10"/>
        <v>88</v>
      </c>
      <c r="J47" s="89">
        <f>แยกชั้นปี!H47</f>
        <v>24</v>
      </c>
      <c r="K47" s="91"/>
      <c r="L47" s="97"/>
      <c r="M47" s="122">
        <f t="shared" si="11"/>
        <v>24</v>
      </c>
      <c r="N47" s="89"/>
      <c r="O47" s="91"/>
      <c r="P47" s="97"/>
      <c r="Q47" s="122"/>
      <c r="R47" s="333"/>
      <c r="S47" s="335"/>
      <c r="T47" s="97"/>
      <c r="U47" s="337"/>
    </row>
    <row r="48" spans="1:21" x14ac:dyDescent="0.55000000000000004">
      <c r="A48" s="87"/>
      <c r="B48" s="86">
        <v>8</v>
      </c>
      <c r="C48" s="86" t="s">
        <v>49</v>
      </c>
      <c r="D48" s="86" t="s">
        <v>88</v>
      </c>
      <c r="E48" s="86" t="s">
        <v>14</v>
      </c>
      <c r="F48" s="89">
        <f>แยกชั้นปี!W48</f>
        <v>277</v>
      </c>
      <c r="G48" s="91">
        <f>แยกชั้นปี!AL48</f>
        <v>47</v>
      </c>
      <c r="H48" s="97"/>
      <c r="I48" s="122">
        <f t="shared" si="10"/>
        <v>324</v>
      </c>
      <c r="J48" s="89">
        <f>แยกชั้นปี!H48</f>
        <v>98</v>
      </c>
      <c r="K48" s="91">
        <f>แยกชั้นปี!Z48</f>
        <v>18</v>
      </c>
      <c r="L48" s="97"/>
      <c r="M48" s="122">
        <f t="shared" si="11"/>
        <v>116</v>
      </c>
      <c r="N48" s="89"/>
      <c r="O48" s="91"/>
      <c r="P48" s="97"/>
      <c r="Q48" s="122"/>
      <c r="R48" s="333"/>
      <c r="S48" s="335"/>
      <c r="T48" s="97"/>
      <c r="U48" s="337"/>
    </row>
    <row r="49" spans="1:21" x14ac:dyDescent="0.55000000000000004">
      <c r="A49" s="87"/>
      <c r="B49" s="86">
        <v>9</v>
      </c>
      <c r="C49" s="86" t="s">
        <v>49</v>
      </c>
      <c r="D49" s="86" t="s">
        <v>89</v>
      </c>
      <c r="E49" s="86" t="s">
        <v>14</v>
      </c>
      <c r="F49" s="89">
        <f>แยกชั้นปี!W49</f>
        <v>75</v>
      </c>
      <c r="G49" s="91"/>
      <c r="H49" s="97"/>
      <c r="I49" s="122">
        <f t="shared" si="10"/>
        <v>75</v>
      </c>
      <c r="J49" s="89">
        <f>แยกชั้นปี!H49</f>
        <v>24</v>
      </c>
      <c r="K49" s="91"/>
      <c r="L49" s="97"/>
      <c r="M49" s="122">
        <f t="shared" si="11"/>
        <v>24</v>
      </c>
      <c r="N49" s="89"/>
      <c r="O49" s="91"/>
      <c r="P49" s="97"/>
      <c r="Q49" s="122"/>
      <c r="R49" s="333"/>
      <c r="S49" s="335"/>
      <c r="T49" s="97"/>
      <c r="U49" s="337"/>
    </row>
    <row r="50" spans="1:21" x14ac:dyDescent="0.55000000000000004">
      <c r="A50" s="87"/>
      <c r="B50" s="86">
        <v>10</v>
      </c>
      <c r="C50" s="86" t="s">
        <v>57</v>
      </c>
      <c r="D50" s="86" t="s">
        <v>58</v>
      </c>
      <c r="E50" s="86" t="s">
        <v>42</v>
      </c>
      <c r="F50" s="89"/>
      <c r="G50" s="91"/>
      <c r="H50" s="97">
        <f>แยกชั้นปี!AL50</f>
        <v>7</v>
      </c>
      <c r="I50" s="122">
        <f t="shared" si="10"/>
        <v>7</v>
      </c>
      <c r="J50" s="89"/>
      <c r="K50" s="91"/>
      <c r="L50" s="97"/>
      <c r="M50" s="122"/>
      <c r="N50" s="89"/>
      <c r="O50" s="91"/>
      <c r="P50" s="97">
        <f>จบปี59!N47</f>
        <v>1</v>
      </c>
      <c r="Q50" s="122">
        <f t="shared" si="12"/>
        <v>1</v>
      </c>
      <c r="R50" s="333"/>
      <c r="S50" s="335"/>
      <c r="T50" s="97">
        <f>จบปี60!N47</f>
        <v>4</v>
      </c>
      <c r="U50" s="337">
        <f t="shared" si="13"/>
        <v>4</v>
      </c>
    </row>
    <row r="51" spans="1:21" x14ac:dyDescent="0.55000000000000004">
      <c r="A51" s="87"/>
      <c r="B51" s="86">
        <v>11</v>
      </c>
      <c r="C51" s="86" t="s">
        <v>59</v>
      </c>
      <c r="D51" s="86" t="s">
        <v>118</v>
      </c>
      <c r="E51" s="86" t="s">
        <v>14</v>
      </c>
      <c r="F51" s="89">
        <f>แยกชั้นปี!W51</f>
        <v>21</v>
      </c>
      <c r="G51" s="91"/>
      <c r="H51" s="97"/>
      <c r="I51" s="122">
        <f t="shared" si="10"/>
        <v>21</v>
      </c>
      <c r="J51" s="89">
        <f>แยกชั้นปี!H51</f>
        <v>8</v>
      </c>
      <c r="K51" s="91"/>
      <c r="L51" s="97"/>
      <c r="M51" s="122">
        <f t="shared" si="11"/>
        <v>8</v>
      </c>
      <c r="N51" s="89"/>
      <c r="O51" s="91"/>
      <c r="P51" s="97"/>
      <c r="Q51" s="122"/>
      <c r="R51" s="333"/>
      <c r="S51" s="335"/>
      <c r="T51" s="97"/>
      <c r="U51" s="337"/>
    </row>
    <row r="52" spans="1:21" x14ac:dyDescent="0.55000000000000004">
      <c r="A52" s="87"/>
      <c r="B52" s="86">
        <v>12</v>
      </c>
      <c r="C52" s="86" t="s">
        <v>59</v>
      </c>
      <c r="D52" s="86" t="s">
        <v>60</v>
      </c>
      <c r="E52" s="86" t="s">
        <v>14</v>
      </c>
      <c r="F52" s="89">
        <f>แยกชั้นปี!W52</f>
        <v>11</v>
      </c>
      <c r="G52" s="91"/>
      <c r="H52" s="97"/>
      <c r="I52" s="122">
        <f t="shared" si="10"/>
        <v>11</v>
      </c>
      <c r="J52" s="89"/>
      <c r="K52" s="91"/>
      <c r="L52" s="97"/>
      <c r="M52" s="122"/>
      <c r="N52" s="89"/>
      <c r="O52" s="91"/>
      <c r="P52" s="97"/>
      <c r="Q52" s="122">
        <f t="shared" si="12"/>
        <v>0</v>
      </c>
      <c r="R52" s="333">
        <f>จบปี60!H48</f>
        <v>3</v>
      </c>
      <c r="S52" s="335"/>
      <c r="T52" s="97"/>
      <c r="U52" s="337">
        <f t="shared" si="13"/>
        <v>3</v>
      </c>
    </row>
    <row r="53" spans="1:21" x14ac:dyDescent="0.55000000000000004">
      <c r="A53" s="88"/>
      <c r="B53" s="86">
        <v>13</v>
      </c>
      <c r="C53" s="86" t="s">
        <v>59</v>
      </c>
      <c r="D53" s="86" t="s">
        <v>61</v>
      </c>
      <c r="E53" s="86" t="s">
        <v>14</v>
      </c>
      <c r="F53" s="89">
        <f>แยกชั้นปี!W53</f>
        <v>22</v>
      </c>
      <c r="G53" s="91">
        <f>แยกชั้นปี!AL53</f>
        <v>0</v>
      </c>
      <c r="H53" s="97"/>
      <c r="I53" s="122">
        <f t="shared" si="10"/>
        <v>22</v>
      </c>
      <c r="J53" s="89"/>
      <c r="K53" s="91"/>
      <c r="L53" s="97"/>
      <c r="M53" s="122"/>
      <c r="N53" s="89">
        <f>จบปี59!H49</f>
        <v>2</v>
      </c>
      <c r="O53" s="91">
        <f>จบปี59!K49</f>
        <v>1</v>
      </c>
      <c r="P53" s="97"/>
      <c r="Q53" s="122">
        <f t="shared" si="12"/>
        <v>3</v>
      </c>
      <c r="R53" s="333">
        <f>จบปี60!H49</f>
        <v>11</v>
      </c>
      <c r="S53" s="335">
        <f>จบปี60!K49</f>
        <v>3</v>
      </c>
      <c r="T53" s="97"/>
      <c r="U53" s="337">
        <f t="shared" si="13"/>
        <v>14</v>
      </c>
    </row>
    <row r="54" spans="1:21" x14ac:dyDescent="0.55000000000000004">
      <c r="A54" s="397" t="s">
        <v>62</v>
      </c>
      <c r="B54" s="397"/>
      <c r="C54" s="397"/>
      <c r="D54" s="397"/>
      <c r="E54" s="397"/>
      <c r="F54" s="110">
        <f t="shared" ref="F54:Q54" si="14">SUM(F41:F53)</f>
        <v>1620</v>
      </c>
      <c r="G54" s="110">
        <f t="shared" si="14"/>
        <v>195</v>
      </c>
      <c r="H54" s="110">
        <f t="shared" si="14"/>
        <v>7</v>
      </c>
      <c r="I54" s="110">
        <f t="shared" si="14"/>
        <v>1822</v>
      </c>
      <c r="J54" s="110">
        <f t="shared" si="14"/>
        <v>382</v>
      </c>
      <c r="K54" s="110">
        <f t="shared" si="14"/>
        <v>43</v>
      </c>
      <c r="L54" s="110">
        <f t="shared" si="14"/>
        <v>0</v>
      </c>
      <c r="M54" s="110">
        <f t="shared" si="14"/>
        <v>425</v>
      </c>
      <c r="N54" s="110">
        <f t="shared" si="14"/>
        <v>149</v>
      </c>
      <c r="O54" s="110">
        <f t="shared" si="14"/>
        <v>16</v>
      </c>
      <c r="P54" s="110">
        <f t="shared" si="14"/>
        <v>1</v>
      </c>
      <c r="Q54" s="110">
        <f t="shared" si="14"/>
        <v>166</v>
      </c>
      <c r="R54" s="344">
        <f t="shared" ref="R54:U54" si="15">SUM(R41:R53)</f>
        <v>247</v>
      </c>
      <c r="S54" s="344">
        <f t="shared" si="15"/>
        <v>42</v>
      </c>
      <c r="T54" s="344">
        <f t="shared" si="15"/>
        <v>4</v>
      </c>
      <c r="U54" s="344">
        <f t="shared" si="15"/>
        <v>293</v>
      </c>
    </row>
    <row r="55" spans="1:21" x14ac:dyDescent="0.55000000000000004">
      <c r="A55" s="144" t="s">
        <v>63</v>
      </c>
      <c r="B55" s="144"/>
      <c r="C55" s="145"/>
      <c r="D55" s="146"/>
      <c r="E55" s="146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8"/>
      <c r="R55" s="147"/>
      <c r="S55" s="147"/>
      <c r="T55" s="147"/>
      <c r="U55" s="148"/>
    </row>
    <row r="56" spans="1:21" x14ac:dyDescent="0.55000000000000004">
      <c r="A56" s="75"/>
      <c r="B56" s="76">
        <v>1</v>
      </c>
      <c r="C56" s="76" t="s">
        <v>49</v>
      </c>
      <c r="D56" s="76" t="s">
        <v>65</v>
      </c>
      <c r="E56" s="76" t="s">
        <v>14</v>
      </c>
      <c r="F56" s="89">
        <f>แยกชั้นปี!W56</f>
        <v>305</v>
      </c>
      <c r="G56" s="91">
        <f>แยกชั้นปี!AL56</f>
        <v>0</v>
      </c>
      <c r="H56" s="97"/>
      <c r="I56" s="122">
        <f>SUM(F56:H56)</f>
        <v>305</v>
      </c>
      <c r="J56" s="89">
        <f>แยกชั้นปี!H56</f>
        <v>57</v>
      </c>
      <c r="K56" s="91"/>
      <c r="L56" s="97"/>
      <c r="M56" s="122">
        <f>SUM(J56:L56)</f>
        <v>57</v>
      </c>
      <c r="N56" s="89">
        <f>จบปี59!H52</f>
        <v>46</v>
      </c>
      <c r="O56" s="91">
        <f>จบปี59!K52</f>
        <v>1</v>
      </c>
      <c r="P56" s="97"/>
      <c r="Q56" s="122">
        <f>SUM(N56:P56)</f>
        <v>47</v>
      </c>
      <c r="R56" s="333">
        <f>จบปี60!H52</f>
        <v>2</v>
      </c>
      <c r="S56" s="335"/>
      <c r="T56" s="97"/>
      <c r="U56" s="337">
        <f>SUM(R56:T56)</f>
        <v>2</v>
      </c>
    </row>
    <row r="57" spans="1:21" x14ac:dyDescent="0.55000000000000004">
      <c r="A57" s="77"/>
      <c r="B57" s="76">
        <v>2</v>
      </c>
      <c r="C57" s="76" t="s">
        <v>64</v>
      </c>
      <c r="D57" s="76" t="s">
        <v>66</v>
      </c>
      <c r="E57" s="76" t="s">
        <v>14</v>
      </c>
      <c r="F57" s="89">
        <f>แยกชั้นปี!W57</f>
        <v>227</v>
      </c>
      <c r="G57" s="91">
        <f>แยกชั้นปี!AL57</f>
        <v>72</v>
      </c>
      <c r="H57" s="97"/>
      <c r="I57" s="122">
        <f t="shared" ref="I57:I64" si="16">SUM(F57:H57)</f>
        <v>299</v>
      </c>
      <c r="J57" s="89">
        <f>แยกชั้นปี!H57</f>
        <v>49</v>
      </c>
      <c r="K57" s="91">
        <f>แยกชั้นปี!Z57</f>
        <v>17</v>
      </c>
      <c r="L57" s="97"/>
      <c r="M57" s="122">
        <f t="shared" ref="M57:M63" si="17">SUM(J57:L57)</f>
        <v>66</v>
      </c>
      <c r="N57" s="89">
        <f>จบปี59!H53</f>
        <v>37</v>
      </c>
      <c r="O57" s="91"/>
      <c r="P57" s="97"/>
      <c r="Q57" s="122">
        <f t="shared" ref="Q57:Q64" si="18">SUM(N57:P57)</f>
        <v>37</v>
      </c>
      <c r="R57" s="333">
        <f>จบปี60!H53</f>
        <v>43</v>
      </c>
      <c r="S57" s="335">
        <f>จบปี60!K53</f>
        <v>10</v>
      </c>
      <c r="T57" s="97"/>
      <c r="U57" s="337">
        <f t="shared" ref="U57:U65" si="19">SUM(R57:T57)</f>
        <v>53</v>
      </c>
    </row>
    <row r="58" spans="1:21" x14ac:dyDescent="0.55000000000000004">
      <c r="A58" s="77"/>
      <c r="B58" s="76">
        <v>3</v>
      </c>
      <c r="C58" s="76" t="s">
        <v>64</v>
      </c>
      <c r="D58" s="76" t="s">
        <v>67</v>
      </c>
      <c r="E58" s="76" t="s">
        <v>14</v>
      </c>
      <c r="F58" s="89">
        <f>แยกชั้นปี!W58</f>
        <v>167</v>
      </c>
      <c r="G58" s="91">
        <f>แยกชั้นปี!AL58</f>
        <v>25</v>
      </c>
      <c r="H58" s="97"/>
      <c r="I58" s="122">
        <f t="shared" si="16"/>
        <v>192</v>
      </c>
      <c r="J58" s="89">
        <f>แยกชั้นปี!H58</f>
        <v>32</v>
      </c>
      <c r="K58" s="91"/>
      <c r="L58" s="97"/>
      <c r="M58" s="122">
        <f t="shared" si="17"/>
        <v>32</v>
      </c>
      <c r="N58" s="89">
        <f>จบปี59!H54</f>
        <v>21</v>
      </c>
      <c r="O58" s="91"/>
      <c r="P58" s="97"/>
      <c r="Q58" s="122">
        <f t="shared" si="18"/>
        <v>21</v>
      </c>
      <c r="R58" s="333">
        <f>จบปี60!H54</f>
        <v>32</v>
      </c>
      <c r="S58" s="335">
        <f>จบปี60!K54</f>
        <v>4</v>
      </c>
      <c r="T58" s="97"/>
      <c r="U58" s="337">
        <f t="shared" si="19"/>
        <v>36</v>
      </c>
    </row>
    <row r="59" spans="1:21" x14ac:dyDescent="0.55000000000000004">
      <c r="A59" s="77"/>
      <c r="B59" s="76">
        <v>4</v>
      </c>
      <c r="C59" s="76" t="s">
        <v>64</v>
      </c>
      <c r="D59" s="76" t="s">
        <v>68</v>
      </c>
      <c r="E59" s="76" t="s">
        <v>14</v>
      </c>
      <c r="F59" s="89">
        <f>แยกชั้นปี!W59</f>
        <v>181</v>
      </c>
      <c r="G59" s="91">
        <f>แยกชั้นปี!AL59</f>
        <v>80</v>
      </c>
      <c r="H59" s="97"/>
      <c r="I59" s="122">
        <f t="shared" si="16"/>
        <v>261</v>
      </c>
      <c r="J59" s="89">
        <f>แยกชั้นปี!H59</f>
        <v>30</v>
      </c>
      <c r="K59" s="91">
        <f>แยกชั้นปี!Z59</f>
        <v>23</v>
      </c>
      <c r="L59" s="97"/>
      <c r="M59" s="122">
        <f t="shared" si="17"/>
        <v>53</v>
      </c>
      <c r="N59" s="89">
        <f>จบปี59!H55</f>
        <v>10</v>
      </c>
      <c r="O59" s="91">
        <f>จบปี59!K55</f>
        <v>12</v>
      </c>
      <c r="P59" s="97"/>
      <c r="Q59" s="122">
        <f t="shared" si="18"/>
        <v>22</v>
      </c>
      <c r="R59" s="333">
        <f>จบปี60!H55</f>
        <v>42</v>
      </c>
      <c r="S59" s="335">
        <f>จบปี60!K55</f>
        <v>9</v>
      </c>
      <c r="T59" s="97"/>
      <c r="U59" s="337">
        <f t="shared" si="19"/>
        <v>51</v>
      </c>
    </row>
    <row r="60" spans="1:21" x14ac:dyDescent="0.55000000000000004">
      <c r="A60" s="77"/>
      <c r="B60" s="76">
        <v>5</v>
      </c>
      <c r="C60" s="76" t="s">
        <v>64</v>
      </c>
      <c r="D60" s="76" t="s">
        <v>69</v>
      </c>
      <c r="E60" s="76" t="s">
        <v>14</v>
      </c>
      <c r="F60" s="89">
        <f>แยกชั้นปี!W60</f>
        <v>34</v>
      </c>
      <c r="G60" s="91"/>
      <c r="H60" s="97"/>
      <c r="I60" s="122">
        <f t="shared" si="16"/>
        <v>34</v>
      </c>
      <c r="J60" s="89"/>
      <c r="K60" s="91"/>
      <c r="L60" s="97"/>
      <c r="M60" s="122">
        <f t="shared" si="17"/>
        <v>0</v>
      </c>
      <c r="N60" s="89"/>
      <c r="O60" s="91"/>
      <c r="P60" s="97"/>
      <c r="Q60" s="122"/>
      <c r="R60" s="333">
        <f>จบปี60!H56</f>
        <v>10</v>
      </c>
      <c r="S60" s="335"/>
      <c r="T60" s="97"/>
      <c r="U60" s="337">
        <f t="shared" si="19"/>
        <v>10</v>
      </c>
    </row>
    <row r="61" spans="1:21" x14ac:dyDescent="0.55000000000000004">
      <c r="A61" s="77"/>
      <c r="B61" s="76">
        <v>6</v>
      </c>
      <c r="C61" s="76" t="s">
        <v>64</v>
      </c>
      <c r="D61" s="76" t="s">
        <v>70</v>
      </c>
      <c r="E61" s="76" t="s">
        <v>14</v>
      </c>
      <c r="F61" s="89">
        <f>แยกชั้นปี!W62</f>
        <v>131</v>
      </c>
      <c r="G61" s="91"/>
      <c r="H61" s="97"/>
      <c r="I61" s="122">
        <f t="shared" si="16"/>
        <v>131</v>
      </c>
      <c r="J61" s="89">
        <f>แยกชั้นปี!H62</f>
        <v>22</v>
      </c>
      <c r="K61" s="91"/>
      <c r="L61" s="97"/>
      <c r="M61" s="122">
        <f t="shared" si="17"/>
        <v>22</v>
      </c>
      <c r="N61" s="89"/>
      <c r="O61" s="91"/>
      <c r="P61" s="97"/>
      <c r="Q61" s="122"/>
      <c r="R61" s="333">
        <f>จบปี60!H57</f>
        <v>28</v>
      </c>
      <c r="S61" s="335"/>
      <c r="T61" s="97"/>
      <c r="U61" s="337">
        <f t="shared" si="19"/>
        <v>28</v>
      </c>
    </row>
    <row r="62" spans="1:21" x14ac:dyDescent="0.55000000000000004">
      <c r="A62" s="77"/>
      <c r="B62" s="76">
        <v>7</v>
      </c>
      <c r="C62" s="76" t="s">
        <v>71</v>
      </c>
      <c r="D62" s="76" t="s">
        <v>72</v>
      </c>
      <c r="E62" s="76" t="s">
        <v>42</v>
      </c>
      <c r="F62" s="89"/>
      <c r="G62" s="91"/>
      <c r="H62" s="97">
        <f>แยกชั้นปี!AL61</f>
        <v>12</v>
      </c>
      <c r="I62" s="122">
        <f t="shared" si="16"/>
        <v>12</v>
      </c>
      <c r="J62" s="89"/>
      <c r="K62" s="91"/>
      <c r="L62" s="97"/>
      <c r="M62" s="122">
        <f t="shared" si="17"/>
        <v>0</v>
      </c>
      <c r="N62" s="89"/>
      <c r="O62" s="91"/>
      <c r="P62" s="97">
        <f>จบปี59!N58</f>
        <v>5</v>
      </c>
      <c r="Q62" s="122">
        <f t="shared" si="18"/>
        <v>5</v>
      </c>
      <c r="R62" s="333"/>
      <c r="S62" s="335"/>
      <c r="T62" s="97">
        <f>จบปี60!N58</f>
        <v>3</v>
      </c>
      <c r="U62" s="337">
        <f t="shared" si="19"/>
        <v>3</v>
      </c>
    </row>
    <row r="63" spans="1:21" x14ac:dyDescent="0.55000000000000004">
      <c r="A63" s="77"/>
      <c r="B63" s="76">
        <v>8</v>
      </c>
      <c r="C63" s="76" t="s">
        <v>73</v>
      </c>
      <c r="D63" s="76" t="s">
        <v>74</v>
      </c>
      <c r="E63" s="76" t="s">
        <v>14</v>
      </c>
      <c r="F63" s="89">
        <f>แยกชั้นปี!W63</f>
        <v>602</v>
      </c>
      <c r="G63" s="91">
        <f>แยกชั้นปี!AL63</f>
        <v>113</v>
      </c>
      <c r="H63" s="97"/>
      <c r="I63" s="122">
        <f t="shared" si="16"/>
        <v>715</v>
      </c>
      <c r="J63" s="89">
        <f>แยกชั้นปี!H63</f>
        <v>110</v>
      </c>
      <c r="K63" s="91">
        <f>แยกชั้นปี!Z63</f>
        <v>23</v>
      </c>
      <c r="L63" s="97"/>
      <c r="M63" s="122">
        <f t="shared" si="17"/>
        <v>133</v>
      </c>
      <c r="N63" s="89">
        <f>จบปี59!H59</f>
        <v>147</v>
      </c>
      <c r="O63" s="91">
        <f>จบปี59!K59</f>
        <v>21</v>
      </c>
      <c r="P63" s="97"/>
      <c r="Q63" s="122">
        <f t="shared" si="18"/>
        <v>168</v>
      </c>
      <c r="R63" s="333">
        <f>จบปี60!H59</f>
        <v>166</v>
      </c>
      <c r="S63" s="335">
        <f>จบปี60!K59</f>
        <v>28</v>
      </c>
      <c r="T63" s="97"/>
      <c r="U63" s="337">
        <f t="shared" si="19"/>
        <v>194</v>
      </c>
    </row>
    <row r="64" spans="1:21" x14ac:dyDescent="0.55000000000000004">
      <c r="A64" s="78"/>
      <c r="B64" s="76">
        <v>9</v>
      </c>
      <c r="C64" s="76" t="s">
        <v>75</v>
      </c>
      <c r="D64" s="76" t="s">
        <v>74</v>
      </c>
      <c r="E64" s="76" t="s">
        <v>42</v>
      </c>
      <c r="F64" s="89"/>
      <c r="G64" s="91"/>
      <c r="H64" s="97">
        <f>แยกชั้นปี!AL64</f>
        <v>8</v>
      </c>
      <c r="I64" s="188">
        <f t="shared" si="16"/>
        <v>8</v>
      </c>
      <c r="J64" s="89"/>
      <c r="K64" s="91"/>
      <c r="L64" s="97"/>
      <c r="M64" s="122"/>
      <c r="N64" s="89"/>
      <c r="O64" s="91"/>
      <c r="P64" s="97">
        <f>จบปี59!N60</f>
        <v>5</v>
      </c>
      <c r="Q64" s="122">
        <f t="shared" si="18"/>
        <v>5</v>
      </c>
      <c r="R64" s="333"/>
      <c r="S64" s="335"/>
      <c r="T64" s="97">
        <f>จบปี60!N60</f>
        <v>9</v>
      </c>
      <c r="U64" s="337">
        <f t="shared" si="19"/>
        <v>9</v>
      </c>
    </row>
    <row r="65" spans="1:21" x14ac:dyDescent="0.55000000000000004">
      <c r="A65" s="78"/>
      <c r="B65" s="76">
        <v>10</v>
      </c>
      <c r="C65" s="76" t="s">
        <v>49</v>
      </c>
      <c r="D65" s="76" t="s">
        <v>65</v>
      </c>
      <c r="E65" s="76" t="s">
        <v>14</v>
      </c>
      <c r="F65" s="333"/>
      <c r="G65" s="335"/>
      <c r="H65" s="97"/>
      <c r="I65" s="337"/>
      <c r="J65" s="333"/>
      <c r="K65" s="335"/>
      <c r="L65" s="97"/>
      <c r="M65" s="337"/>
      <c r="N65" s="333"/>
      <c r="O65" s="335"/>
      <c r="P65" s="97"/>
      <c r="Q65" s="337"/>
      <c r="R65" s="333">
        <f>จบปี60!H61</f>
        <v>59</v>
      </c>
      <c r="S65" s="335"/>
      <c r="T65" s="97"/>
      <c r="U65" s="337">
        <f t="shared" si="19"/>
        <v>59</v>
      </c>
    </row>
    <row r="66" spans="1:21" x14ac:dyDescent="0.55000000000000004">
      <c r="A66" s="394" t="s">
        <v>76</v>
      </c>
      <c r="B66" s="394"/>
      <c r="C66" s="394"/>
      <c r="D66" s="394"/>
      <c r="E66" s="394"/>
      <c r="F66" s="149">
        <f t="shared" ref="F66:Q66" si="20">SUM(F56:F64)</f>
        <v>1647</v>
      </c>
      <c r="G66" s="149">
        <f t="shared" si="20"/>
        <v>290</v>
      </c>
      <c r="H66" s="149">
        <f t="shared" si="20"/>
        <v>20</v>
      </c>
      <c r="I66" s="149">
        <f t="shared" si="20"/>
        <v>1957</v>
      </c>
      <c r="J66" s="149">
        <f t="shared" si="20"/>
        <v>300</v>
      </c>
      <c r="K66" s="149">
        <f t="shared" si="20"/>
        <v>63</v>
      </c>
      <c r="L66" s="149">
        <f t="shared" si="20"/>
        <v>0</v>
      </c>
      <c r="M66" s="149">
        <f t="shared" si="20"/>
        <v>363</v>
      </c>
      <c r="N66" s="149">
        <f t="shared" si="20"/>
        <v>261</v>
      </c>
      <c r="O66" s="149">
        <f t="shared" si="20"/>
        <v>34</v>
      </c>
      <c r="P66" s="149">
        <f t="shared" si="20"/>
        <v>10</v>
      </c>
      <c r="Q66" s="149">
        <f t="shared" si="20"/>
        <v>305</v>
      </c>
      <c r="R66" s="341">
        <f t="shared" ref="R66:U66" si="21">SUM(R56:R64)</f>
        <v>323</v>
      </c>
      <c r="S66" s="341">
        <f t="shared" si="21"/>
        <v>51</v>
      </c>
      <c r="T66" s="341">
        <f t="shared" si="21"/>
        <v>12</v>
      </c>
      <c r="U66" s="341">
        <f>SUM(U56:U65)</f>
        <v>445</v>
      </c>
    </row>
    <row r="67" spans="1:21" x14ac:dyDescent="0.55000000000000004">
      <c r="A67" s="150" t="s">
        <v>77</v>
      </c>
      <c r="B67" s="150"/>
      <c r="C67" s="102"/>
      <c r="D67" s="93"/>
      <c r="E67" s="93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151"/>
      <c r="R67" s="94"/>
      <c r="S67" s="94"/>
      <c r="T67" s="94"/>
      <c r="U67" s="151"/>
    </row>
    <row r="68" spans="1:21" x14ac:dyDescent="0.55000000000000004">
      <c r="A68" s="152"/>
      <c r="B68" s="153">
        <v>1</v>
      </c>
      <c r="C68" s="153" t="s">
        <v>78</v>
      </c>
      <c r="D68" s="153" t="s">
        <v>79</v>
      </c>
      <c r="E68" s="153" t="s">
        <v>14</v>
      </c>
      <c r="F68" s="89">
        <f>แยกชั้นปี!W67</f>
        <v>361</v>
      </c>
      <c r="G68" s="91">
        <f>แยกชั้นปี!AL67</f>
        <v>112</v>
      </c>
      <c r="H68" s="97"/>
      <c r="I68" s="122">
        <f>SUM(F68:H68)</f>
        <v>473</v>
      </c>
      <c r="J68" s="89">
        <f>แยกชั้นปี!H67</f>
        <v>76</v>
      </c>
      <c r="K68" s="91">
        <f>แยกชั้นปี!Z67</f>
        <v>38</v>
      </c>
      <c r="L68" s="97"/>
      <c r="M68" s="122">
        <f>SUM(J68:L68)</f>
        <v>114</v>
      </c>
      <c r="N68" s="89">
        <f>จบปี59!H64</f>
        <v>57</v>
      </c>
      <c r="O68" s="91">
        <f>จบปี59!K64</f>
        <v>1</v>
      </c>
      <c r="P68" s="97"/>
      <c r="Q68" s="122">
        <f>SUM(N68:P68)</f>
        <v>58</v>
      </c>
      <c r="R68" s="333">
        <f>จบปี60!H64</f>
        <v>53</v>
      </c>
      <c r="S68" s="335">
        <f>จบปี60!K64</f>
        <v>17</v>
      </c>
      <c r="T68" s="97"/>
      <c r="U68" s="337">
        <f>SUM(R68:T68)</f>
        <v>70</v>
      </c>
    </row>
    <row r="69" spans="1:21" x14ac:dyDescent="0.55000000000000004">
      <c r="A69" s="154"/>
      <c r="B69" s="153">
        <v>2</v>
      </c>
      <c r="C69" s="153" t="s">
        <v>80</v>
      </c>
      <c r="D69" s="153" t="s">
        <v>81</v>
      </c>
      <c r="E69" s="153" t="s">
        <v>14</v>
      </c>
      <c r="F69" s="89"/>
      <c r="G69" s="91"/>
      <c r="H69" s="97"/>
      <c r="I69" s="122">
        <f>SUM(F69:H69)</f>
        <v>0</v>
      </c>
      <c r="J69" s="89"/>
      <c r="K69" s="91"/>
      <c r="L69" s="97"/>
      <c r="M69" s="122"/>
      <c r="N69" s="89"/>
      <c r="O69" s="91"/>
      <c r="P69" s="97"/>
      <c r="Q69" s="122"/>
      <c r="R69" s="333"/>
      <c r="S69" s="335">
        <f>จบปี60!K65</f>
        <v>2</v>
      </c>
      <c r="T69" s="97"/>
      <c r="U69" s="337">
        <f t="shared" ref="U69:U72" si="22">SUM(R69:T69)</f>
        <v>2</v>
      </c>
    </row>
    <row r="70" spans="1:21" x14ac:dyDescent="0.55000000000000004">
      <c r="A70" s="154"/>
      <c r="B70" s="153">
        <v>3</v>
      </c>
      <c r="C70" s="153" t="s">
        <v>80</v>
      </c>
      <c r="D70" s="153" t="s">
        <v>82</v>
      </c>
      <c r="E70" s="153" t="s">
        <v>14</v>
      </c>
      <c r="F70" s="89">
        <f>แยกชั้นปี!W68</f>
        <v>515</v>
      </c>
      <c r="G70" s="91">
        <f>แยกชั้นปี!AL68</f>
        <v>98</v>
      </c>
      <c r="H70" s="97"/>
      <c r="I70" s="122">
        <f>SUM(F70:H70)</f>
        <v>613</v>
      </c>
      <c r="J70" s="89">
        <f>แยกชั้นปี!H68</f>
        <v>64</v>
      </c>
      <c r="K70" s="91">
        <f>แยกชั้นปี!Z68</f>
        <v>21</v>
      </c>
      <c r="L70" s="97"/>
      <c r="M70" s="122">
        <f>SUM(J70:L70)</f>
        <v>85</v>
      </c>
      <c r="N70" s="89">
        <f>จบปี59!H66</f>
        <v>20</v>
      </c>
      <c r="O70" s="91">
        <f>จบปี59!K66</f>
        <v>6</v>
      </c>
      <c r="P70" s="97"/>
      <c r="Q70" s="122">
        <f>SUM(N70:P70)</f>
        <v>26</v>
      </c>
      <c r="R70" s="333">
        <f>จบปี60!H66</f>
        <v>113</v>
      </c>
      <c r="S70" s="335">
        <f>จบปี60!K66</f>
        <v>38</v>
      </c>
      <c r="T70" s="97"/>
      <c r="U70" s="337">
        <f t="shared" si="22"/>
        <v>151</v>
      </c>
    </row>
    <row r="71" spans="1:21" x14ac:dyDescent="0.55000000000000004">
      <c r="A71" s="154"/>
      <c r="B71" s="153">
        <v>4</v>
      </c>
      <c r="C71" s="153" t="s">
        <v>83</v>
      </c>
      <c r="D71" s="153" t="s">
        <v>81</v>
      </c>
      <c r="E71" s="153" t="s">
        <v>42</v>
      </c>
      <c r="F71" s="89"/>
      <c r="G71" s="91"/>
      <c r="H71" s="97">
        <f>แยกชั้นปี!AL69</f>
        <v>20</v>
      </c>
      <c r="I71" s="122">
        <f>SUM(F71:H71)</f>
        <v>20</v>
      </c>
      <c r="J71" s="89"/>
      <c r="K71" s="91"/>
      <c r="L71" s="97"/>
      <c r="M71" s="122">
        <f>SUM(J71:L71)</f>
        <v>0</v>
      </c>
      <c r="N71" s="89"/>
      <c r="O71" s="91"/>
      <c r="P71" s="97">
        <f>จบปี59!N67</f>
        <v>11</v>
      </c>
      <c r="Q71" s="122">
        <f>SUM(N71:P71)</f>
        <v>11</v>
      </c>
      <c r="R71" s="333"/>
      <c r="S71" s="335"/>
      <c r="T71" s="97">
        <f>จบปี60!N67</f>
        <v>2</v>
      </c>
      <c r="U71" s="337">
        <f t="shared" si="22"/>
        <v>2</v>
      </c>
    </row>
    <row r="72" spans="1:21" x14ac:dyDescent="0.55000000000000004">
      <c r="A72" s="155"/>
      <c r="B72" s="153">
        <v>5</v>
      </c>
      <c r="C72" s="153" t="s">
        <v>84</v>
      </c>
      <c r="D72" s="153" t="s">
        <v>85</v>
      </c>
      <c r="E72" s="153" t="s">
        <v>14</v>
      </c>
      <c r="F72" s="89">
        <f>แยกชั้นปี!W70</f>
        <v>612</v>
      </c>
      <c r="G72" s="91">
        <f>แยกชั้นปี!AL70</f>
        <v>64</v>
      </c>
      <c r="H72" s="97"/>
      <c r="I72" s="122">
        <f>SUM(F72:H72)</f>
        <v>676</v>
      </c>
      <c r="J72" s="89">
        <f>แยกชั้นปี!H70</f>
        <v>128</v>
      </c>
      <c r="K72" s="91">
        <f>แยกชั้นปี!Z70</f>
        <v>8</v>
      </c>
      <c r="L72" s="97"/>
      <c r="M72" s="122">
        <f>SUM(J72:L72)</f>
        <v>136</v>
      </c>
      <c r="N72" s="89">
        <f>จบปี59!H68</f>
        <v>32</v>
      </c>
      <c r="O72" s="91">
        <f>จบปี59!K68</f>
        <v>28</v>
      </c>
      <c r="P72" s="97"/>
      <c r="Q72" s="122">
        <f>SUM(N72:P72)</f>
        <v>60</v>
      </c>
      <c r="R72" s="333">
        <f>จบปี60!H68</f>
        <v>148</v>
      </c>
      <c r="S72" s="335">
        <f>จบปี60!K68</f>
        <v>5</v>
      </c>
      <c r="T72" s="97"/>
      <c r="U72" s="337">
        <f t="shared" si="22"/>
        <v>153</v>
      </c>
    </row>
    <row r="73" spans="1:21" x14ac:dyDescent="0.55000000000000004">
      <c r="A73" s="368" t="s">
        <v>86</v>
      </c>
      <c r="B73" s="368"/>
      <c r="C73" s="368"/>
      <c r="D73" s="368"/>
      <c r="E73" s="368"/>
      <c r="F73" s="95">
        <f>SUM(F68:F72)</f>
        <v>1488</v>
      </c>
      <c r="G73" s="95">
        <f t="shared" ref="G73:M73" si="23">SUM(G68:G72)</f>
        <v>274</v>
      </c>
      <c r="H73" s="95">
        <f t="shared" si="23"/>
        <v>20</v>
      </c>
      <c r="I73" s="95">
        <f t="shared" si="23"/>
        <v>1782</v>
      </c>
      <c r="J73" s="95">
        <f t="shared" si="23"/>
        <v>268</v>
      </c>
      <c r="K73" s="95">
        <f t="shared" si="23"/>
        <v>67</v>
      </c>
      <c r="L73" s="95">
        <f t="shared" si="23"/>
        <v>0</v>
      </c>
      <c r="M73" s="95">
        <f t="shared" si="23"/>
        <v>335</v>
      </c>
      <c r="N73" s="95">
        <f>SUM(N68:N72)</f>
        <v>109</v>
      </c>
      <c r="O73" s="95">
        <f>SUM(O68:O72)</f>
        <v>35</v>
      </c>
      <c r="P73" s="95">
        <f>SUM(P68:P72)</f>
        <v>11</v>
      </c>
      <c r="Q73" s="95">
        <f>SUM(Q68:Q72)</f>
        <v>155</v>
      </c>
      <c r="R73" s="334">
        <f>SUM(R68:R72)</f>
        <v>314</v>
      </c>
      <c r="S73" s="334">
        <f>SUM(S68:S72)</f>
        <v>62</v>
      </c>
      <c r="T73" s="334">
        <f>SUM(T68:T72)</f>
        <v>2</v>
      </c>
      <c r="U73" s="334">
        <f>SUM(U68:U72)</f>
        <v>378</v>
      </c>
    </row>
    <row r="74" spans="1:21" x14ac:dyDescent="0.55000000000000004">
      <c r="A74" s="361" t="s">
        <v>87</v>
      </c>
      <c r="B74" s="361"/>
      <c r="C74" s="361"/>
      <c r="D74" s="361"/>
      <c r="E74" s="361"/>
      <c r="F74" s="122">
        <f t="shared" ref="F74:Q74" si="24">F21+F39+F54+F66+F73</f>
        <v>10545</v>
      </c>
      <c r="G74" s="122">
        <f t="shared" si="24"/>
        <v>820</v>
      </c>
      <c r="H74" s="122">
        <f t="shared" si="24"/>
        <v>579</v>
      </c>
      <c r="I74" s="122">
        <f t="shared" si="24"/>
        <v>11944</v>
      </c>
      <c r="J74" s="122">
        <f t="shared" si="24"/>
        <v>1975</v>
      </c>
      <c r="K74" s="122">
        <f t="shared" si="24"/>
        <v>182</v>
      </c>
      <c r="L74" s="122">
        <f t="shared" si="24"/>
        <v>182</v>
      </c>
      <c r="M74" s="122">
        <f t="shared" si="24"/>
        <v>2339</v>
      </c>
      <c r="N74" s="122">
        <f t="shared" si="24"/>
        <v>1680</v>
      </c>
      <c r="O74" s="122">
        <f t="shared" si="24"/>
        <v>103</v>
      </c>
      <c r="P74" s="122">
        <f t="shared" si="24"/>
        <v>212</v>
      </c>
      <c r="Q74" s="122">
        <f t="shared" si="24"/>
        <v>1995</v>
      </c>
      <c r="R74" s="337">
        <f t="shared" ref="R74:U74" si="25">R21+R39+R54+R66+R73</f>
        <v>2181</v>
      </c>
      <c r="S74" s="337">
        <f t="shared" si="25"/>
        <v>175</v>
      </c>
      <c r="T74" s="337">
        <f t="shared" si="25"/>
        <v>219</v>
      </c>
      <c r="U74" s="337">
        <f t="shared" si="25"/>
        <v>2634</v>
      </c>
    </row>
  </sheetData>
  <mergeCells count="11">
    <mergeCell ref="R2:U2"/>
    <mergeCell ref="A1:Q1"/>
    <mergeCell ref="A66:E66"/>
    <mergeCell ref="N2:Q2"/>
    <mergeCell ref="A73:E73"/>
    <mergeCell ref="A74:E74"/>
    <mergeCell ref="F2:I2"/>
    <mergeCell ref="J2:M2"/>
    <mergeCell ref="A21:E21"/>
    <mergeCell ref="A39:E39"/>
    <mergeCell ref="A54:E54"/>
  </mergeCells>
  <phoneticPr fontId="3" type="noConversion"/>
  <pageMargins left="0.39370078740157483" right="0.39370078740157483" top="0.39370078740157483" bottom="0.39370078740157483" header="0.51181102362204722" footer="0.51181102362204722"/>
  <pageSetup paperSize="9" scale="7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4"/>
  <sheetViews>
    <sheetView zoomScale="85" zoomScaleNormal="85" workbookViewId="0">
      <selection activeCell="O10" sqref="O10"/>
    </sheetView>
  </sheetViews>
  <sheetFormatPr defaultRowHeight="12.75" x14ac:dyDescent="0.2"/>
  <cols>
    <col min="1" max="1" width="24.7109375" bestFit="1" customWidth="1"/>
    <col min="2" max="2" width="22.140625" customWidth="1"/>
    <col min="3" max="19" width="9.140625" customWidth="1"/>
  </cols>
  <sheetData>
    <row r="1" spans="1:31" ht="30.75" x14ac:dyDescent="0.7">
      <c r="A1" s="403" t="s">
        <v>163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  <c r="T1" s="403"/>
      <c r="U1" s="403"/>
      <c r="V1" s="403"/>
      <c r="W1" s="403"/>
      <c r="X1" s="403"/>
      <c r="Y1" s="403"/>
    </row>
    <row r="2" spans="1:31" ht="24" x14ac:dyDescent="0.2">
      <c r="A2" s="398" t="s">
        <v>90</v>
      </c>
      <c r="B2" s="398" t="s">
        <v>3</v>
      </c>
      <c r="C2" s="406" t="s">
        <v>112</v>
      </c>
      <c r="D2" s="407"/>
      <c r="E2" s="407"/>
      <c r="F2" s="408"/>
      <c r="G2" s="399" t="s">
        <v>10</v>
      </c>
      <c r="H2" s="400" t="s">
        <v>91</v>
      </c>
      <c r="I2" s="401"/>
      <c r="J2" s="401"/>
      <c r="K2" s="401"/>
      <c r="L2" s="402"/>
      <c r="M2" s="399" t="s">
        <v>10</v>
      </c>
      <c r="N2" s="398" t="s">
        <v>92</v>
      </c>
      <c r="O2" s="398"/>
      <c r="P2" s="398"/>
      <c r="Q2" s="398"/>
      <c r="R2" s="398"/>
      <c r="S2" s="399" t="s">
        <v>10</v>
      </c>
      <c r="T2" s="398" t="s">
        <v>154</v>
      </c>
      <c r="U2" s="398"/>
      <c r="V2" s="398"/>
      <c r="W2" s="398"/>
      <c r="X2" s="398"/>
      <c r="Y2" s="399" t="s">
        <v>10</v>
      </c>
      <c r="Z2" s="398" t="s">
        <v>164</v>
      </c>
      <c r="AA2" s="398"/>
      <c r="AB2" s="398"/>
      <c r="AC2" s="398"/>
      <c r="AD2" s="398"/>
      <c r="AE2" s="399" t="s">
        <v>10</v>
      </c>
    </row>
    <row r="3" spans="1:31" ht="24" x14ac:dyDescent="0.2">
      <c r="A3" s="398"/>
      <c r="B3" s="398"/>
      <c r="C3" s="409"/>
      <c r="D3" s="410"/>
      <c r="E3" s="410"/>
      <c r="F3" s="411"/>
      <c r="G3" s="399"/>
      <c r="H3" s="398" t="s">
        <v>14</v>
      </c>
      <c r="I3" s="398"/>
      <c r="J3" s="400" t="s">
        <v>93</v>
      </c>
      <c r="K3" s="401"/>
      <c r="L3" s="402"/>
      <c r="M3" s="399"/>
      <c r="N3" s="398" t="s">
        <v>14</v>
      </c>
      <c r="O3" s="398"/>
      <c r="P3" s="400" t="s">
        <v>93</v>
      </c>
      <c r="Q3" s="401"/>
      <c r="R3" s="402"/>
      <c r="S3" s="399"/>
      <c r="T3" s="398" t="s">
        <v>14</v>
      </c>
      <c r="U3" s="398"/>
      <c r="V3" s="400" t="s">
        <v>93</v>
      </c>
      <c r="W3" s="401"/>
      <c r="X3" s="402"/>
      <c r="Y3" s="399"/>
      <c r="Z3" s="398" t="s">
        <v>14</v>
      </c>
      <c r="AA3" s="398"/>
      <c r="AB3" s="400" t="s">
        <v>93</v>
      </c>
      <c r="AC3" s="401"/>
      <c r="AD3" s="402"/>
      <c r="AE3" s="399"/>
    </row>
    <row r="4" spans="1:31" ht="24" x14ac:dyDescent="0.2">
      <c r="A4" s="398"/>
      <c r="B4" s="398"/>
      <c r="C4" s="73" t="s">
        <v>14</v>
      </c>
      <c r="D4" s="73" t="s">
        <v>94</v>
      </c>
      <c r="E4" s="73" t="s">
        <v>42</v>
      </c>
      <c r="F4" s="73" t="s">
        <v>46</v>
      </c>
      <c r="G4" s="399"/>
      <c r="H4" s="73" t="s">
        <v>95</v>
      </c>
      <c r="I4" s="73" t="s">
        <v>96</v>
      </c>
      <c r="J4" s="73" t="s">
        <v>94</v>
      </c>
      <c r="K4" s="73" t="s">
        <v>42</v>
      </c>
      <c r="L4" s="73" t="s">
        <v>46</v>
      </c>
      <c r="M4" s="399"/>
      <c r="N4" s="74" t="s">
        <v>95</v>
      </c>
      <c r="O4" s="74" t="s">
        <v>96</v>
      </c>
      <c r="P4" s="73" t="s">
        <v>94</v>
      </c>
      <c r="Q4" s="73" t="s">
        <v>42</v>
      </c>
      <c r="R4" s="73" t="s">
        <v>46</v>
      </c>
      <c r="S4" s="399"/>
      <c r="T4" s="74" t="s">
        <v>95</v>
      </c>
      <c r="U4" s="74" t="s">
        <v>96</v>
      </c>
      <c r="V4" s="73" t="s">
        <v>94</v>
      </c>
      <c r="W4" s="73" t="s">
        <v>42</v>
      </c>
      <c r="X4" s="73" t="s">
        <v>46</v>
      </c>
      <c r="Y4" s="399"/>
      <c r="Z4" s="74" t="s">
        <v>95</v>
      </c>
      <c r="AA4" s="74" t="s">
        <v>96</v>
      </c>
      <c r="AB4" s="73" t="s">
        <v>94</v>
      </c>
      <c r="AC4" s="73" t="s">
        <v>42</v>
      </c>
      <c r="AD4" s="73" t="s">
        <v>46</v>
      </c>
      <c r="AE4" s="399"/>
    </row>
    <row r="5" spans="1:31" ht="24" x14ac:dyDescent="0.55000000000000004">
      <c r="A5" s="45" t="s">
        <v>97</v>
      </c>
      <c r="B5" s="46" t="s">
        <v>12</v>
      </c>
      <c r="C5" s="47">
        <v>9</v>
      </c>
      <c r="D5" s="47"/>
      <c r="E5" s="47"/>
      <c r="F5" s="47"/>
      <c r="G5" s="68">
        <f>SUM(C5:F5)</f>
        <v>9</v>
      </c>
      <c r="H5" s="47">
        <f>SUM(สรุปแยก!F6+สรุปแยก!F7+สรุปแยก!F8+สรุปแยก!F9+สรุปแยก!F10+สรุปแยก!F11+สรุปแยก!F13+สรุปแยก!F14+สรุปแยก!F15)</f>
        <v>1233</v>
      </c>
      <c r="I5" s="47">
        <f>SUM(สรุปแยก!G6:G9)</f>
        <v>17</v>
      </c>
      <c r="J5" s="47"/>
      <c r="K5" s="47"/>
      <c r="L5" s="47"/>
      <c r="M5" s="68">
        <f>SUM(H5:L5)</f>
        <v>1250</v>
      </c>
      <c r="N5" s="47">
        <f>SUM(สรุปแยก!J6:J11,สรุปแยก!J13,สรุปแยก!J14+สรุปแยก!J15)</f>
        <v>319</v>
      </c>
      <c r="O5" s="47"/>
      <c r="P5" s="47"/>
      <c r="Q5" s="47"/>
      <c r="R5" s="47"/>
      <c r="S5" s="68">
        <f>SUM(N5:R5)</f>
        <v>319</v>
      </c>
      <c r="T5" s="47">
        <f>สรุปแยก!N6+สรุปแยก!N7+สรุปแยก!N8+สรุปแยก!N9</f>
        <v>117</v>
      </c>
      <c r="U5" s="47">
        <f>สรุปแยก!O6+สรุปแยก!O7+สรุปแยก!O9</f>
        <v>13</v>
      </c>
      <c r="V5" s="47"/>
      <c r="W5" s="47"/>
      <c r="X5" s="47"/>
      <c r="Y5" s="68">
        <f>SUM(T5:X5)</f>
        <v>130</v>
      </c>
      <c r="Z5" s="47">
        <f>สรุปแยก!R6+สรุปแยก!R7+สรุปแยก!R8+สรุปแยก!R9+สรุปแยก!R10+สรุปแยก!R11</f>
        <v>273</v>
      </c>
      <c r="AA5" s="47">
        <f>สรุปแยก!S6+สรุปแยก!S7+สรุปแยก!S9</f>
        <v>7</v>
      </c>
      <c r="AB5" s="47"/>
      <c r="AC5" s="47"/>
      <c r="AD5" s="47"/>
      <c r="AE5" s="68">
        <f>SUM(Z5:AD5)</f>
        <v>280</v>
      </c>
    </row>
    <row r="6" spans="1:31" ht="24" x14ac:dyDescent="0.55000000000000004">
      <c r="A6" s="48"/>
      <c r="B6" s="46" t="s">
        <v>109</v>
      </c>
      <c r="C6" s="47">
        <v>1</v>
      </c>
      <c r="D6" s="47"/>
      <c r="E6" s="47"/>
      <c r="F6" s="47"/>
      <c r="G6" s="68">
        <f t="shared" ref="G6:G16" si="0">SUM(C6:F6)</f>
        <v>1</v>
      </c>
      <c r="H6" s="47">
        <f>สรุปแยก!F12</f>
        <v>102</v>
      </c>
      <c r="I6" s="47"/>
      <c r="J6" s="47"/>
      <c r="K6" s="47"/>
      <c r="L6" s="47"/>
      <c r="M6" s="68">
        <f t="shared" ref="M6:M16" si="1">SUM(H6:L6)</f>
        <v>102</v>
      </c>
      <c r="N6" s="47">
        <f>สรุปแยก!J12</f>
        <v>22</v>
      </c>
      <c r="O6" s="47"/>
      <c r="P6" s="47"/>
      <c r="Q6" s="47"/>
      <c r="R6" s="47"/>
      <c r="S6" s="68">
        <f t="shared" ref="S6:S16" si="2">SUM(N6:R6)</f>
        <v>22</v>
      </c>
      <c r="T6" s="47"/>
      <c r="U6" s="47"/>
      <c r="V6" s="47"/>
      <c r="W6" s="47"/>
      <c r="X6" s="47"/>
      <c r="Y6" s="68">
        <f t="shared" ref="Y6:Y16" si="3">SUM(T6:X6)</f>
        <v>0</v>
      </c>
      <c r="Z6" s="47"/>
      <c r="AA6" s="47"/>
      <c r="AB6" s="47"/>
      <c r="AC6" s="47"/>
      <c r="AD6" s="47"/>
      <c r="AE6" s="68">
        <f t="shared" ref="AE6:AE16" si="4">SUM(Z6:AD6)</f>
        <v>0</v>
      </c>
    </row>
    <row r="7" spans="1:31" ht="24" x14ac:dyDescent="0.55000000000000004">
      <c r="A7" s="49"/>
      <c r="B7" s="46" t="s">
        <v>21</v>
      </c>
      <c r="C7" s="47">
        <v>5</v>
      </c>
      <c r="D7" s="47"/>
      <c r="E7" s="47"/>
      <c r="F7" s="47"/>
      <c r="G7" s="68">
        <f t="shared" si="0"/>
        <v>5</v>
      </c>
      <c r="H7" s="47">
        <f>SUM(สรุปแยก!F16:F20)</f>
        <v>153</v>
      </c>
      <c r="I7" s="47">
        <f>SUM(สรุปแยก!G16:G20)</f>
        <v>44</v>
      </c>
      <c r="J7" s="47"/>
      <c r="K7" s="47"/>
      <c r="L7" s="47"/>
      <c r="M7" s="68">
        <f t="shared" si="1"/>
        <v>197</v>
      </c>
      <c r="N7" s="47">
        <f>SUM(สรุปแยก!J16:J20)</f>
        <v>36</v>
      </c>
      <c r="O7" s="47">
        <f>SUM(สรุปแยก!K16:K20)</f>
        <v>9</v>
      </c>
      <c r="P7" s="47"/>
      <c r="Q7" s="47"/>
      <c r="R7" s="47"/>
      <c r="S7" s="68">
        <f t="shared" si="2"/>
        <v>45</v>
      </c>
      <c r="T7" s="47">
        <f>สรุปแยก!N18+สรุปแยก!N20</f>
        <v>18</v>
      </c>
      <c r="U7" s="47">
        <f>สรุปแยก!O16+สรุปแยก!O18+สรุปแยก!O20</f>
        <v>5</v>
      </c>
      <c r="V7" s="47"/>
      <c r="W7" s="47"/>
      <c r="X7" s="47"/>
      <c r="Y7" s="68">
        <f t="shared" si="3"/>
        <v>23</v>
      </c>
      <c r="Z7" s="47">
        <f>สรุปแยก!R16+สรุปแยก!R18+สรุปแยก!R20</f>
        <v>61</v>
      </c>
      <c r="AA7" s="47">
        <f>สรุปแยก!S18+สรุปแยก!S20</f>
        <v>13</v>
      </c>
      <c r="AB7" s="47"/>
      <c r="AC7" s="47"/>
      <c r="AD7" s="47"/>
      <c r="AE7" s="68">
        <f t="shared" si="4"/>
        <v>74</v>
      </c>
    </row>
    <row r="8" spans="1:31" ht="24" x14ac:dyDescent="0.55000000000000004">
      <c r="A8" s="50" t="s">
        <v>98</v>
      </c>
      <c r="B8" s="51" t="s">
        <v>27</v>
      </c>
      <c r="C8" s="52">
        <v>11</v>
      </c>
      <c r="D8" s="52">
        <v>1</v>
      </c>
      <c r="E8" s="52">
        <v>3</v>
      </c>
      <c r="F8" s="52">
        <v>1</v>
      </c>
      <c r="G8" s="69">
        <f t="shared" si="0"/>
        <v>16</v>
      </c>
      <c r="H8" s="52">
        <f>สรุปแยก!F39</f>
        <v>4302</v>
      </c>
      <c r="I8" s="52"/>
      <c r="J8" s="52">
        <f>สรุปแยก!I34</f>
        <v>357</v>
      </c>
      <c r="K8" s="52">
        <f>SUM(สรุปแยก!I35:I37)</f>
        <v>151</v>
      </c>
      <c r="L8" s="52">
        <f>สรุปแยก!I38</f>
        <v>24</v>
      </c>
      <c r="M8" s="69">
        <f t="shared" si="1"/>
        <v>4834</v>
      </c>
      <c r="N8" s="52">
        <f>สรุปแยก!J39</f>
        <v>648</v>
      </c>
      <c r="O8" s="52"/>
      <c r="P8" s="52">
        <f>สรุปแยก!L34</f>
        <v>180</v>
      </c>
      <c r="Q8" s="52">
        <f>SUM(สรุปแยก!L35:L37)</f>
        <v>2</v>
      </c>
      <c r="R8" s="52">
        <f>สรุปแยก!L38</f>
        <v>0</v>
      </c>
      <c r="S8" s="69">
        <f t="shared" si="2"/>
        <v>830</v>
      </c>
      <c r="T8" s="52">
        <f>สรุปแยก!N39</f>
        <v>1026</v>
      </c>
      <c r="U8" s="52"/>
      <c r="V8" s="52">
        <f>สรุปแยก!P34</f>
        <v>174</v>
      </c>
      <c r="W8" s="52">
        <f>สรุปแยก!P35+สรุปแยก!P36</f>
        <v>16</v>
      </c>
      <c r="X8" s="52"/>
      <c r="Y8" s="69">
        <f t="shared" si="3"/>
        <v>1216</v>
      </c>
      <c r="Z8" s="52">
        <f>สรุปแยก!R39</f>
        <v>963</v>
      </c>
      <c r="AA8" s="52"/>
      <c r="AB8" s="52">
        <f>สรุปแยก!T34</f>
        <v>168</v>
      </c>
      <c r="AC8" s="52">
        <f>สรุปแยก!T35+สรุปแยก!T36</f>
        <v>29</v>
      </c>
      <c r="AD8" s="52">
        <f>สรุปแยก!T38</f>
        <v>4</v>
      </c>
      <c r="AE8" s="69">
        <f t="shared" si="4"/>
        <v>1164</v>
      </c>
    </row>
    <row r="9" spans="1:31" ht="24" x14ac:dyDescent="0.55000000000000004">
      <c r="A9" s="53" t="s">
        <v>99</v>
      </c>
      <c r="B9" s="54" t="s">
        <v>49</v>
      </c>
      <c r="C9" s="55">
        <v>9</v>
      </c>
      <c r="D9" s="55"/>
      <c r="E9" s="55">
        <v>1</v>
      </c>
      <c r="F9" s="55"/>
      <c r="G9" s="70">
        <f t="shared" si="0"/>
        <v>10</v>
      </c>
      <c r="H9" s="55">
        <f>SUM(สรุปแยก!F41:F49)</f>
        <v>1566</v>
      </c>
      <c r="I9" s="55">
        <f>SUM(สรุปแยก!G41:G48)</f>
        <v>195</v>
      </c>
      <c r="J9" s="55"/>
      <c r="K9" s="55">
        <f>สรุปแยก!I50</f>
        <v>7</v>
      </c>
      <c r="L9" s="55"/>
      <c r="M9" s="70">
        <f t="shared" si="1"/>
        <v>1768</v>
      </c>
      <c r="N9" s="55">
        <f>SUM(สรุปแยก!J41:J49)</f>
        <v>374</v>
      </c>
      <c r="O9" s="55">
        <f>SUM(สรุปแยก!K41:K48)</f>
        <v>43</v>
      </c>
      <c r="P9" s="55"/>
      <c r="Q9" s="55"/>
      <c r="R9" s="55"/>
      <c r="S9" s="70">
        <f t="shared" si="2"/>
        <v>417</v>
      </c>
      <c r="T9" s="55">
        <f>สรุปแยก!N41+สรุปแยก!N42+สรุปแยก!N43+สรุปแยก!N44</f>
        <v>147</v>
      </c>
      <c r="U9" s="55">
        <f>สรุปแยก!O41+สรุปแยก!O44+สรุปแยก!O45</f>
        <v>15</v>
      </c>
      <c r="V9" s="55"/>
      <c r="W9" s="55">
        <f>สรุปแยก!P50</f>
        <v>1</v>
      </c>
      <c r="X9" s="55"/>
      <c r="Y9" s="70">
        <f t="shared" si="3"/>
        <v>163</v>
      </c>
      <c r="Z9" s="55">
        <f>สรุปแยก!R41+สรุปแยก!R42+สรุปแยก!R43+สรุปแยก!R44+สรุปแยก!R46</f>
        <v>233</v>
      </c>
      <c r="AA9" s="55">
        <f>สรุปแยก!S41+สรุปแยก!S44+สรุปแยก!S45</f>
        <v>39</v>
      </c>
      <c r="AB9" s="55"/>
      <c r="AC9" s="55">
        <f>สรุปแยก!T50</f>
        <v>4</v>
      </c>
      <c r="AD9" s="55"/>
      <c r="AE9" s="70">
        <f t="shared" si="4"/>
        <v>276</v>
      </c>
    </row>
    <row r="10" spans="1:31" ht="24" x14ac:dyDescent="0.55000000000000004">
      <c r="A10" s="56"/>
      <c r="B10" s="54" t="s">
        <v>59</v>
      </c>
      <c r="C10" s="55">
        <v>3</v>
      </c>
      <c r="D10" s="55"/>
      <c r="E10" s="55"/>
      <c r="F10" s="55"/>
      <c r="G10" s="70">
        <f t="shared" si="0"/>
        <v>3</v>
      </c>
      <c r="H10" s="55">
        <f>SUM(สรุปแยก!F51:F53)</f>
        <v>54</v>
      </c>
      <c r="I10" s="55"/>
      <c r="J10" s="55"/>
      <c r="K10" s="55"/>
      <c r="L10" s="55"/>
      <c r="M10" s="70">
        <f t="shared" si="1"/>
        <v>54</v>
      </c>
      <c r="N10" s="55">
        <f>SUM(สรุปแยก!J51:J53)</f>
        <v>8</v>
      </c>
      <c r="O10" s="55"/>
      <c r="P10" s="55"/>
      <c r="Q10" s="55"/>
      <c r="R10" s="55"/>
      <c r="S10" s="70">
        <f t="shared" si="2"/>
        <v>8</v>
      </c>
      <c r="T10" s="55">
        <f>สรุปแยก!N53</f>
        <v>2</v>
      </c>
      <c r="U10" s="55">
        <f>สรุปแยก!O53</f>
        <v>1</v>
      </c>
      <c r="V10" s="55"/>
      <c r="W10" s="55"/>
      <c r="X10" s="55"/>
      <c r="Y10" s="70">
        <f t="shared" si="3"/>
        <v>3</v>
      </c>
      <c r="Z10" s="55">
        <f>สรุปแยก!R52+สรุปแยก!R53</f>
        <v>14</v>
      </c>
      <c r="AA10" s="55">
        <f>สรุปแยก!S53</f>
        <v>3</v>
      </c>
      <c r="AB10" s="55"/>
      <c r="AC10" s="55"/>
      <c r="AD10" s="55"/>
      <c r="AE10" s="70">
        <f t="shared" si="4"/>
        <v>17</v>
      </c>
    </row>
    <row r="11" spans="1:31" ht="24" x14ac:dyDescent="0.55000000000000004">
      <c r="A11" s="57" t="s">
        <v>100</v>
      </c>
      <c r="B11" s="58" t="s">
        <v>49</v>
      </c>
      <c r="C11" s="59">
        <v>1</v>
      </c>
      <c r="D11" s="59"/>
      <c r="E11" s="59"/>
      <c r="F11" s="59"/>
      <c r="G11" s="71">
        <f>SUM(C11:F11)</f>
        <v>1</v>
      </c>
      <c r="H11" s="59">
        <f>สรุปแยก!F56</f>
        <v>305</v>
      </c>
      <c r="I11" s="59"/>
      <c r="J11" s="59"/>
      <c r="K11" s="59"/>
      <c r="L11" s="59"/>
      <c r="M11" s="71">
        <f>SUM(H11:L11)</f>
        <v>305</v>
      </c>
      <c r="N11" s="59">
        <f>สรุปแยก!J56</f>
        <v>57</v>
      </c>
      <c r="O11" s="59"/>
      <c r="P11" s="59"/>
      <c r="Q11" s="59"/>
      <c r="R11" s="59"/>
      <c r="S11" s="71">
        <f>SUM(N11:R11)</f>
        <v>57</v>
      </c>
      <c r="T11" s="59">
        <f>สรุปแยก!N56</f>
        <v>46</v>
      </c>
      <c r="U11" s="59">
        <f>สรุปแยก!O56</f>
        <v>1</v>
      </c>
      <c r="V11" s="59"/>
      <c r="W11" s="59"/>
      <c r="X11" s="59"/>
      <c r="Y11" s="71">
        <f t="shared" si="3"/>
        <v>47</v>
      </c>
      <c r="Z11" s="59">
        <f>สรุปแยก!R65</f>
        <v>59</v>
      </c>
      <c r="AA11" s="59"/>
      <c r="AB11" s="59"/>
      <c r="AC11" s="59"/>
      <c r="AD11" s="59"/>
      <c r="AE11" s="71">
        <f t="shared" si="4"/>
        <v>59</v>
      </c>
    </row>
    <row r="12" spans="1:31" ht="24" x14ac:dyDescent="0.55000000000000004">
      <c r="A12" s="67"/>
      <c r="B12" s="58" t="s">
        <v>64</v>
      </c>
      <c r="C12" s="59">
        <v>5</v>
      </c>
      <c r="D12" s="59"/>
      <c r="E12" s="59">
        <v>1</v>
      </c>
      <c r="F12" s="59"/>
      <c r="G12" s="71">
        <f>SUM(C12:F12)</f>
        <v>6</v>
      </c>
      <c r="H12" s="59">
        <f>SUM(สรุปแยก!F57:F61)</f>
        <v>740</v>
      </c>
      <c r="I12" s="59">
        <f>SUM(สรุปแยก!G57:G59)</f>
        <v>177</v>
      </c>
      <c r="J12" s="59"/>
      <c r="K12" s="59">
        <f>สรุปแยก!H62</f>
        <v>12</v>
      </c>
      <c r="L12" s="59"/>
      <c r="M12" s="71">
        <f>SUM(H12:L12)</f>
        <v>929</v>
      </c>
      <c r="N12" s="59">
        <f>SUM(สรุปแยก!J57:J61)</f>
        <v>133</v>
      </c>
      <c r="O12" s="59">
        <f>SUM(สรุปแยก!K57:K59)</f>
        <v>40</v>
      </c>
      <c r="P12" s="59"/>
      <c r="Q12" s="59">
        <f>สรุปแยก!L62:L62</f>
        <v>0</v>
      </c>
      <c r="R12" s="59"/>
      <c r="S12" s="71">
        <f>SUM(N12:R12)</f>
        <v>173</v>
      </c>
      <c r="T12" s="59">
        <f>สรุปแยก!N57+สรุปแยก!N58+สรุปแยก!N59</f>
        <v>68</v>
      </c>
      <c r="U12" s="59">
        <f>สรุปแยก!O59</f>
        <v>12</v>
      </c>
      <c r="V12" s="59"/>
      <c r="W12" s="59">
        <f>สรุปแยก!P62</f>
        <v>5</v>
      </c>
      <c r="X12" s="59"/>
      <c r="Y12" s="71">
        <f t="shared" si="3"/>
        <v>85</v>
      </c>
      <c r="Z12" s="59">
        <f>สรุปแยก!R56+สรุปแยก!R57+สรุปแยก!R58+สรุปแยก!R59+สรุปแยก!R60+สรุปแยก!R61</f>
        <v>157</v>
      </c>
      <c r="AA12" s="59">
        <f>สรุปแยก!S57+สรุปแยก!S58+สรุปแยก!S59</f>
        <v>23</v>
      </c>
      <c r="AB12" s="59"/>
      <c r="AC12" s="59">
        <f>สรุปแยก!T62</f>
        <v>3</v>
      </c>
      <c r="AD12" s="59"/>
      <c r="AE12" s="71">
        <f t="shared" si="4"/>
        <v>183</v>
      </c>
    </row>
    <row r="13" spans="1:31" ht="24" x14ac:dyDescent="0.55000000000000004">
      <c r="A13" s="60"/>
      <c r="B13" s="58" t="s">
        <v>73</v>
      </c>
      <c r="C13" s="59">
        <v>1</v>
      </c>
      <c r="D13" s="59"/>
      <c r="E13" s="59">
        <v>1</v>
      </c>
      <c r="F13" s="59"/>
      <c r="G13" s="71">
        <f t="shared" si="0"/>
        <v>2</v>
      </c>
      <c r="H13" s="59">
        <f>สรุปแยก!F63</f>
        <v>602</v>
      </c>
      <c r="I13" s="59">
        <f>สรุปแยก!G63</f>
        <v>113</v>
      </c>
      <c r="J13" s="59"/>
      <c r="K13" s="59">
        <f>สรุปแยก!H64</f>
        <v>8</v>
      </c>
      <c r="L13" s="59"/>
      <c r="M13" s="71">
        <f t="shared" si="1"/>
        <v>723</v>
      </c>
      <c r="N13" s="59">
        <f>สรุปแยก!J63</f>
        <v>110</v>
      </c>
      <c r="O13" s="59">
        <f>สรุปแยก!K63</f>
        <v>23</v>
      </c>
      <c r="P13" s="59"/>
      <c r="Q13" s="59"/>
      <c r="R13" s="59"/>
      <c r="S13" s="71">
        <f t="shared" si="2"/>
        <v>133</v>
      </c>
      <c r="T13" s="59">
        <f>สรุปแยก!N63</f>
        <v>147</v>
      </c>
      <c r="U13" s="59">
        <f>สรุปแยก!O63</f>
        <v>21</v>
      </c>
      <c r="V13" s="59"/>
      <c r="W13" s="59">
        <f>สรุปแยก!P64</f>
        <v>5</v>
      </c>
      <c r="X13" s="59"/>
      <c r="Y13" s="71">
        <f t="shared" si="3"/>
        <v>173</v>
      </c>
      <c r="Z13" s="59">
        <f>สรุปแยก!R63</f>
        <v>166</v>
      </c>
      <c r="AA13" s="59">
        <f>สรุปแยก!S63</f>
        <v>28</v>
      </c>
      <c r="AB13" s="59"/>
      <c r="AC13" s="59">
        <f>สรุปแยก!T64</f>
        <v>9</v>
      </c>
      <c r="AD13" s="59"/>
      <c r="AE13" s="71">
        <f t="shared" si="4"/>
        <v>203</v>
      </c>
    </row>
    <row r="14" spans="1:31" ht="24" x14ac:dyDescent="0.55000000000000004">
      <c r="A14" s="61" t="s">
        <v>101</v>
      </c>
      <c r="B14" s="62" t="s">
        <v>78</v>
      </c>
      <c r="C14" s="63">
        <v>1</v>
      </c>
      <c r="D14" s="63"/>
      <c r="E14" s="63"/>
      <c r="F14" s="63"/>
      <c r="G14" s="72">
        <f t="shared" si="0"/>
        <v>1</v>
      </c>
      <c r="H14" s="63">
        <f>สรุปแยก!F68</f>
        <v>361</v>
      </c>
      <c r="I14" s="63">
        <f>สรุปแยก!G68</f>
        <v>112</v>
      </c>
      <c r="J14" s="63"/>
      <c r="K14" s="63"/>
      <c r="L14" s="63"/>
      <c r="M14" s="72">
        <f t="shared" si="1"/>
        <v>473</v>
      </c>
      <c r="N14" s="63">
        <f>สรุปแยก!J68</f>
        <v>76</v>
      </c>
      <c r="O14" s="63">
        <f>สรุปแยก!K68</f>
        <v>38</v>
      </c>
      <c r="P14" s="63"/>
      <c r="Q14" s="63"/>
      <c r="R14" s="63"/>
      <c r="S14" s="72">
        <f t="shared" si="2"/>
        <v>114</v>
      </c>
      <c r="T14" s="63">
        <f>สรุปแยก!N68</f>
        <v>57</v>
      </c>
      <c r="U14" s="63">
        <f>สรุปแยก!O68</f>
        <v>1</v>
      </c>
      <c r="V14" s="63"/>
      <c r="W14" s="63"/>
      <c r="X14" s="63"/>
      <c r="Y14" s="72">
        <f t="shared" si="3"/>
        <v>58</v>
      </c>
      <c r="Z14" s="63">
        <f>สรุปแยก!R68</f>
        <v>53</v>
      </c>
      <c r="AA14" s="63">
        <f>สรุปแยก!S68</f>
        <v>17</v>
      </c>
      <c r="AB14" s="63"/>
      <c r="AC14" s="63"/>
      <c r="AD14" s="63"/>
      <c r="AE14" s="72">
        <f t="shared" si="4"/>
        <v>70</v>
      </c>
    </row>
    <row r="15" spans="1:31" ht="24" x14ac:dyDescent="0.55000000000000004">
      <c r="A15" s="64"/>
      <c r="B15" s="62" t="s">
        <v>80</v>
      </c>
      <c r="C15" s="63">
        <v>1</v>
      </c>
      <c r="D15" s="63"/>
      <c r="E15" s="63">
        <v>1</v>
      </c>
      <c r="F15" s="63"/>
      <c r="G15" s="72">
        <f t="shared" si="0"/>
        <v>2</v>
      </c>
      <c r="H15" s="63">
        <f>สรุปแยก!F70</f>
        <v>515</v>
      </c>
      <c r="I15" s="63">
        <f>SUM(สรุปแยก!G69:G70)</f>
        <v>98</v>
      </c>
      <c r="J15" s="63"/>
      <c r="K15" s="63">
        <f>สรุปแยก!I71</f>
        <v>20</v>
      </c>
      <c r="L15" s="63"/>
      <c r="M15" s="72">
        <f t="shared" si="1"/>
        <v>633</v>
      </c>
      <c r="N15" s="63">
        <f>สรุปแยก!J70</f>
        <v>64</v>
      </c>
      <c r="O15" s="63">
        <f>สรุปแยก!K70</f>
        <v>21</v>
      </c>
      <c r="P15" s="63"/>
      <c r="Q15" s="63">
        <f>สรุปแยก!L71</f>
        <v>0</v>
      </c>
      <c r="R15" s="63"/>
      <c r="S15" s="72">
        <f t="shared" si="2"/>
        <v>85</v>
      </c>
      <c r="T15" s="63">
        <f>สรุปแยก!N70</f>
        <v>20</v>
      </c>
      <c r="U15" s="63">
        <f>สรุปแยก!O70</f>
        <v>6</v>
      </c>
      <c r="V15" s="63"/>
      <c r="W15" s="63">
        <f>สรุปแยก!P71</f>
        <v>11</v>
      </c>
      <c r="X15" s="63"/>
      <c r="Y15" s="72">
        <f t="shared" si="3"/>
        <v>37</v>
      </c>
      <c r="Z15" s="63">
        <f>สรุปแยก!R70</f>
        <v>113</v>
      </c>
      <c r="AA15" s="63">
        <f>สรุปแยก!S69+สรุปแยก!S70</f>
        <v>40</v>
      </c>
      <c r="AB15" s="63"/>
      <c r="AC15" s="63">
        <f>สรุปแยก!T71</f>
        <v>2</v>
      </c>
      <c r="AD15" s="63"/>
      <c r="AE15" s="72">
        <f t="shared" si="4"/>
        <v>155</v>
      </c>
    </row>
    <row r="16" spans="1:31" ht="24" x14ac:dyDescent="0.55000000000000004">
      <c r="A16" s="65"/>
      <c r="B16" s="62" t="s">
        <v>84</v>
      </c>
      <c r="C16" s="63">
        <v>1</v>
      </c>
      <c r="D16" s="63"/>
      <c r="E16" s="63"/>
      <c r="F16" s="63"/>
      <c r="G16" s="72">
        <f t="shared" si="0"/>
        <v>1</v>
      </c>
      <c r="H16" s="63">
        <f>สรุปแยก!F72</f>
        <v>612</v>
      </c>
      <c r="I16" s="63">
        <f>สรุปแยก!G72</f>
        <v>64</v>
      </c>
      <c r="J16" s="63"/>
      <c r="K16" s="63"/>
      <c r="L16" s="63"/>
      <c r="M16" s="72">
        <f t="shared" si="1"/>
        <v>676</v>
      </c>
      <c r="N16" s="63">
        <f>สรุปแยก!J72</f>
        <v>128</v>
      </c>
      <c r="O16" s="63">
        <f>สรุปแยก!K72</f>
        <v>8</v>
      </c>
      <c r="P16" s="63"/>
      <c r="Q16" s="63"/>
      <c r="R16" s="63"/>
      <c r="S16" s="72">
        <f t="shared" si="2"/>
        <v>136</v>
      </c>
      <c r="T16" s="63">
        <f>สรุปแยก!N72</f>
        <v>32</v>
      </c>
      <c r="U16" s="63">
        <f>สรุปแยก!O72</f>
        <v>28</v>
      </c>
      <c r="V16" s="63"/>
      <c r="W16" s="63"/>
      <c r="X16" s="63"/>
      <c r="Y16" s="72">
        <f t="shared" si="3"/>
        <v>60</v>
      </c>
      <c r="Z16" s="63">
        <f>สรุปแยก!R72</f>
        <v>148</v>
      </c>
      <c r="AA16" s="63">
        <f>สรุปแยก!S72</f>
        <v>5</v>
      </c>
      <c r="AB16" s="63"/>
      <c r="AC16" s="63"/>
      <c r="AD16" s="63"/>
      <c r="AE16" s="72">
        <f t="shared" si="4"/>
        <v>153</v>
      </c>
    </row>
    <row r="17" spans="1:31" ht="24" x14ac:dyDescent="0.55000000000000004">
      <c r="A17" s="404" t="s">
        <v>10</v>
      </c>
      <c r="B17" s="405"/>
      <c r="C17" s="66">
        <f t="shared" ref="C17:S17" si="5">SUM(C5:C16)</f>
        <v>48</v>
      </c>
      <c r="D17" s="66">
        <f t="shared" si="5"/>
        <v>1</v>
      </c>
      <c r="E17" s="66">
        <f t="shared" si="5"/>
        <v>7</v>
      </c>
      <c r="F17" s="66">
        <f t="shared" si="5"/>
        <v>1</v>
      </c>
      <c r="G17" s="66">
        <f t="shared" si="5"/>
        <v>57</v>
      </c>
      <c r="H17" s="66">
        <f t="shared" si="5"/>
        <v>10545</v>
      </c>
      <c r="I17" s="66">
        <f t="shared" si="5"/>
        <v>820</v>
      </c>
      <c r="J17" s="66">
        <f t="shared" si="5"/>
        <v>357</v>
      </c>
      <c r="K17" s="66">
        <f t="shared" si="5"/>
        <v>198</v>
      </c>
      <c r="L17" s="66">
        <f t="shared" si="5"/>
        <v>24</v>
      </c>
      <c r="M17" s="66">
        <f t="shared" si="5"/>
        <v>11944</v>
      </c>
      <c r="N17" s="66">
        <f t="shared" si="5"/>
        <v>1975</v>
      </c>
      <c r="O17" s="66">
        <f t="shared" si="5"/>
        <v>182</v>
      </c>
      <c r="P17" s="66">
        <f t="shared" si="5"/>
        <v>180</v>
      </c>
      <c r="Q17" s="66">
        <f t="shared" si="5"/>
        <v>2</v>
      </c>
      <c r="R17" s="66">
        <f t="shared" si="5"/>
        <v>0</v>
      </c>
      <c r="S17" s="66">
        <f t="shared" si="5"/>
        <v>2339</v>
      </c>
      <c r="T17" s="66">
        <f t="shared" ref="T17:Y17" si="6">SUM(T5:T16)</f>
        <v>1680</v>
      </c>
      <c r="U17" s="66">
        <f t="shared" si="6"/>
        <v>103</v>
      </c>
      <c r="V17" s="66">
        <f t="shared" si="6"/>
        <v>174</v>
      </c>
      <c r="W17" s="66">
        <f t="shared" si="6"/>
        <v>38</v>
      </c>
      <c r="X17" s="66">
        <f t="shared" si="6"/>
        <v>0</v>
      </c>
      <c r="Y17" s="66">
        <f t="shared" si="6"/>
        <v>1995</v>
      </c>
      <c r="Z17" s="66">
        <f>SUM(Z5:Z16)</f>
        <v>2240</v>
      </c>
      <c r="AA17" s="66">
        <f t="shared" ref="AA17:AE17" si="7">SUM(AA5:AA16)</f>
        <v>175</v>
      </c>
      <c r="AB17" s="66">
        <f t="shared" si="7"/>
        <v>168</v>
      </c>
      <c r="AC17" s="66">
        <f t="shared" si="7"/>
        <v>47</v>
      </c>
      <c r="AD17" s="66">
        <f t="shared" si="7"/>
        <v>4</v>
      </c>
      <c r="AE17" s="66">
        <f t="shared" si="7"/>
        <v>2634</v>
      </c>
    </row>
    <row r="22" spans="1:31" x14ac:dyDescent="0.2">
      <c r="G22" s="90"/>
      <c r="H22" s="90"/>
      <c r="I22" s="90"/>
    </row>
    <row r="23" spans="1:31" x14ac:dyDescent="0.2">
      <c r="G23" s="90"/>
      <c r="H23" s="90"/>
      <c r="I23" s="90"/>
    </row>
    <row r="24" spans="1:31" x14ac:dyDescent="0.2">
      <c r="G24" s="90"/>
      <c r="H24" s="90"/>
      <c r="I24" s="90"/>
    </row>
  </sheetData>
  <mergeCells count="22">
    <mergeCell ref="Z2:AD2"/>
    <mergeCell ref="AE2:AE4"/>
    <mergeCell ref="Z3:AA3"/>
    <mergeCell ref="AB3:AD3"/>
    <mergeCell ref="A17:B17"/>
    <mergeCell ref="A2:A4"/>
    <mergeCell ref="B2:B4"/>
    <mergeCell ref="C2:F3"/>
    <mergeCell ref="G2:G4"/>
    <mergeCell ref="T2:X2"/>
    <mergeCell ref="Y2:Y4"/>
    <mergeCell ref="T3:U3"/>
    <mergeCell ref="V3:X3"/>
    <mergeCell ref="A1:Y1"/>
    <mergeCell ref="H2:L2"/>
    <mergeCell ref="M2:M4"/>
    <mergeCell ref="N2:R2"/>
    <mergeCell ref="S2:S4"/>
    <mergeCell ref="H3:I3"/>
    <mergeCell ref="J3:L3"/>
    <mergeCell ref="N3:O3"/>
    <mergeCell ref="P3:R3"/>
  </mergeCells>
  <phoneticPr fontId="3" type="noConversion"/>
  <pageMargins left="0.39370078740157483" right="0.39370078740157483" top="0.39370078740157483" bottom="0.39370078740157483" header="0.51181102362204722" footer="0.51181102362204722"/>
  <pageSetup paperSize="9" scale="7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6"/>
  <sheetViews>
    <sheetView zoomScaleNormal="100" workbookViewId="0">
      <selection activeCell="B1" sqref="B1"/>
    </sheetView>
  </sheetViews>
  <sheetFormatPr defaultRowHeight="12.75" x14ac:dyDescent="0.2"/>
  <cols>
    <col min="1" max="1" width="1.28515625" customWidth="1"/>
    <col min="2" max="2" width="42.28515625" customWidth="1"/>
    <col min="3" max="5" width="8" customWidth="1"/>
    <col min="6" max="14" width="7.42578125" customWidth="1"/>
    <col min="15" max="17" width="8" customWidth="1"/>
  </cols>
  <sheetData>
    <row r="1" spans="1:17" ht="24.75" x14ac:dyDescent="0.6">
      <c r="A1" s="238"/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40" t="s">
        <v>134</v>
      </c>
    </row>
    <row r="2" spans="1:17" ht="5.25" customHeight="1" x14ac:dyDescent="0.6">
      <c r="A2" s="238"/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41"/>
    </row>
    <row r="3" spans="1:17" ht="27.75" x14ac:dyDescent="0.65">
      <c r="A3" s="417" t="s">
        <v>153</v>
      </c>
      <c r="B3" s="417"/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  <c r="O3" s="417"/>
      <c r="P3" s="417"/>
      <c r="Q3" s="417"/>
    </row>
    <row r="4" spans="1:17" ht="4.5" customHeight="1" x14ac:dyDescent="0.6">
      <c r="A4" s="242"/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</row>
    <row r="5" spans="1:17" ht="22.5" x14ac:dyDescent="0.2">
      <c r="A5" s="418" t="s">
        <v>135</v>
      </c>
      <c r="B5" s="418"/>
      <c r="C5" s="419" t="s">
        <v>136</v>
      </c>
      <c r="D5" s="419"/>
      <c r="E5" s="419"/>
      <c r="F5" s="419"/>
      <c r="G5" s="419"/>
      <c r="H5" s="419"/>
      <c r="I5" s="419"/>
      <c r="J5" s="419"/>
      <c r="K5" s="419"/>
      <c r="L5" s="419"/>
      <c r="M5" s="419"/>
      <c r="N5" s="419"/>
      <c r="O5" s="419" t="s">
        <v>87</v>
      </c>
      <c r="P5" s="419"/>
      <c r="Q5" s="419"/>
    </row>
    <row r="6" spans="1:17" ht="22.5" x14ac:dyDescent="0.2">
      <c r="A6" s="418"/>
      <c r="B6" s="418"/>
      <c r="C6" s="419" t="s">
        <v>14</v>
      </c>
      <c r="D6" s="419"/>
      <c r="E6" s="419"/>
      <c r="F6" s="419" t="s">
        <v>38</v>
      </c>
      <c r="G6" s="419"/>
      <c r="H6" s="419"/>
      <c r="I6" s="419" t="s">
        <v>42</v>
      </c>
      <c r="J6" s="419"/>
      <c r="K6" s="419"/>
      <c r="L6" s="419" t="s">
        <v>46</v>
      </c>
      <c r="M6" s="419"/>
      <c r="N6" s="419"/>
      <c r="O6" s="419"/>
      <c r="P6" s="419"/>
      <c r="Q6" s="419"/>
    </row>
    <row r="7" spans="1:17" ht="22.5" x14ac:dyDescent="0.2">
      <c r="A7" s="418"/>
      <c r="B7" s="418"/>
      <c r="C7" s="244" t="s">
        <v>8</v>
      </c>
      <c r="D7" s="244" t="s">
        <v>9</v>
      </c>
      <c r="E7" s="244" t="s">
        <v>10</v>
      </c>
      <c r="F7" s="244" t="s">
        <v>8</v>
      </c>
      <c r="G7" s="244" t="s">
        <v>9</v>
      </c>
      <c r="H7" s="244" t="s">
        <v>10</v>
      </c>
      <c r="I7" s="244" t="s">
        <v>8</v>
      </c>
      <c r="J7" s="244" t="s">
        <v>9</v>
      </c>
      <c r="K7" s="244" t="s">
        <v>10</v>
      </c>
      <c r="L7" s="244" t="s">
        <v>8</v>
      </c>
      <c r="M7" s="244" t="s">
        <v>9</v>
      </c>
      <c r="N7" s="244" t="s">
        <v>10</v>
      </c>
      <c r="O7" s="244" t="s">
        <v>8</v>
      </c>
      <c r="P7" s="244" t="s">
        <v>9</v>
      </c>
      <c r="Q7" s="244" t="s">
        <v>10</v>
      </c>
    </row>
    <row r="8" spans="1:17" ht="22.5" x14ac:dyDescent="0.2">
      <c r="A8" s="414" t="s">
        <v>11</v>
      </c>
      <c r="B8" s="414"/>
      <c r="C8" s="245"/>
      <c r="D8" s="245"/>
      <c r="E8" s="245"/>
      <c r="F8" s="245"/>
      <c r="G8" s="245"/>
      <c r="H8" s="245"/>
      <c r="I8" s="245"/>
      <c r="J8" s="245"/>
      <c r="K8" s="245"/>
      <c r="L8" s="245"/>
      <c r="M8" s="245"/>
      <c r="N8" s="245"/>
      <c r="O8" s="245"/>
      <c r="P8" s="245"/>
      <c r="Q8" s="245"/>
    </row>
    <row r="9" spans="1:17" ht="22.5" x14ac:dyDescent="0.55000000000000004">
      <c r="A9" s="246"/>
      <c r="B9" s="247" t="str">
        <f>[1]แยกชั้นปี!D6</f>
        <v>วิทยาการคอมพิวเตอร์</v>
      </c>
      <c r="C9" s="248">
        <f>แยกชั้นปี!BB6</f>
        <v>72</v>
      </c>
      <c r="D9" s="248">
        <f>แยกชั้นปี!BC6</f>
        <v>38</v>
      </c>
      <c r="E9" s="249">
        <f>SUM(C9:D9)</f>
        <v>110</v>
      </c>
      <c r="F9" s="248"/>
      <c r="G9" s="248"/>
      <c r="H9" s="248"/>
      <c r="I9" s="248"/>
      <c r="J9" s="248"/>
      <c r="K9" s="248"/>
      <c r="L9" s="248"/>
      <c r="M9" s="248"/>
      <c r="N9" s="248"/>
      <c r="O9" s="250">
        <f>C9+F9+I9+L9</f>
        <v>72</v>
      </c>
      <c r="P9" s="250">
        <f>D9+G9+J9+M9</f>
        <v>38</v>
      </c>
      <c r="Q9" s="249">
        <f>SUM(O9:P9)</f>
        <v>110</v>
      </c>
    </row>
    <row r="10" spans="1:17" ht="22.5" x14ac:dyDescent="0.55000000000000004">
      <c r="A10" s="251"/>
      <c r="B10" s="252" t="str">
        <f>[1]แยกชั้นปี!D7</f>
        <v>เทคโนโลยีสารสนเทศ</v>
      </c>
      <c r="C10" s="253">
        <f>แยกชั้นปี!BB7</f>
        <v>37</v>
      </c>
      <c r="D10" s="253">
        <f>แยกชั้นปี!BC7</f>
        <v>19</v>
      </c>
      <c r="E10" s="254">
        <f t="shared" ref="E10:E19" si="0">SUM(C10:D10)</f>
        <v>56</v>
      </c>
      <c r="F10" s="253"/>
      <c r="G10" s="253"/>
      <c r="H10" s="253"/>
      <c r="I10" s="253"/>
      <c r="J10" s="253"/>
      <c r="K10" s="253"/>
      <c r="L10" s="253"/>
      <c r="M10" s="253"/>
      <c r="N10" s="253"/>
      <c r="O10" s="255">
        <f t="shared" ref="O10:P17" si="1">C10+F10+I10+L10</f>
        <v>37</v>
      </c>
      <c r="P10" s="255">
        <f t="shared" si="1"/>
        <v>19</v>
      </c>
      <c r="Q10" s="254">
        <f t="shared" ref="Q10:Q17" si="2">SUM(O10:P10)</f>
        <v>56</v>
      </c>
    </row>
    <row r="11" spans="1:17" ht="22.5" x14ac:dyDescent="0.55000000000000004">
      <c r="A11" s="251"/>
      <c r="B11" s="252" t="str">
        <f>[1]แยกชั้นปี!D8</f>
        <v>วิศวกรรมซอฟแวร์</v>
      </c>
      <c r="C11" s="253">
        <f>แยกชั้นปี!BB8</f>
        <v>39</v>
      </c>
      <c r="D11" s="253">
        <f>แยกชั้นปี!BC8</f>
        <v>6</v>
      </c>
      <c r="E11" s="254">
        <f t="shared" si="0"/>
        <v>45</v>
      </c>
      <c r="F11" s="253"/>
      <c r="G11" s="253"/>
      <c r="H11" s="253"/>
      <c r="I11" s="253"/>
      <c r="J11" s="253"/>
      <c r="K11" s="253"/>
      <c r="L11" s="253"/>
      <c r="M11" s="253"/>
      <c r="N11" s="253"/>
      <c r="O11" s="255">
        <f t="shared" si="1"/>
        <v>39</v>
      </c>
      <c r="P11" s="255">
        <f t="shared" si="1"/>
        <v>6</v>
      </c>
      <c r="Q11" s="254">
        <f t="shared" si="2"/>
        <v>45</v>
      </c>
    </row>
    <row r="12" spans="1:17" ht="22.5" x14ac:dyDescent="0.55000000000000004">
      <c r="A12" s="251"/>
      <c r="B12" s="252" t="str">
        <f>[1]แยกชั้นปี!D9</f>
        <v>สาธารณสุขชุมชน</v>
      </c>
      <c r="C12" s="253">
        <f>แยกชั้นปี!BB9</f>
        <v>19</v>
      </c>
      <c r="D12" s="253">
        <f>แยกชั้นปี!BC9</f>
        <v>326</v>
      </c>
      <c r="E12" s="254">
        <f t="shared" si="0"/>
        <v>345</v>
      </c>
      <c r="F12" s="253"/>
      <c r="G12" s="253"/>
      <c r="H12" s="253"/>
      <c r="I12" s="253"/>
      <c r="J12" s="253"/>
      <c r="K12" s="253"/>
      <c r="L12" s="253"/>
      <c r="M12" s="253"/>
      <c r="N12" s="253"/>
      <c r="O12" s="255">
        <f t="shared" si="1"/>
        <v>19</v>
      </c>
      <c r="P12" s="255">
        <f t="shared" si="1"/>
        <v>326</v>
      </c>
      <c r="Q12" s="254">
        <f t="shared" si="2"/>
        <v>345</v>
      </c>
    </row>
    <row r="13" spans="1:17" ht="22.5" x14ac:dyDescent="0.55000000000000004">
      <c r="A13" s="251"/>
      <c r="B13" s="252" t="str">
        <f>[1]แยกชั้นปี!D10</f>
        <v>วิทยาศาสตร์การกีฬา</v>
      </c>
      <c r="C13" s="253">
        <f>แยกชั้นปี!BB10</f>
        <v>304</v>
      </c>
      <c r="D13" s="253">
        <f>แยกชั้นปี!BC10</f>
        <v>124</v>
      </c>
      <c r="E13" s="254">
        <f t="shared" si="0"/>
        <v>428</v>
      </c>
      <c r="F13" s="253"/>
      <c r="G13" s="253"/>
      <c r="H13" s="253"/>
      <c r="I13" s="253"/>
      <c r="J13" s="253"/>
      <c r="K13" s="253"/>
      <c r="L13" s="253"/>
      <c r="M13" s="253"/>
      <c r="N13" s="253"/>
      <c r="O13" s="255">
        <f t="shared" si="1"/>
        <v>304</v>
      </c>
      <c r="P13" s="255">
        <f t="shared" si="1"/>
        <v>124</v>
      </c>
      <c r="Q13" s="254">
        <f t="shared" si="2"/>
        <v>428</v>
      </c>
    </row>
    <row r="14" spans="1:17" ht="22.5" x14ac:dyDescent="0.55000000000000004">
      <c r="A14" s="251"/>
      <c r="B14" s="252" t="str">
        <f>[1]แยกชั้นปี!D11</f>
        <v>วิทยาศาสตร์สิ่งแวดล้อม</v>
      </c>
      <c r="C14" s="253">
        <f>แยกชั้นปี!BB11</f>
        <v>22</v>
      </c>
      <c r="D14" s="253">
        <f>แยกชั้นปี!BC11</f>
        <v>122</v>
      </c>
      <c r="E14" s="254">
        <f t="shared" si="0"/>
        <v>144</v>
      </c>
      <c r="F14" s="253"/>
      <c r="G14" s="253"/>
      <c r="H14" s="253"/>
      <c r="I14" s="253"/>
      <c r="J14" s="253"/>
      <c r="K14" s="253"/>
      <c r="L14" s="253"/>
      <c r="M14" s="253"/>
      <c r="N14" s="253"/>
      <c r="O14" s="255">
        <f t="shared" si="1"/>
        <v>22</v>
      </c>
      <c r="P14" s="255">
        <f t="shared" si="1"/>
        <v>122</v>
      </c>
      <c r="Q14" s="254">
        <f t="shared" si="2"/>
        <v>144</v>
      </c>
    </row>
    <row r="15" spans="1:17" ht="22.5" x14ac:dyDescent="0.55000000000000004">
      <c r="A15" s="251"/>
      <c r="B15" s="252" t="str">
        <f>[1]แยกชั้นปี!D13</f>
        <v>วิทยาศาสตร์และเทคโนโลยีอาหาร</v>
      </c>
      <c r="C15" s="253">
        <f>แยกชั้นปี!BB13</f>
        <v>7</v>
      </c>
      <c r="D15" s="253">
        <f>แยกชั้นปี!BC13</f>
        <v>35</v>
      </c>
      <c r="E15" s="254">
        <f t="shared" si="0"/>
        <v>42</v>
      </c>
      <c r="F15" s="253"/>
      <c r="G15" s="253"/>
      <c r="H15" s="253"/>
      <c r="I15" s="253"/>
      <c r="J15" s="253"/>
      <c r="K15" s="253"/>
      <c r="L15" s="253"/>
      <c r="M15" s="253"/>
      <c r="N15" s="253"/>
      <c r="O15" s="255">
        <f t="shared" si="1"/>
        <v>7</v>
      </c>
      <c r="P15" s="255">
        <f t="shared" si="1"/>
        <v>35</v>
      </c>
      <c r="Q15" s="254">
        <f t="shared" si="2"/>
        <v>42</v>
      </c>
    </row>
    <row r="16" spans="1:17" ht="22.5" x14ac:dyDescent="0.55000000000000004">
      <c r="A16" s="251"/>
      <c r="B16" s="252" t="str">
        <f>[1]แยกชั้นปี!D14</f>
        <v>เทคโนโลยีการเกษตร</v>
      </c>
      <c r="C16" s="253">
        <f>แยกชั้นปี!BB14</f>
        <v>30</v>
      </c>
      <c r="D16" s="253">
        <f>แยกชั้นปี!BC14</f>
        <v>19</v>
      </c>
      <c r="E16" s="254">
        <f t="shared" si="0"/>
        <v>49</v>
      </c>
      <c r="F16" s="253"/>
      <c r="G16" s="253"/>
      <c r="H16" s="253"/>
      <c r="I16" s="253"/>
      <c r="J16" s="253"/>
      <c r="K16" s="253"/>
      <c r="L16" s="253"/>
      <c r="M16" s="253"/>
      <c r="N16" s="253"/>
      <c r="O16" s="255">
        <f t="shared" si="1"/>
        <v>30</v>
      </c>
      <c r="P16" s="255">
        <f t="shared" si="1"/>
        <v>19</v>
      </c>
      <c r="Q16" s="254">
        <f t="shared" si="2"/>
        <v>49</v>
      </c>
    </row>
    <row r="17" spans="1:17" ht="22.5" x14ac:dyDescent="0.55000000000000004">
      <c r="A17" s="251"/>
      <c r="B17" s="256" t="str">
        <f>[1]แยกชั้นปี!D15</f>
        <v>เทคโนโลยีการจัดการอุตสาหกรรม</v>
      </c>
      <c r="C17" s="257">
        <f>แยกชั้นปี!BB15</f>
        <v>21</v>
      </c>
      <c r="D17" s="257">
        <f>แยกชั้นปี!BC15</f>
        <v>10</v>
      </c>
      <c r="E17" s="258">
        <f t="shared" si="0"/>
        <v>31</v>
      </c>
      <c r="F17" s="257"/>
      <c r="G17" s="257"/>
      <c r="H17" s="257"/>
      <c r="I17" s="257"/>
      <c r="J17" s="257"/>
      <c r="K17" s="257"/>
      <c r="L17" s="257"/>
      <c r="M17" s="257"/>
      <c r="N17" s="257"/>
      <c r="O17" s="259">
        <f t="shared" si="1"/>
        <v>21</v>
      </c>
      <c r="P17" s="259">
        <f t="shared" si="1"/>
        <v>10</v>
      </c>
      <c r="Q17" s="258">
        <f t="shared" si="2"/>
        <v>31</v>
      </c>
    </row>
    <row r="18" spans="1:17" ht="22.5" x14ac:dyDescent="0.55000000000000004">
      <c r="A18" s="251"/>
      <c r="B18" s="260" t="s">
        <v>137</v>
      </c>
      <c r="C18" s="261">
        <f>SUM(C9:C16)</f>
        <v>530</v>
      </c>
      <c r="D18" s="261">
        <f>SUM(D9:D16)</f>
        <v>689</v>
      </c>
      <c r="E18" s="261">
        <f>SUM(E9:E16)</f>
        <v>1219</v>
      </c>
      <c r="F18" s="261"/>
      <c r="G18" s="261"/>
      <c r="H18" s="261"/>
      <c r="I18" s="261"/>
      <c r="J18" s="261"/>
      <c r="K18" s="261"/>
      <c r="L18" s="261"/>
      <c r="M18" s="261"/>
      <c r="N18" s="261"/>
      <c r="O18" s="261">
        <f>SUM(O9:O17)</f>
        <v>551</v>
      </c>
      <c r="P18" s="261">
        <f>SUM(P9:P17)</f>
        <v>699</v>
      </c>
      <c r="Q18" s="261">
        <f>SUM(Q9:Q17)</f>
        <v>1250</v>
      </c>
    </row>
    <row r="19" spans="1:17" ht="22.5" x14ac:dyDescent="0.55000000000000004">
      <c r="A19" s="251"/>
      <c r="B19" s="323" t="str">
        <f>[1]แยกชั้นปี!D12</f>
        <v>วิศวกรรมโลจิสติกส์</v>
      </c>
      <c r="C19" s="262">
        <f>แยกชั้นปี!BB12</f>
        <v>49</v>
      </c>
      <c r="D19" s="262">
        <f>แยกชั้นปี!BC12</f>
        <v>53</v>
      </c>
      <c r="E19" s="263">
        <f t="shared" si="0"/>
        <v>102</v>
      </c>
      <c r="F19" s="262"/>
      <c r="G19" s="262"/>
      <c r="H19" s="262"/>
      <c r="I19" s="262"/>
      <c r="J19" s="262"/>
      <c r="K19" s="262"/>
      <c r="L19" s="262"/>
      <c r="M19" s="262"/>
      <c r="N19" s="262"/>
      <c r="O19" s="264">
        <f>C19+F19+I19+L19</f>
        <v>49</v>
      </c>
      <c r="P19" s="264">
        <f>D19+G19+J19+M19</f>
        <v>53</v>
      </c>
      <c r="Q19" s="263">
        <f>SUM(O19:P19)</f>
        <v>102</v>
      </c>
    </row>
    <row r="20" spans="1:17" ht="22.5" x14ac:dyDescent="0.55000000000000004">
      <c r="A20" s="251"/>
      <c r="B20" s="260" t="s">
        <v>138</v>
      </c>
      <c r="C20" s="261">
        <f>SUM(C19)</f>
        <v>49</v>
      </c>
      <c r="D20" s="261">
        <f>SUM(D19)</f>
        <v>53</v>
      </c>
      <c r="E20" s="261">
        <f>SUM(E19)</f>
        <v>102</v>
      </c>
      <c r="F20" s="261"/>
      <c r="G20" s="261"/>
      <c r="H20" s="261"/>
      <c r="I20" s="261"/>
      <c r="J20" s="261"/>
      <c r="K20" s="261"/>
      <c r="L20" s="261"/>
      <c r="M20" s="261"/>
      <c r="N20" s="261"/>
      <c r="O20" s="261">
        <f>SUM(O19)</f>
        <v>49</v>
      </c>
      <c r="P20" s="261">
        <f>SUM(P19)</f>
        <v>53</v>
      </c>
      <c r="Q20" s="261">
        <f>SUM(Q19)</f>
        <v>102</v>
      </c>
    </row>
    <row r="21" spans="1:17" ht="22.5" x14ac:dyDescent="0.55000000000000004">
      <c r="A21" s="251"/>
      <c r="B21" s="247" t="str">
        <f>[1]แยกชั้นปี!D16</f>
        <v>เทคโนโลยี ออกแบบผลิตภัณฑ์อุตสาหกรรม</v>
      </c>
      <c r="C21" s="248">
        <f>แยกชั้นปี!BB16</f>
        <v>13</v>
      </c>
      <c r="D21" s="248">
        <f>แยกชั้นปี!BC16</f>
        <v>3</v>
      </c>
      <c r="E21" s="249">
        <f>SUM(C21:D21)</f>
        <v>16</v>
      </c>
      <c r="F21" s="248"/>
      <c r="G21" s="248"/>
      <c r="H21" s="248"/>
      <c r="I21" s="248"/>
      <c r="J21" s="248"/>
      <c r="K21" s="248"/>
      <c r="L21" s="248"/>
      <c r="M21" s="248"/>
      <c r="N21" s="248"/>
      <c r="O21" s="250">
        <f t="shared" ref="O21:P25" si="3">C21+F21+I21+L21</f>
        <v>13</v>
      </c>
      <c r="P21" s="250">
        <f t="shared" si="3"/>
        <v>3</v>
      </c>
      <c r="Q21" s="249">
        <f>SUM(O21:P21)</f>
        <v>16</v>
      </c>
    </row>
    <row r="22" spans="1:17" ht="22.5" x14ac:dyDescent="0.55000000000000004">
      <c r="A22" s="251"/>
      <c r="B22" s="252" t="str">
        <f>[1]แยกชั้นปี!D17</f>
        <v xml:space="preserve">เทคโนโลยีออกแบบผลิตภัณฑ์และบรรจุภัณฑ์ </v>
      </c>
      <c r="C22" s="253">
        <f>แยกชั้นปี!BB17</f>
        <v>10</v>
      </c>
      <c r="D22" s="253">
        <f>แยกชั้นปี!BC17</f>
        <v>10</v>
      </c>
      <c r="E22" s="254">
        <f t="shared" ref="E22" si="4">SUM(C22:D22)</f>
        <v>20</v>
      </c>
      <c r="F22" s="253"/>
      <c r="G22" s="253"/>
      <c r="H22" s="253"/>
      <c r="I22" s="253"/>
      <c r="J22" s="253"/>
      <c r="K22" s="253"/>
      <c r="L22" s="253"/>
      <c r="M22" s="253"/>
      <c r="N22" s="253"/>
      <c r="O22" s="255">
        <f t="shared" si="3"/>
        <v>10</v>
      </c>
      <c r="P22" s="255">
        <f t="shared" si="3"/>
        <v>10</v>
      </c>
      <c r="Q22" s="254">
        <f>SUM(O22:P22)</f>
        <v>20</v>
      </c>
    </row>
    <row r="23" spans="1:17" ht="22.5" x14ac:dyDescent="0.55000000000000004">
      <c r="A23" s="251"/>
      <c r="B23" s="252" t="str">
        <f>[1]แยกชั้นปี!D18</f>
        <v>เทคโนโลยี ก่อสร้าง</v>
      </c>
      <c r="C23" s="253">
        <f>แยกชั้นปี!BB18</f>
        <v>43</v>
      </c>
      <c r="D23" s="253">
        <f>แยกชั้นปี!BC18</f>
        <v>3</v>
      </c>
      <c r="E23" s="254">
        <f>SUM(C23:D23)</f>
        <v>46</v>
      </c>
      <c r="F23" s="253"/>
      <c r="G23" s="253"/>
      <c r="H23" s="253"/>
      <c r="I23" s="253"/>
      <c r="J23" s="253"/>
      <c r="K23" s="253"/>
      <c r="L23" s="253"/>
      <c r="M23" s="253"/>
      <c r="N23" s="253"/>
      <c r="O23" s="255">
        <f t="shared" si="3"/>
        <v>43</v>
      </c>
      <c r="P23" s="255">
        <f t="shared" si="3"/>
        <v>3</v>
      </c>
      <c r="Q23" s="254">
        <f>SUM(O23:P23)</f>
        <v>46</v>
      </c>
    </row>
    <row r="24" spans="1:17" ht="22.5" x14ac:dyDescent="0.55000000000000004">
      <c r="A24" s="251"/>
      <c r="B24" s="252" t="str">
        <f>[1]แยกชั้นปี!D19</f>
        <v xml:space="preserve">เทคโนโลยีโยธาและสถาปัตยกรรม </v>
      </c>
      <c r="C24" s="253">
        <f>แยกชั้นปี!BB19</f>
        <v>54</v>
      </c>
      <c r="D24" s="253">
        <f>แยกชั้นปี!BC19</f>
        <v>13</v>
      </c>
      <c r="E24" s="254">
        <f t="shared" ref="E24" si="5">SUM(C24:D24)</f>
        <v>67</v>
      </c>
      <c r="F24" s="253"/>
      <c r="G24" s="253"/>
      <c r="H24" s="253"/>
      <c r="I24" s="253"/>
      <c r="J24" s="253"/>
      <c r="K24" s="253"/>
      <c r="L24" s="253"/>
      <c r="M24" s="253"/>
      <c r="N24" s="253"/>
      <c r="O24" s="255">
        <f t="shared" si="3"/>
        <v>54</v>
      </c>
      <c r="P24" s="255">
        <f t="shared" si="3"/>
        <v>13</v>
      </c>
      <c r="Q24" s="254">
        <f>SUM(O24:P24)</f>
        <v>67</v>
      </c>
    </row>
    <row r="25" spans="1:17" ht="22.5" x14ac:dyDescent="0.55000000000000004">
      <c r="A25" s="251"/>
      <c r="B25" s="256" t="str">
        <f>[1]แยกชั้นปี!D20</f>
        <v>เทคโนโลยี การจัดการอุตสาหกรรม</v>
      </c>
      <c r="C25" s="257">
        <f>แยกชั้นปี!BB20</f>
        <v>42</v>
      </c>
      <c r="D25" s="257">
        <f>แยกชั้นปี!BC20</f>
        <v>6</v>
      </c>
      <c r="E25" s="258">
        <f>SUM(C25:D25)</f>
        <v>48</v>
      </c>
      <c r="F25" s="257"/>
      <c r="G25" s="257"/>
      <c r="H25" s="257"/>
      <c r="I25" s="257"/>
      <c r="J25" s="257"/>
      <c r="K25" s="257"/>
      <c r="L25" s="257"/>
      <c r="M25" s="257"/>
      <c r="N25" s="257"/>
      <c r="O25" s="259">
        <f t="shared" si="3"/>
        <v>42</v>
      </c>
      <c r="P25" s="259">
        <f t="shared" si="3"/>
        <v>6</v>
      </c>
      <c r="Q25" s="258">
        <f>SUM(O25:P25)</f>
        <v>48</v>
      </c>
    </row>
    <row r="26" spans="1:17" ht="22.5" x14ac:dyDescent="0.55000000000000004">
      <c r="A26" s="265"/>
      <c r="B26" s="266" t="s">
        <v>139</v>
      </c>
      <c r="C26" s="261">
        <f>SUM(C21:C25)</f>
        <v>162</v>
      </c>
      <c r="D26" s="261">
        <f>SUM(D21:D25)</f>
        <v>35</v>
      </c>
      <c r="E26" s="261">
        <f>SUM(E21:E25)</f>
        <v>197</v>
      </c>
      <c r="F26" s="261"/>
      <c r="G26" s="261"/>
      <c r="H26" s="261"/>
      <c r="I26" s="261"/>
      <c r="J26" s="261"/>
      <c r="K26" s="261"/>
      <c r="L26" s="261"/>
      <c r="M26" s="261"/>
      <c r="N26" s="261"/>
      <c r="O26" s="261">
        <f>SUM(O21:O25)</f>
        <v>162</v>
      </c>
      <c r="P26" s="261">
        <f>SUM(P21:P25)</f>
        <v>35</v>
      </c>
      <c r="Q26" s="261">
        <f>SUM(Q21:Q25)</f>
        <v>197</v>
      </c>
    </row>
    <row r="27" spans="1:17" ht="22.5" x14ac:dyDescent="0.2">
      <c r="A27" s="414" t="s">
        <v>25</v>
      </c>
      <c r="B27" s="414"/>
      <c r="C27" s="267">
        <f>C18+C20+C26</f>
        <v>741</v>
      </c>
      <c r="D27" s="267">
        <f>D18+D20+D26</f>
        <v>777</v>
      </c>
      <c r="E27" s="267">
        <f>E18+E20+E26</f>
        <v>1518</v>
      </c>
      <c r="F27" s="267"/>
      <c r="G27" s="267"/>
      <c r="H27" s="267"/>
      <c r="I27" s="267"/>
      <c r="J27" s="267"/>
      <c r="K27" s="267"/>
      <c r="L27" s="267"/>
      <c r="M27" s="267"/>
      <c r="N27" s="267"/>
      <c r="O27" s="267">
        <f>O18+O20+O26</f>
        <v>762</v>
      </c>
      <c r="P27" s="267">
        <f>P18+P20+P26</f>
        <v>787</v>
      </c>
      <c r="Q27" s="267">
        <f>Q18+Q20+Q26</f>
        <v>1549</v>
      </c>
    </row>
    <row r="28" spans="1:17" ht="22.5" x14ac:dyDescent="0.55000000000000004">
      <c r="A28" s="420" t="s">
        <v>26</v>
      </c>
      <c r="B28" s="421"/>
      <c r="C28" s="245"/>
      <c r="D28" s="245"/>
      <c r="E28" s="268"/>
      <c r="F28" s="245"/>
      <c r="G28" s="245"/>
      <c r="H28" s="245"/>
      <c r="I28" s="245"/>
      <c r="J28" s="245"/>
      <c r="K28" s="245"/>
      <c r="L28" s="245"/>
      <c r="M28" s="245"/>
      <c r="N28" s="245"/>
      <c r="O28" s="245"/>
      <c r="P28" s="245"/>
      <c r="Q28" s="267"/>
    </row>
    <row r="29" spans="1:17" ht="22.5" x14ac:dyDescent="0.55000000000000004">
      <c r="A29" s="246"/>
      <c r="B29" s="247" t="str">
        <f>[1]แยกชั้นปี!D23</f>
        <v>การศึกษาปฐมวัย</v>
      </c>
      <c r="C29" s="248">
        <f>แยกชั้นปี!BB23</f>
        <v>6</v>
      </c>
      <c r="D29" s="248">
        <f>แยกชั้นปี!BC23</f>
        <v>440</v>
      </c>
      <c r="E29" s="249">
        <f t="shared" ref="E29:E39" si="6">SUM(C29:D29)</f>
        <v>446</v>
      </c>
      <c r="F29" s="248"/>
      <c r="G29" s="248"/>
      <c r="H29" s="248"/>
      <c r="I29" s="248"/>
      <c r="J29" s="248"/>
      <c r="K29" s="248"/>
      <c r="L29" s="248"/>
      <c r="M29" s="248"/>
      <c r="N29" s="248"/>
      <c r="O29" s="250">
        <f t="shared" ref="O29:P43" si="7">C29+F29+I29+L29</f>
        <v>6</v>
      </c>
      <c r="P29" s="250">
        <f t="shared" si="7"/>
        <v>440</v>
      </c>
      <c r="Q29" s="249">
        <f t="shared" ref="Q29:Q43" si="8">SUM(O29:P29)</f>
        <v>446</v>
      </c>
    </row>
    <row r="30" spans="1:17" ht="22.5" x14ac:dyDescent="0.55000000000000004">
      <c r="A30" s="251"/>
      <c r="B30" s="252" t="str">
        <f>[1]แยกชั้นปี!D24</f>
        <v>คณิตศาสตร์</v>
      </c>
      <c r="C30" s="253">
        <f>แยกชั้นปี!BB24</f>
        <v>94</v>
      </c>
      <c r="D30" s="253">
        <f>แยกชั้นปี!BC24</f>
        <v>322</v>
      </c>
      <c r="E30" s="254">
        <f t="shared" si="6"/>
        <v>416</v>
      </c>
      <c r="F30" s="253"/>
      <c r="G30" s="253"/>
      <c r="H30" s="253"/>
      <c r="I30" s="253"/>
      <c r="J30" s="253"/>
      <c r="K30" s="253"/>
      <c r="L30" s="253"/>
      <c r="M30" s="253"/>
      <c r="N30" s="253"/>
      <c r="O30" s="255">
        <f t="shared" si="7"/>
        <v>94</v>
      </c>
      <c r="P30" s="255">
        <f t="shared" si="7"/>
        <v>322</v>
      </c>
      <c r="Q30" s="254">
        <f t="shared" si="8"/>
        <v>416</v>
      </c>
    </row>
    <row r="31" spans="1:17" ht="22.5" x14ac:dyDescent="0.55000000000000004">
      <c r="A31" s="251"/>
      <c r="B31" s="252" t="str">
        <f>[1]แยกชั้นปี!D25</f>
        <v>คอมพิวเตอร์ศึกษา</v>
      </c>
      <c r="C31" s="253">
        <f>แยกชั้นปี!BB25</f>
        <v>128</v>
      </c>
      <c r="D31" s="253">
        <f>แยกชั้นปี!BC25</f>
        <v>229</v>
      </c>
      <c r="E31" s="254">
        <f t="shared" si="6"/>
        <v>357</v>
      </c>
      <c r="F31" s="253"/>
      <c r="G31" s="253"/>
      <c r="H31" s="253"/>
      <c r="I31" s="253"/>
      <c r="J31" s="253"/>
      <c r="K31" s="253"/>
      <c r="L31" s="253"/>
      <c r="M31" s="253"/>
      <c r="N31" s="253"/>
      <c r="O31" s="255">
        <f t="shared" si="7"/>
        <v>128</v>
      </c>
      <c r="P31" s="255">
        <f t="shared" si="7"/>
        <v>229</v>
      </c>
      <c r="Q31" s="254">
        <f t="shared" si="8"/>
        <v>357</v>
      </c>
    </row>
    <row r="32" spans="1:17" ht="22.5" x14ac:dyDescent="0.55000000000000004">
      <c r="A32" s="269"/>
      <c r="B32" s="252" t="str">
        <f>[1]แยกชั้นปี!D26</f>
        <v>ภาษาอังกฤษ</v>
      </c>
      <c r="C32" s="253">
        <f>แยกชั้นปี!BB26</f>
        <v>56</v>
      </c>
      <c r="D32" s="253">
        <f>แยกชั้นปี!BC26</f>
        <v>373</v>
      </c>
      <c r="E32" s="254">
        <f t="shared" si="6"/>
        <v>429</v>
      </c>
      <c r="F32" s="255"/>
      <c r="G32" s="255"/>
      <c r="H32" s="255"/>
      <c r="I32" s="255"/>
      <c r="J32" s="255"/>
      <c r="K32" s="255"/>
      <c r="L32" s="255"/>
      <c r="M32" s="255"/>
      <c r="N32" s="255"/>
      <c r="O32" s="255">
        <f t="shared" si="7"/>
        <v>56</v>
      </c>
      <c r="P32" s="255">
        <f t="shared" si="7"/>
        <v>373</v>
      </c>
      <c r="Q32" s="254">
        <f t="shared" si="8"/>
        <v>429</v>
      </c>
    </row>
    <row r="33" spans="1:17" ht="22.5" x14ac:dyDescent="0.55000000000000004">
      <c r="A33" s="269"/>
      <c r="B33" s="252" t="str">
        <f>[1]แยกชั้นปี!D27</f>
        <v>ภาษาไทย</v>
      </c>
      <c r="C33" s="253">
        <f>แยกชั้นปี!BB27</f>
        <v>59</v>
      </c>
      <c r="D33" s="253">
        <f>แยกชั้นปี!BC27</f>
        <v>405</v>
      </c>
      <c r="E33" s="254">
        <f t="shared" si="6"/>
        <v>464</v>
      </c>
      <c r="F33" s="255"/>
      <c r="G33" s="255"/>
      <c r="H33" s="255"/>
      <c r="I33" s="255"/>
      <c r="J33" s="255"/>
      <c r="K33" s="255"/>
      <c r="L33" s="255"/>
      <c r="M33" s="255"/>
      <c r="N33" s="255"/>
      <c r="O33" s="255">
        <f t="shared" si="7"/>
        <v>59</v>
      </c>
      <c r="P33" s="255">
        <f t="shared" si="7"/>
        <v>405</v>
      </c>
      <c r="Q33" s="254">
        <f t="shared" si="8"/>
        <v>464</v>
      </c>
    </row>
    <row r="34" spans="1:17" ht="22.5" x14ac:dyDescent="0.55000000000000004">
      <c r="A34" s="269"/>
      <c r="B34" s="252" t="str">
        <f>[1]แยกชั้นปี!D28</f>
        <v>สังคมศึกษา</v>
      </c>
      <c r="C34" s="253">
        <f>แยกชั้นปี!BB28</f>
        <v>122</v>
      </c>
      <c r="D34" s="253">
        <f>แยกชั้นปี!BC28</f>
        <v>336</v>
      </c>
      <c r="E34" s="254">
        <f t="shared" si="6"/>
        <v>458</v>
      </c>
      <c r="F34" s="255"/>
      <c r="G34" s="255"/>
      <c r="H34" s="255"/>
      <c r="I34" s="255"/>
      <c r="J34" s="255"/>
      <c r="K34" s="255"/>
      <c r="L34" s="255"/>
      <c r="M34" s="255"/>
      <c r="N34" s="255"/>
      <c r="O34" s="255">
        <f t="shared" si="7"/>
        <v>122</v>
      </c>
      <c r="P34" s="255">
        <f t="shared" si="7"/>
        <v>336</v>
      </c>
      <c r="Q34" s="254">
        <f t="shared" si="8"/>
        <v>458</v>
      </c>
    </row>
    <row r="35" spans="1:17" ht="22.5" x14ac:dyDescent="0.55000000000000004">
      <c r="A35" s="269"/>
      <c r="B35" s="252" t="str">
        <f>[1]แยกชั้นปี!D29</f>
        <v>การประถมศึกษา</v>
      </c>
      <c r="C35" s="253">
        <f>แยกชั้นปี!BB29</f>
        <v>27</v>
      </c>
      <c r="D35" s="253">
        <f>แยกชั้นปี!BC29</f>
        <v>417</v>
      </c>
      <c r="E35" s="254">
        <f t="shared" si="6"/>
        <v>444</v>
      </c>
      <c r="F35" s="255"/>
      <c r="G35" s="255"/>
      <c r="H35" s="255"/>
      <c r="I35" s="255"/>
      <c r="J35" s="255"/>
      <c r="K35" s="255"/>
      <c r="L35" s="255"/>
      <c r="M35" s="255"/>
      <c r="N35" s="255"/>
      <c r="O35" s="255">
        <f t="shared" si="7"/>
        <v>27</v>
      </c>
      <c r="P35" s="255">
        <f t="shared" si="7"/>
        <v>417</v>
      </c>
      <c r="Q35" s="254">
        <f t="shared" si="8"/>
        <v>444</v>
      </c>
    </row>
    <row r="36" spans="1:17" ht="22.5" x14ac:dyDescent="0.55000000000000004">
      <c r="A36" s="269"/>
      <c r="B36" s="252" t="str">
        <f>[1]แยกชั้นปี!D30</f>
        <v>วิทยาศาสตร์</v>
      </c>
      <c r="C36" s="253">
        <f>แยกชั้นปี!BB30</f>
        <v>54</v>
      </c>
      <c r="D36" s="253">
        <f>แยกชั้นปี!BC30</f>
        <v>341</v>
      </c>
      <c r="E36" s="254">
        <f t="shared" si="6"/>
        <v>395</v>
      </c>
      <c r="F36" s="255"/>
      <c r="G36" s="255"/>
      <c r="H36" s="255"/>
      <c r="I36" s="255"/>
      <c r="J36" s="255"/>
      <c r="K36" s="255"/>
      <c r="L36" s="255"/>
      <c r="M36" s="255"/>
      <c r="N36" s="255"/>
      <c r="O36" s="255">
        <f t="shared" si="7"/>
        <v>54</v>
      </c>
      <c r="P36" s="255">
        <f t="shared" si="7"/>
        <v>341</v>
      </c>
      <c r="Q36" s="254">
        <f t="shared" si="8"/>
        <v>395</v>
      </c>
    </row>
    <row r="37" spans="1:17" ht="22.5" x14ac:dyDescent="0.55000000000000004">
      <c r="A37" s="269"/>
      <c r="B37" s="252" t="str">
        <f>[1]แยกชั้นปี!D31</f>
        <v>พลศึกษา</v>
      </c>
      <c r="C37" s="253">
        <f>แยกชั้นปี!BB31</f>
        <v>356</v>
      </c>
      <c r="D37" s="253">
        <f>แยกชั้นปี!BC31</f>
        <v>129</v>
      </c>
      <c r="E37" s="254">
        <f t="shared" si="6"/>
        <v>485</v>
      </c>
      <c r="F37" s="255"/>
      <c r="G37" s="255"/>
      <c r="H37" s="255"/>
      <c r="I37" s="255"/>
      <c r="J37" s="255"/>
      <c r="K37" s="255"/>
      <c r="L37" s="255"/>
      <c r="M37" s="255"/>
      <c r="N37" s="255"/>
      <c r="O37" s="255">
        <f t="shared" si="7"/>
        <v>356</v>
      </c>
      <c r="P37" s="255">
        <f t="shared" si="7"/>
        <v>129</v>
      </c>
      <c r="Q37" s="254">
        <f t="shared" si="8"/>
        <v>485</v>
      </c>
    </row>
    <row r="38" spans="1:17" ht="22.5" x14ac:dyDescent="0.55000000000000004">
      <c r="A38" s="269"/>
      <c r="B38" s="252" t="str">
        <f>[1]แยกชั้นปี!D32</f>
        <v>ดนตรีศึกษา</v>
      </c>
      <c r="C38" s="253">
        <f>แยกชั้นปี!BB32</f>
        <v>194</v>
      </c>
      <c r="D38" s="253">
        <f>แยกชั้นปี!BC32</f>
        <v>50</v>
      </c>
      <c r="E38" s="254">
        <f t="shared" si="6"/>
        <v>244</v>
      </c>
      <c r="F38" s="255"/>
      <c r="G38" s="255"/>
      <c r="H38" s="255"/>
      <c r="I38" s="255"/>
      <c r="J38" s="255"/>
      <c r="K38" s="255"/>
      <c r="L38" s="255"/>
      <c r="M38" s="255"/>
      <c r="N38" s="255"/>
      <c r="O38" s="255">
        <f t="shared" si="7"/>
        <v>194</v>
      </c>
      <c r="P38" s="255">
        <f t="shared" si="7"/>
        <v>50</v>
      </c>
      <c r="Q38" s="254">
        <f t="shared" si="8"/>
        <v>244</v>
      </c>
    </row>
    <row r="39" spans="1:17" ht="22.5" x14ac:dyDescent="0.55000000000000004">
      <c r="A39" s="269"/>
      <c r="B39" s="252" t="str">
        <f>[1]แยกชั้นปี!D33</f>
        <v>การสอนภาษาจีน</v>
      </c>
      <c r="C39" s="253">
        <f>แยกชั้นปี!BB33</f>
        <v>14</v>
      </c>
      <c r="D39" s="253">
        <f>แยกชั้นปี!BC33</f>
        <v>150</v>
      </c>
      <c r="E39" s="254">
        <f t="shared" si="6"/>
        <v>164</v>
      </c>
      <c r="F39" s="255"/>
      <c r="G39" s="255"/>
      <c r="H39" s="255"/>
      <c r="I39" s="255"/>
      <c r="J39" s="255"/>
      <c r="K39" s="255"/>
      <c r="L39" s="255"/>
      <c r="M39" s="255"/>
      <c r="N39" s="255"/>
      <c r="O39" s="255">
        <f t="shared" si="7"/>
        <v>14</v>
      </c>
      <c r="P39" s="255">
        <f t="shared" si="7"/>
        <v>150</v>
      </c>
      <c r="Q39" s="254">
        <f t="shared" si="8"/>
        <v>164</v>
      </c>
    </row>
    <row r="40" spans="1:17" ht="22.5" x14ac:dyDescent="0.55000000000000004">
      <c r="A40" s="269"/>
      <c r="B40" s="252" t="str">
        <f>[1]แยกชั้นปี!D34</f>
        <v>ประกาศนียบัตรวิชาชีพครู</v>
      </c>
      <c r="C40" s="255"/>
      <c r="D40" s="255"/>
      <c r="E40" s="254"/>
      <c r="F40" s="255">
        <f>แยกชั้นปี!BB34</f>
        <v>119</v>
      </c>
      <c r="G40" s="255">
        <f>แยกชั้นปี!BC34</f>
        <v>238</v>
      </c>
      <c r="H40" s="254">
        <f>SUM(F40:G40)</f>
        <v>357</v>
      </c>
      <c r="I40" s="255"/>
      <c r="J40" s="255"/>
      <c r="K40" s="254"/>
      <c r="L40" s="255"/>
      <c r="M40" s="255"/>
      <c r="N40" s="255"/>
      <c r="O40" s="255">
        <f>C40+F40+I40+L40</f>
        <v>119</v>
      </c>
      <c r="P40" s="255">
        <f>D40+G40+J40+M40</f>
        <v>238</v>
      </c>
      <c r="Q40" s="254">
        <f>SUM(O40:P40)</f>
        <v>357</v>
      </c>
    </row>
    <row r="41" spans="1:17" ht="22.5" x14ac:dyDescent="0.55000000000000004">
      <c r="A41" s="269"/>
      <c r="B41" s="252" t="str">
        <f>[1]แยกชั้นปี!D35</f>
        <v>การบริหารการศึกษา</v>
      </c>
      <c r="C41" s="255"/>
      <c r="D41" s="255"/>
      <c r="E41" s="254"/>
      <c r="F41" s="255"/>
      <c r="G41" s="255"/>
      <c r="H41" s="255"/>
      <c r="I41" s="255">
        <f>แยกชั้นปี!BB35</f>
        <v>36</v>
      </c>
      <c r="J41" s="255">
        <f>แยกชั้นปี!BC35</f>
        <v>54</v>
      </c>
      <c r="K41" s="254">
        <f>SUM(I41:J41)</f>
        <v>90</v>
      </c>
      <c r="L41" s="255">
        <f>แยกชั้นปี!BB38</f>
        <v>16</v>
      </c>
      <c r="M41" s="255">
        <f>แยกชั้นปี!BC38</f>
        <v>8</v>
      </c>
      <c r="N41" s="254">
        <f>SUM(L41:M41)</f>
        <v>24</v>
      </c>
      <c r="O41" s="255">
        <f t="shared" si="7"/>
        <v>52</v>
      </c>
      <c r="P41" s="255">
        <f t="shared" si="7"/>
        <v>62</v>
      </c>
      <c r="Q41" s="254">
        <f t="shared" si="8"/>
        <v>114</v>
      </c>
    </row>
    <row r="42" spans="1:17" ht="22.5" x14ac:dyDescent="0.55000000000000004">
      <c r="A42" s="269"/>
      <c r="B42" s="252" t="str">
        <f>[1]แยกชั้นปี!D36</f>
        <v>หลักสูตรและการสอน</v>
      </c>
      <c r="C42" s="255"/>
      <c r="D42" s="255"/>
      <c r="E42" s="254"/>
      <c r="F42" s="255"/>
      <c r="G42" s="255"/>
      <c r="H42" s="255"/>
      <c r="I42" s="255">
        <f>แยกชั้นปี!BB36</f>
        <v>6</v>
      </c>
      <c r="J42" s="255">
        <f>แยกชั้นปี!BC36</f>
        <v>34</v>
      </c>
      <c r="K42" s="254">
        <f>SUM(I42:J42)</f>
        <v>40</v>
      </c>
      <c r="L42" s="255"/>
      <c r="M42" s="255"/>
      <c r="N42" s="255"/>
      <c r="O42" s="255">
        <f t="shared" si="7"/>
        <v>6</v>
      </c>
      <c r="P42" s="255">
        <f t="shared" si="7"/>
        <v>34</v>
      </c>
      <c r="Q42" s="254">
        <f t="shared" si="8"/>
        <v>40</v>
      </c>
    </row>
    <row r="43" spans="1:17" ht="22.5" x14ac:dyDescent="0.55000000000000004">
      <c r="A43" s="270"/>
      <c r="B43" s="256" t="str">
        <f>[1]แยกชั้นปี!D37</f>
        <v>วิจัยและประเมินผลการศึกษา</v>
      </c>
      <c r="C43" s="259"/>
      <c r="D43" s="259"/>
      <c r="E43" s="258"/>
      <c r="F43" s="259"/>
      <c r="G43" s="259"/>
      <c r="H43" s="259"/>
      <c r="I43" s="259">
        <f>แยกชั้นปี!BB37</f>
        <v>6</v>
      </c>
      <c r="J43" s="259">
        <f>แยกชั้นปี!BC37</f>
        <v>15</v>
      </c>
      <c r="K43" s="258">
        <f>SUM(I43:J43)</f>
        <v>21</v>
      </c>
      <c r="L43" s="259"/>
      <c r="M43" s="259"/>
      <c r="N43" s="259"/>
      <c r="O43" s="259">
        <f t="shared" si="7"/>
        <v>6</v>
      </c>
      <c r="P43" s="259">
        <f t="shared" si="7"/>
        <v>15</v>
      </c>
      <c r="Q43" s="258">
        <f t="shared" si="8"/>
        <v>21</v>
      </c>
    </row>
    <row r="44" spans="1:17" ht="22.5" x14ac:dyDescent="0.2">
      <c r="A44" s="414" t="s">
        <v>47</v>
      </c>
      <c r="B44" s="414"/>
      <c r="C44" s="268">
        <f>SUM(C29:C43)</f>
        <v>1110</v>
      </c>
      <c r="D44" s="268">
        <f t="shared" ref="D44:Q44" si="9">SUM(D29:D43)</f>
        <v>3192</v>
      </c>
      <c r="E44" s="268">
        <f t="shared" si="9"/>
        <v>4302</v>
      </c>
      <c r="F44" s="268">
        <f t="shared" si="9"/>
        <v>119</v>
      </c>
      <c r="G44" s="268">
        <f t="shared" si="9"/>
        <v>238</v>
      </c>
      <c r="H44" s="268">
        <f t="shared" si="9"/>
        <v>357</v>
      </c>
      <c r="I44" s="268">
        <f t="shared" si="9"/>
        <v>48</v>
      </c>
      <c r="J44" s="268">
        <f t="shared" si="9"/>
        <v>103</v>
      </c>
      <c r="K44" s="268">
        <f t="shared" si="9"/>
        <v>151</v>
      </c>
      <c r="L44" s="268">
        <f t="shared" si="9"/>
        <v>16</v>
      </c>
      <c r="M44" s="268">
        <f t="shared" si="9"/>
        <v>8</v>
      </c>
      <c r="N44" s="268">
        <f t="shared" si="9"/>
        <v>24</v>
      </c>
      <c r="O44" s="268">
        <f t="shared" si="9"/>
        <v>1293</v>
      </c>
      <c r="P44" s="268">
        <f t="shared" si="9"/>
        <v>3541</v>
      </c>
      <c r="Q44" s="268">
        <f t="shared" si="9"/>
        <v>4834</v>
      </c>
    </row>
    <row r="45" spans="1:17" ht="22.5" x14ac:dyDescent="0.2">
      <c r="A45" s="414" t="s">
        <v>48</v>
      </c>
      <c r="B45" s="414"/>
      <c r="C45" s="271"/>
      <c r="D45" s="271"/>
      <c r="E45" s="268"/>
      <c r="F45" s="271"/>
      <c r="G45" s="271"/>
      <c r="H45" s="271"/>
      <c r="I45" s="271"/>
      <c r="J45" s="271"/>
      <c r="K45" s="271"/>
      <c r="L45" s="271"/>
      <c r="M45" s="271"/>
      <c r="N45" s="271"/>
      <c r="O45" s="271"/>
      <c r="P45" s="271"/>
      <c r="Q45" s="268"/>
    </row>
    <row r="46" spans="1:17" ht="22.5" x14ac:dyDescent="0.55000000000000004">
      <c r="A46" s="246"/>
      <c r="B46" s="247" t="str">
        <f>[1]แยกชั้นปี!D41</f>
        <v>การพัฒนาชุมชน</v>
      </c>
      <c r="C46" s="250">
        <f>แยกชั้นปี!BB41</f>
        <v>127</v>
      </c>
      <c r="D46" s="250">
        <f>แยกชั้นปี!BC41</f>
        <v>183</v>
      </c>
      <c r="E46" s="249">
        <f t="shared" ref="E46:E55" si="10">SUM(C46:D46)</f>
        <v>310</v>
      </c>
      <c r="F46" s="250"/>
      <c r="G46" s="250"/>
      <c r="H46" s="250"/>
      <c r="I46" s="250"/>
      <c r="J46" s="250"/>
      <c r="K46" s="250"/>
      <c r="L46" s="250"/>
      <c r="M46" s="250"/>
      <c r="N46" s="250"/>
      <c r="O46" s="250">
        <f t="shared" ref="O46:P55" si="11">C46+F46+I46+L46</f>
        <v>127</v>
      </c>
      <c r="P46" s="250">
        <f t="shared" si="11"/>
        <v>183</v>
      </c>
      <c r="Q46" s="249">
        <f t="shared" ref="Q46:Q55" si="12">SUM(O46:P46)</f>
        <v>310</v>
      </c>
    </row>
    <row r="47" spans="1:17" ht="22.5" x14ac:dyDescent="0.55000000000000004">
      <c r="A47" s="251"/>
      <c r="B47" s="252" t="str">
        <f>[1]แยกชั้นปี!D42</f>
        <v>ภาษาจีน</v>
      </c>
      <c r="C47" s="255">
        <f>แยกชั้นปี!BB42</f>
        <v>21</v>
      </c>
      <c r="D47" s="255">
        <f>แยกชั้นปี!BC42</f>
        <v>166</v>
      </c>
      <c r="E47" s="254">
        <f t="shared" si="10"/>
        <v>187</v>
      </c>
      <c r="F47" s="255"/>
      <c r="G47" s="255"/>
      <c r="H47" s="255"/>
      <c r="I47" s="255"/>
      <c r="J47" s="255"/>
      <c r="K47" s="255"/>
      <c r="L47" s="255"/>
      <c r="M47" s="255"/>
      <c r="N47" s="255"/>
      <c r="O47" s="255">
        <f t="shared" si="11"/>
        <v>21</v>
      </c>
      <c r="P47" s="255">
        <f t="shared" si="11"/>
        <v>166</v>
      </c>
      <c r="Q47" s="254">
        <f t="shared" si="12"/>
        <v>187</v>
      </c>
    </row>
    <row r="48" spans="1:17" ht="22.5" x14ac:dyDescent="0.55000000000000004">
      <c r="A48" s="251"/>
      <c r="B48" s="252" t="str">
        <f>[1]แยกชั้นปี!D43</f>
        <v>ภาษาญี่ปุ่น</v>
      </c>
      <c r="C48" s="255">
        <f>แยกชั้นปี!BB43</f>
        <v>28</v>
      </c>
      <c r="D48" s="255">
        <f>แยกชั้นปี!BC43</f>
        <v>111</v>
      </c>
      <c r="E48" s="254">
        <f t="shared" si="10"/>
        <v>139</v>
      </c>
      <c r="F48" s="255"/>
      <c r="G48" s="255"/>
      <c r="H48" s="255"/>
      <c r="I48" s="255"/>
      <c r="J48" s="255"/>
      <c r="K48" s="255"/>
      <c r="L48" s="255"/>
      <c r="M48" s="255"/>
      <c r="N48" s="255"/>
      <c r="O48" s="255">
        <f t="shared" si="11"/>
        <v>28</v>
      </c>
      <c r="P48" s="255">
        <f t="shared" si="11"/>
        <v>111</v>
      </c>
      <c r="Q48" s="254">
        <f t="shared" si="12"/>
        <v>139</v>
      </c>
    </row>
    <row r="49" spans="1:17" ht="22.5" x14ac:dyDescent="0.55000000000000004">
      <c r="A49" s="251"/>
      <c r="B49" s="252" t="str">
        <f>[1]แยกชั้นปี!D44</f>
        <v>ภาษาอังกฤษธุรกิจ</v>
      </c>
      <c r="C49" s="255">
        <f>แยกชั้นปี!BB44</f>
        <v>82</v>
      </c>
      <c r="D49" s="255">
        <f>แยกชั้นปี!BC44</f>
        <v>441</v>
      </c>
      <c r="E49" s="254">
        <f t="shared" si="10"/>
        <v>523</v>
      </c>
      <c r="F49" s="255"/>
      <c r="G49" s="255"/>
      <c r="H49" s="255"/>
      <c r="I49" s="255"/>
      <c r="J49" s="255"/>
      <c r="K49" s="255"/>
      <c r="L49" s="255"/>
      <c r="M49" s="255"/>
      <c r="N49" s="255"/>
      <c r="O49" s="255">
        <f t="shared" si="11"/>
        <v>82</v>
      </c>
      <c r="P49" s="255">
        <f t="shared" si="11"/>
        <v>441</v>
      </c>
      <c r="Q49" s="254">
        <f t="shared" si="12"/>
        <v>523</v>
      </c>
    </row>
    <row r="50" spans="1:17" ht="22.5" x14ac:dyDescent="0.55000000000000004">
      <c r="A50" s="251"/>
      <c r="B50" s="252" t="str">
        <f>[1]แยกชั้นปี!D45</f>
        <v>สหวิทยาการเพื่อการพัฒนาท้องถิ่น</v>
      </c>
      <c r="C50" s="255">
        <f>แยกชั้นปี!BB45</f>
        <v>19</v>
      </c>
      <c r="D50" s="255">
        <f>แยกชั้นปี!BC45</f>
        <v>16</v>
      </c>
      <c r="E50" s="254">
        <f t="shared" si="10"/>
        <v>35</v>
      </c>
      <c r="F50" s="255"/>
      <c r="G50" s="255"/>
      <c r="H50" s="255"/>
      <c r="I50" s="255"/>
      <c r="J50" s="255"/>
      <c r="K50" s="255"/>
      <c r="L50" s="255"/>
      <c r="M50" s="255"/>
      <c r="N50" s="255"/>
      <c r="O50" s="255">
        <f t="shared" si="11"/>
        <v>19</v>
      </c>
      <c r="P50" s="255">
        <f t="shared" si="11"/>
        <v>16</v>
      </c>
      <c r="Q50" s="254">
        <f t="shared" si="12"/>
        <v>35</v>
      </c>
    </row>
    <row r="51" spans="1:17" ht="22.5" x14ac:dyDescent="0.55000000000000004">
      <c r="A51" s="251"/>
      <c r="B51" s="252" t="str">
        <f>[1]แยกชั้นปี!D46</f>
        <v>บรรณรักษ์ศาสตร์และสารสนเทศศาสตร์</v>
      </c>
      <c r="C51" s="255">
        <f>แยกชั้นปี!BB46</f>
        <v>12</v>
      </c>
      <c r="D51" s="255">
        <f>แยกชั้นปี!BC46</f>
        <v>68</v>
      </c>
      <c r="E51" s="254">
        <f t="shared" si="10"/>
        <v>80</v>
      </c>
      <c r="F51" s="255"/>
      <c r="G51" s="255"/>
      <c r="H51" s="255"/>
      <c r="I51" s="255"/>
      <c r="J51" s="255"/>
      <c r="K51" s="255"/>
      <c r="L51" s="255"/>
      <c r="M51" s="255"/>
      <c r="N51" s="255"/>
      <c r="O51" s="255">
        <f t="shared" si="11"/>
        <v>12</v>
      </c>
      <c r="P51" s="255">
        <f t="shared" si="11"/>
        <v>68</v>
      </c>
      <c r="Q51" s="254">
        <f t="shared" si="12"/>
        <v>80</v>
      </c>
    </row>
    <row r="52" spans="1:17" ht="22.5" x14ac:dyDescent="0.55000000000000004">
      <c r="A52" s="251"/>
      <c r="B52" s="252" t="str">
        <f>[1]แยกชั้นปี!D47</f>
        <v>ศิลปะและการออกแบบ</v>
      </c>
      <c r="C52" s="255">
        <f>แยกชั้นปี!BB47</f>
        <v>58</v>
      </c>
      <c r="D52" s="255">
        <f>แยกชั้นปี!BC47</f>
        <v>30</v>
      </c>
      <c r="E52" s="254">
        <f t="shared" si="10"/>
        <v>88</v>
      </c>
      <c r="F52" s="255"/>
      <c r="G52" s="255"/>
      <c r="H52" s="255"/>
      <c r="I52" s="255"/>
      <c r="J52" s="255"/>
      <c r="K52" s="255"/>
      <c r="L52" s="255"/>
      <c r="M52" s="255"/>
      <c r="N52" s="255"/>
      <c r="O52" s="255">
        <f t="shared" si="11"/>
        <v>58</v>
      </c>
      <c r="P52" s="255">
        <f t="shared" si="11"/>
        <v>30</v>
      </c>
      <c r="Q52" s="254">
        <f t="shared" si="12"/>
        <v>88</v>
      </c>
    </row>
    <row r="53" spans="1:17" ht="22.5" x14ac:dyDescent="0.55000000000000004">
      <c r="A53" s="251"/>
      <c r="B53" s="252" t="str">
        <f>[1]แยกชั้นปี!D48</f>
        <v>ภาษาไทยเพื่อการสื่อสาร</v>
      </c>
      <c r="C53" s="255">
        <f>แยกชั้นปี!BB48</f>
        <v>32</v>
      </c>
      <c r="D53" s="255">
        <f>แยกชั้นปี!BC48</f>
        <v>292</v>
      </c>
      <c r="E53" s="254">
        <f t="shared" si="10"/>
        <v>324</v>
      </c>
      <c r="F53" s="255"/>
      <c r="G53" s="255"/>
      <c r="H53" s="255"/>
      <c r="I53" s="255"/>
      <c r="J53" s="255"/>
      <c r="K53" s="255"/>
      <c r="L53" s="255"/>
      <c r="M53" s="255"/>
      <c r="N53" s="255"/>
      <c r="O53" s="255">
        <f t="shared" si="11"/>
        <v>32</v>
      </c>
      <c r="P53" s="255">
        <f t="shared" si="11"/>
        <v>292</v>
      </c>
      <c r="Q53" s="254">
        <f t="shared" si="12"/>
        <v>324</v>
      </c>
    </row>
    <row r="54" spans="1:17" ht="22.5" x14ac:dyDescent="0.55000000000000004">
      <c r="A54" s="251"/>
      <c r="B54" s="252" t="str">
        <f>[1]แยกชั้นปี!D49</f>
        <v>ประวัติศาสตร์</v>
      </c>
      <c r="C54" s="255">
        <f>แยกชั้นปี!BB49</f>
        <v>32</v>
      </c>
      <c r="D54" s="255">
        <f>แยกชั้นปี!BC49</f>
        <v>43</v>
      </c>
      <c r="E54" s="254">
        <f t="shared" si="10"/>
        <v>75</v>
      </c>
      <c r="F54" s="255"/>
      <c r="G54" s="255"/>
      <c r="H54" s="255"/>
      <c r="I54" s="255"/>
      <c r="J54" s="255"/>
      <c r="K54" s="255"/>
      <c r="L54" s="255"/>
      <c r="M54" s="255"/>
      <c r="N54" s="255"/>
      <c r="O54" s="255">
        <f t="shared" si="11"/>
        <v>32</v>
      </c>
      <c r="P54" s="255">
        <f t="shared" si="11"/>
        <v>43</v>
      </c>
      <c r="Q54" s="254">
        <f t="shared" si="12"/>
        <v>75</v>
      </c>
    </row>
    <row r="55" spans="1:17" ht="22.5" x14ac:dyDescent="0.55000000000000004">
      <c r="A55" s="251"/>
      <c r="B55" s="256" t="str">
        <f>[1]แยกชั้นปี!D50</f>
        <v>สังคมศาสตร์เพื่อการพัฒนา</v>
      </c>
      <c r="C55" s="259">
        <f>แยกชั้นปี!BB50</f>
        <v>4</v>
      </c>
      <c r="D55" s="259">
        <f>แยกชั้นปี!BC50</f>
        <v>3</v>
      </c>
      <c r="E55" s="254">
        <f t="shared" si="10"/>
        <v>7</v>
      </c>
      <c r="F55" s="259"/>
      <c r="G55" s="259"/>
      <c r="H55" s="259"/>
      <c r="I55" s="259"/>
      <c r="J55" s="259"/>
      <c r="K55" s="258">
        <f>SUM(I55:J55)</f>
        <v>0</v>
      </c>
      <c r="L55" s="259"/>
      <c r="M55" s="259"/>
      <c r="N55" s="259"/>
      <c r="O55" s="259">
        <f t="shared" si="11"/>
        <v>4</v>
      </c>
      <c r="P55" s="259">
        <f t="shared" si="11"/>
        <v>3</v>
      </c>
      <c r="Q55" s="258">
        <f t="shared" si="12"/>
        <v>7</v>
      </c>
    </row>
    <row r="56" spans="1:17" ht="22.5" x14ac:dyDescent="0.2">
      <c r="A56" s="251"/>
      <c r="B56" s="272" t="s">
        <v>140</v>
      </c>
      <c r="C56" s="273">
        <f>SUM(C46:C55)</f>
        <v>415</v>
      </c>
      <c r="D56" s="273">
        <f t="shared" ref="D56:Q56" si="13">SUM(D46:D55)</f>
        <v>1353</v>
      </c>
      <c r="E56" s="273">
        <f t="shared" si="13"/>
        <v>1768</v>
      </c>
      <c r="F56" s="273">
        <f t="shared" si="13"/>
        <v>0</v>
      </c>
      <c r="G56" s="273">
        <f t="shared" si="13"/>
        <v>0</v>
      </c>
      <c r="H56" s="273">
        <f t="shared" si="13"/>
        <v>0</v>
      </c>
      <c r="I56" s="273">
        <f t="shared" si="13"/>
        <v>0</v>
      </c>
      <c r="J56" s="273">
        <f t="shared" si="13"/>
        <v>0</v>
      </c>
      <c r="K56" s="273">
        <f t="shared" si="13"/>
        <v>0</v>
      </c>
      <c r="L56" s="273">
        <f t="shared" si="13"/>
        <v>0</v>
      </c>
      <c r="M56" s="273">
        <f t="shared" si="13"/>
        <v>0</v>
      </c>
      <c r="N56" s="273">
        <f t="shared" si="13"/>
        <v>0</v>
      </c>
      <c r="O56" s="273">
        <f t="shared" si="13"/>
        <v>415</v>
      </c>
      <c r="P56" s="273">
        <f t="shared" si="13"/>
        <v>1353</v>
      </c>
      <c r="Q56" s="273">
        <f t="shared" si="13"/>
        <v>1768</v>
      </c>
    </row>
    <row r="57" spans="1:17" ht="22.5" x14ac:dyDescent="0.55000000000000004">
      <c r="A57" s="251"/>
      <c r="B57" s="247" t="str">
        <f>[1]แยกชั้นปี!D52</f>
        <v>นิเทศศาสตร์ แขนงวิชาการประชาสัมพันธ์</v>
      </c>
      <c r="C57" s="250">
        <f>แยกชั้นปี!BB52</f>
        <v>1</v>
      </c>
      <c r="D57" s="250">
        <f>แยกชั้นปี!BC52</f>
        <v>10</v>
      </c>
      <c r="E57" s="249">
        <f>SUM(C57:D57)</f>
        <v>11</v>
      </c>
      <c r="F57" s="250"/>
      <c r="G57" s="250"/>
      <c r="H57" s="250"/>
      <c r="I57" s="250"/>
      <c r="J57" s="250"/>
      <c r="K57" s="250"/>
      <c r="L57" s="250"/>
      <c r="M57" s="250"/>
      <c r="N57" s="250"/>
      <c r="O57" s="250">
        <f t="shared" ref="O57:P59" si="14">C57+F57+I57+L57</f>
        <v>1</v>
      </c>
      <c r="P57" s="250">
        <f t="shared" si="14"/>
        <v>10</v>
      </c>
      <c r="Q57" s="249">
        <f>SUM(O57:P57)</f>
        <v>11</v>
      </c>
    </row>
    <row r="58" spans="1:17" ht="22.5" x14ac:dyDescent="0.55000000000000004">
      <c r="A58" s="269"/>
      <c r="B58" s="252" t="str">
        <f>[1]แยกชั้นปี!D53</f>
        <v>นิเทศศาสตร์ แขนงวิชาวิทยุโทรทัศน์และวิทยุกระจายเสียง</v>
      </c>
      <c r="C58" s="255">
        <f>แยกชั้นปี!BB53</f>
        <v>12</v>
      </c>
      <c r="D58" s="255">
        <f>แยกชั้นปี!BC53</f>
        <v>10</v>
      </c>
      <c r="E58" s="254">
        <f>SUM(C58:D58)</f>
        <v>22</v>
      </c>
      <c r="F58" s="255"/>
      <c r="G58" s="255"/>
      <c r="H58" s="255"/>
      <c r="I58" s="255"/>
      <c r="J58" s="255"/>
      <c r="K58" s="255"/>
      <c r="L58" s="255"/>
      <c r="M58" s="255"/>
      <c r="N58" s="255"/>
      <c r="O58" s="255">
        <f t="shared" si="14"/>
        <v>12</v>
      </c>
      <c r="P58" s="255">
        <f t="shared" si="14"/>
        <v>10</v>
      </c>
      <c r="Q58" s="254">
        <f>SUM(O58:P58)</f>
        <v>22</v>
      </c>
    </row>
    <row r="59" spans="1:17" ht="22.5" x14ac:dyDescent="0.55000000000000004">
      <c r="A59" s="269"/>
      <c r="B59" s="256" t="str">
        <f>[1]แยกชั้นปี!D51</f>
        <v>นิเทศศาสตร์</v>
      </c>
      <c r="C59" s="259">
        <f>แยกชั้นปี!BB51</f>
        <v>12</v>
      </c>
      <c r="D59" s="259">
        <f>แยกชั้นปี!BC51</f>
        <v>9</v>
      </c>
      <c r="E59" s="263">
        <f t="shared" ref="E59" si="15">SUM(C59:D59)</f>
        <v>21</v>
      </c>
      <c r="F59" s="259"/>
      <c r="G59" s="259"/>
      <c r="H59" s="259"/>
      <c r="I59" s="259"/>
      <c r="J59" s="259"/>
      <c r="K59" s="259"/>
      <c r="L59" s="259"/>
      <c r="M59" s="259"/>
      <c r="N59" s="259"/>
      <c r="O59" s="259">
        <f t="shared" si="14"/>
        <v>12</v>
      </c>
      <c r="P59" s="259">
        <f t="shared" si="14"/>
        <v>9</v>
      </c>
      <c r="Q59" s="258">
        <f>SUM(O59:P59)</f>
        <v>21</v>
      </c>
    </row>
    <row r="60" spans="1:17" ht="22.5" x14ac:dyDescent="0.55000000000000004">
      <c r="A60" s="270"/>
      <c r="B60" s="266" t="s">
        <v>141</v>
      </c>
      <c r="C60" s="273">
        <f>SUM(C57:C58)</f>
        <v>13</v>
      </c>
      <c r="D60" s="273">
        <f t="shared" ref="D60:N60" si="16">SUM(D57:D58)</f>
        <v>20</v>
      </c>
      <c r="E60" s="273">
        <f t="shared" si="16"/>
        <v>33</v>
      </c>
      <c r="F60" s="273">
        <f t="shared" si="16"/>
        <v>0</v>
      </c>
      <c r="G60" s="273">
        <f t="shared" si="16"/>
        <v>0</v>
      </c>
      <c r="H60" s="273">
        <f t="shared" si="16"/>
        <v>0</v>
      </c>
      <c r="I60" s="273">
        <f t="shared" si="16"/>
        <v>0</v>
      </c>
      <c r="J60" s="273">
        <f t="shared" si="16"/>
        <v>0</v>
      </c>
      <c r="K60" s="273">
        <f t="shared" si="16"/>
        <v>0</v>
      </c>
      <c r="L60" s="273">
        <f t="shared" si="16"/>
        <v>0</v>
      </c>
      <c r="M60" s="273">
        <f t="shared" si="16"/>
        <v>0</v>
      </c>
      <c r="N60" s="273">
        <f t="shared" si="16"/>
        <v>0</v>
      </c>
      <c r="O60" s="273">
        <f>SUM(O57:O59)</f>
        <v>25</v>
      </c>
      <c r="P60" s="273">
        <f>SUM(P57:P59)</f>
        <v>29</v>
      </c>
      <c r="Q60" s="273">
        <f>SUM(Q57:Q59)</f>
        <v>54</v>
      </c>
    </row>
    <row r="61" spans="1:17" ht="22.5" x14ac:dyDescent="0.2">
      <c r="A61" s="414" t="s">
        <v>62</v>
      </c>
      <c r="B61" s="414"/>
      <c r="C61" s="268">
        <f t="shared" ref="C61:Q61" si="17">C56+C60</f>
        <v>428</v>
      </c>
      <c r="D61" s="268">
        <f t="shared" si="17"/>
        <v>1373</v>
      </c>
      <c r="E61" s="268">
        <f t="shared" si="17"/>
        <v>1801</v>
      </c>
      <c r="F61" s="268">
        <f t="shared" si="17"/>
        <v>0</v>
      </c>
      <c r="G61" s="268">
        <f t="shared" si="17"/>
        <v>0</v>
      </c>
      <c r="H61" s="268">
        <f t="shared" si="17"/>
        <v>0</v>
      </c>
      <c r="I61" s="268">
        <f t="shared" si="17"/>
        <v>0</v>
      </c>
      <c r="J61" s="268">
        <f t="shared" si="17"/>
        <v>0</v>
      </c>
      <c r="K61" s="268">
        <f t="shared" si="17"/>
        <v>0</v>
      </c>
      <c r="L61" s="268">
        <f t="shared" si="17"/>
        <v>0</v>
      </c>
      <c r="M61" s="268">
        <f t="shared" si="17"/>
        <v>0</v>
      </c>
      <c r="N61" s="268">
        <f t="shared" si="17"/>
        <v>0</v>
      </c>
      <c r="O61" s="268">
        <f t="shared" si="17"/>
        <v>440</v>
      </c>
      <c r="P61" s="268">
        <f t="shared" si="17"/>
        <v>1382</v>
      </c>
      <c r="Q61" s="268">
        <f t="shared" si="17"/>
        <v>1822</v>
      </c>
    </row>
    <row r="62" spans="1:17" ht="22.5" x14ac:dyDescent="0.2">
      <c r="A62" s="412" t="s">
        <v>63</v>
      </c>
      <c r="B62" s="413"/>
      <c r="C62" s="268"/>
      <c r="D62" s="268"/>
      <c r="E62" s="268"/>
      <c r="F62" s="268"/>
      <c r="G62" s="268"/>
      <c r="H62" s="268"/>
      <c r="I62" s="268"/>
      <c r="J62" s="268"/>
      <c r="K62" s="268"/>
      <c r="L62" s="268"/>
      <c r="M62" s="268"/>
      <c r="N62" s="268"/>
      <c r="O62" s="268"/>
      <c r="P62" s="268"/>
      <c r="Q62" s="268"/>
    </row>
    <row r="63" spans="1:17" ht="22.5" x14ac:dyDescent="0.55000000000000004">
      <c r="A63" s="274"/>
      <c r="B63" s="275" t="str">
        <f>[1]แยกชั้นปี!D56</f>
        <v>การจัดการการท่องเที่ยวและการโรงแรม</v>
      </c>
      <c r="C63" s="264">
        <f>แยกชั้นปี!BB56</f>
        <v>45</v>
      </c>
      <c r="D63" s="264">
        <f>แยกชั้นปี!BC56</f>
        <v>260</v>
      </c>
      <c r="E63" s="263">
        <f t="shared" ref="E63:E69" si="18">SUM(C63:D63)</f>
        <v>305</v>
      </c>
      <c r="F63" s="264"/>
      <c r="G63" s="264"/>
      <c r="H63" s="264"/>
      <c r="I63" s="264"/>
      <c r="J63" s="264"/>
      <c r="K63" s="264"/>
      <c r="L63" s="264"/>
      <c r="M63" s="264"/>
      <c r="N63" s="264"/>
      <c r="O63" s="264">
        <f t="shared" ref="O63:P70" si="19">C63+F63+I63+L63</f>
        <v>45</v>
      </c>
      <c r="P63" s="264">
        <f t="shared" si="19"/>
        <v>260</v>
      </c>
      <c r="Q63" s="263">
        <f t="shared" ref="Q63:Q70" si="20">SUM(O63:P63)</f>
        <v>305</v>
      </c>
    </row>
    <row r="64" spans="1:17" ht="22.5" x14ac:dyDescent="0.2">
      <c r="A64" s="269"/>
      <c r="B64" s="272" t="s">
        <v>140</v>
      </c>
      <c r="C64" s="276">
        <f>SUM(C63)</f>
        <v>45</v>
      </c>
      <c r="D64" s="276">
        <f>SUM(D63)</f>
        <v>260</v>
      </c>
      <c r="E64" s="276">
        <f>SUM(E63)</f>
        <v>305</v>
      </c>
      <c r="F64" s="276"/>
      <c r="G64" s="276"/>
      <c r="H64" s="276"/>
      <c r="I64" s="276"/>
      <c r="J64" s="276"/>
      <c r="K64" s="276"/>
      <c r="L64" s="276"/>
      <c r="M64" s="276"/>
      <c r="N64" s="276"/>
      <c r="O64" s="276">
        <f>SUM(O63)</f>
        <v>45</v>
      </c>
      <c r="P64" s="276">
        <f>SUM(P63)</f>
        <v>260</v>
      </c>
      <c r="Q64" s="276">
        <f>SUM(Q63)</f>
        <v>305</v>
      </c>
    </row>
    <row r="65" spans="1:17" ht="22.5" x14ac:dyDescent="0.55000000000000004">
      <c r="A65" s="269"/>
      <c r="B65" s="247" t="str">
        <f>[1]แยกชั้นปี!D57</f>
        <v>การจัดการ</v>
      </c>
      <c r="C65" s="250">
        <f>แยกชั้นปี!BB57</f>
        <v>62</v>
      </c>
      <c r="D65" s="250">
        <f>แยกชั้นปี!BC57</f>
        <v>237</v>
      </c>
      <c r="E65" s="249">
        <f t="shared" si="18"/>
        <v>299</v>
      </c>
      <c r="F65" s="250"/>
      <c r="G65" s="250"/>
      <c r="H65" s="250"/>
      <c r="I65" s="250"/>
      <c r="J65" s="250"/>
      <c r="K65" s="250"/>
      <c r="L65" s="250"/>
      <c r="M65" s="250"/>
      <c r="N65" s="250"/>
      <c r="O65" s="250">
        <f t="shared" si="19"/>
        <v>62</v>
      </c>
      <c r="P65" s="250">
        <f t="shared" si="19"/>
        <v>237</v>
      </c>
      <c r="Q65" s="249">
        <f t="shared" si="20"/>
        <v>299</v>
      </c>
    </row>
    <row r="66" spans="1:17" ht="22.5" x14ac:dyDescent="0.55000000000000004">
      <c r="A66" s="269"/>
      <c r="B66" s="252" t="str">
        <f>[1]แยกชั้นปี!D58</f>
        <v>การตลาด</v>
      </c>
      <c r="C66" s="255">
        <f>แยกชั้นปี!BB58</f>
        <v>37</v>
      </c>
      <c r="D66" s="255">
        <f>แยกชั้นปี!BC58</f>
        <v>155</v>
      </c>
      <c r="E66" s="254">
        <f t="shared" si="18"/>
        <v>192</v>
      </c>
      <c r="F66" s="255"/>
      <c r="G66" s="255"/>
      <c r="H66" s="255"/>
      <c r="I66" s="255"/>
      <c r="J66" s="255"/>
      <c r="K66" s="255"/>
      <c r="L66" s="255"/>
      <c r="M66" s="255"/>
      <c r="N66" s="255"/>
      <c r="O66" s="255">
        <f t="shared" si="19"/>
        <v>37</v>
      </c>
      <c r="P66" s="255">
        <f t="shared" si="19"/>
        <v>155</v>
      </c>
      <c r="Q66" s="254">
        <f t="shared" si="20"/>
        <v>192</v>
      </c>
    </row>
    <row r="67" spans="1:17" ht="22.5" x14ac:dyDescent="0.55000000000000004">
      <c r="A67" s="269"/>
      <c r="B67" s="252" t="str">
        <f>[1]แยกชั้นปี!D59</f>
        <v>คอมพิวเตอร์ธุรกิจ</v>
      </c>
      <c r="C67" s="255">
        <f>แยกชั้นปี!BB59</f>
        <v>103</v>
      </c>
      <c r="D67" s="255">
        <f>แยกชั้นปี!BC59</f>
        <v>158</v>
      </c>
      <c r="E67" s="254">
        <f t="shared" si="18"/>
        <v>261</v>
      </c>
      <c r="F67" s="255"/>
      <c r="G67" s="255"/>
      <c r="H67" s="255"/>
      <c r="I67" s="255"/>
      <c r="J67" s="255"/>
      <c r="K67" s="255"/>
      <c r="L67" s="255"/>
      <c r="M67" s="255"/>
      <c r="N67" s="255"/>
      <c r="O67" s="255">
        <f t="shared" si="19"/>
        <v>103</v>
      </c>
      <c r="P67" s="255">
        <f t="shared" si="19"/>
        <v>158</v>
      </c>
      <c r="Q67" s="254">
        <f t="shared" si="20"/>
        <v>261</v>
      </c>
    </row>
    <row r="68" spans="1:17" ht="22.5" x14ac:dyDescent="0.55000000000000004">
      <c r="A68" s="269"/>
      <c r="B68" s="252" t="str">
        <f>[1]แยกชั้นปี!D60</f>
        <v>บริหารธุรกิจระหว่างประเทศ</v>
      </c>
      <c r="C68" s="255">
        <f>แยกชั้นปี!BB60</f>
        <v>5</v>
      </c>
      <c r="D68" s="255">
        <f>แยกชั้นปี!BC60</f>
        <v>29</v>
      </c>
      <c r="E68" s="254">
        <f t="shared" si="18"/>
        <v>34</v>
      </c>
      <c r="F68" s="255"/>
      <c r="G68" s="255"/>
      <c r="H68" s="255"/>
      <c r="I68" s="255"/>
      <c r="J68" s="255"/>
      <c r="K68" s="255"/>
      <c r="L68" s="255"/>
      <c r="M68" s="255"/>
      <c r="N68" s="255"/>
      <c r="O68" s="255">
        <f t="shared" si="19"/>
        <v>5</v>
      </c>
      <c r="P68" s="255">
        <f t="shared" si="19"/>
        <v>29</v>
      </c>
      <c r="Q68" s="254">
        <f t="shared" si="20"/>
        <v>34</v>
      </c>
    </row>
    <row r="69" spans="1:17" ht="22.5" x14ac:dyDescent="0.55000000000000004">
      <c r="A69" s="269"/>
      <c r="B69" s="252" t="str">
        <f>[1]แยกชั้นปี!D61</f>
        <v>เศรษฐศาสตร์การเงินการคลัง</v>
      </c>
      <c r="C69" s="255">
        <f>แยกชั้นปี!BB62</f>
        <v>17</v>
      </c>
      <c r="D69" s="255">
        <f>แยกชั้นปี!BC62</f>
        <v>114</v>
      </c>
      <c r="E69" s="254">
        <f t="shared" si="18"/>
        <v>131</v>
      </c>
      <c r="F69" s="255"/>
      <c r="G69" s="255"/>
      <c r="H69" s="255"/>
      <c r="I69" s="255"/>
      <c r="J69" s="255"/>
      <c r="K69" s="255"/>
      <c r="L69" s="255"/>
      <c r="M69" s="255"/>
      <c r="N69" s="255"/>
      <c r="O69" s="255">
        <f t="shared" si="19"/>
        <v>17</v>
      </c>
      <c r="P69" s="255">
        <f t="shared" si="19"/>
        <v>114</v>
      </c>
      <c r="Q69" s="254">
        <f t="shared" si="20"/>
        <v>131</v>
      </c>
    </row>
    <row r="70" spans="1:17" ht="22.5" x14ac:dyDescent="0.55000000000000004">
      <c r="A70" s="269"/>
      <c r="B70" s="256" t="str">
        <f>[1]แยกชั้นปี!D62</f>
        <v>การบริหารธุรกิจ</v>
      </c>
      <c r="C70" s="259"/>
      <c r="D70" s="259"/>
      <c r="E70" s="258"/>
      <c r="F70" s="259"/>
      <c r="G70" s="259"/>
      <c r="H70" s="259"/>
      <c r="I70" s="259">
        <f>แยกชั้นปี!BB61</f>
        <v>7</v>
      </c>
      <c r="J70" s="259">
        <f>แยกชั้นปี!BC61</f>
        <v>5</v>
      </c>
      <c r="K70" s="258">
        <f>SUM(I70:J70)</f>
        <v>12</v>
      </c>
      <c r="L70" s="259"/>
      <c r="M70" s="259"/>
      <c r="N70" s="259"/>
      <c r="O70" s="259">
        <f t="shared" si="19"/>
        <v>7</v>
      </c>
      <c r="P70" s="259">
        <f t="shared" si="19"/>
        <v>5</v>
      </c>
      <c r="Q70" s="258">
        <f t="shared" si="20"/>
        <v>12</v>
      </c>
    </row>
    <row r="71" spans="1:17" ht="22.5" x14ac:dyDescent="0.55000000000000004">
      <c r="A71" s="269"/>
      <c r="B71" s="260" t="s">
        <v>142</v>
      </c>
      <c r="C71" s="273">
        <f>SUM(C65:C70)</f>
        <v>224</v>
      </c>
      <c r="D71" s="273">
        <f>SUM(D65:D70)</f>
        <v>693</v>
      </c>
      <c r="E71" s="273">
        <f>SUM(E65:E70)</f>
        <v>917</v>
      </c>
      <c r="F71" s="273">
        <f>SUM(F63:F70)</f>
        <v>0</v>
      </c>
      <c r="G71" s="273">
        <f>SUM(G63:G70)</f>
        <v>0</v>
      </c>
      <c r="H71" s="273">
        <f>SUM(H63:H70)</f>
        <v>0</v>
      </c>
      <c r="I71" s="273">
        <f>SUM(I65:I70)</f>
        <v>7</v>
      </c>
      <c r="J71" s="273">
        <f>SUM(J65:J70)</f>
        <v>5</v>
      </c>
      <c r="K71" s="273">
        <f>SUM(K65:K70)</f>
        <v>12</v>
      </c>
      <c r="L71" s="273">
        <f>SUM(L63:L70)</f>
        <v>0</v>
      </c>
      <c r="M71" s="273">
        <f>SUM(M63:M70)</f>
        <v>0</v>
      </c>
      <c r="N71" s="273">
        <f>SUM(N63:N70)</f>
        <v>0</v>
      </c>
      <c r="O71" s="273">
        <f>SUM(O65:O70)</f>
        <v>231</v>
      </c>
      <c r="P71" s="273">
        <f>SUM(P65:P70)</f>
        <v>698</v>
      </c>
      <c r="Q71" s="273">
        <f>SUM(Q65:Q70)</f>
        <v>929</v>
      </c>
    </row>
    <row r="72" spans="1:17" ht="22.5" x14ac:dyDescent="0.55000000000000004">
      <c r="A72" s="269"/>
      <c r="B72" s="275" t="str">
        <f>[1]แยกชั้นปี!D63</f>
        <v>การบัญชี</v>
      </c>
      <c r="C72" s="264">
        <f>แยกชั้นปี!BB63</f>
        <v>46</v>
      </c>
      <c r="D72" s="264">
        <f>แยกชั้นปี!BC63</f>
        <v>669</v>
      </c>
      <c r="E72" s="263">
        <f>SUM(C72:D72)</f>
        <v>715</v>
      </c>
      <c r="F72" s="264"/>
      <c r="G72" s="264"/>
      <c r="H72" s="264"/>
      <c r="I72" s="264">
        <f>แยกชั้นปี!BB64</f>
        <v>2</v>
      </c>
      <c r="J72" s="264">
        <f>แยกชั้นปี!BC64</f>
        <v>6</v>
      </c>
      <c r="K72" s="263">
        <f>SUM(I72:J72)</f>
        <v>8</v>
      </c>
      <c r="L72" s="264"/>
      <c r="M72" s="264"/>
      <c r="N72" s="264"/>
      <c r="O72" s="264">
        <f>C72+F72+I72+L72</f>
        <v>48</v>
      </c>
      <c r="P72" s="264">
        <f>D72+G72+J72+M72</f>
        <v>675</v>
      </c>
      <c r="Q72" s="263">
        <f>SUM(O72:P72)</f>
        <v>723</v>
      </c>
    </row>
    <row r="73" spans="1:17" ht="22.5" x14ac:dyDescent="0.55000000000000004">
      <c r="A73" s="277"/>
      <c r="B73" s="260" t="s">
        <v>143</v>
      </c>
      <c r="C73" s="273">
        <f>SUM(C72)</f>
        <v>46</v>
      </c>
      <c r="D73" s="273">
        <f t="shared" ref="D73:Q73" si="21">SUM(D72)</f>
        <v>669</v>
      </c>
      <c r="E73" s="273">
        <f t="shared" si="21"/>
        <v>715</v>
      </c>
      <c r="F73" s="273">
        <f t="shared" si="21"/>
        <v>0</v>
      </c>
      <c r="G73" s="273">
        <f t="shared" si="21"/>
        <v>0</v>
      </c>
      <c r="H73" s="273">
        <f t="shared" si="21"/>
        <v>0</v>
      </c>
      <c r="I73" s="273">
        <f t="shared" si="21"/>
        <v>2</v>
      </c>
      <c r="J73" s="273">
        <f t="shared" si="21"/>
        <v>6</v>
      </c>
      <c r="K73" s="273">
        <f t="shared" si="21"/>
        <v>8</v>
      </c>
      <c r="L73" s="273">
        <f t="shared" si="21"/>
        <v>0</v>
      </c>
      <c r="M73" s="273">
        <f t="shared" si="21"/>
        <v>0</v>
      </c>
      <c r="N73" s="273">
        <f t="shared" si="21"/>
        <v>0</v>
      </c>
      <c r="O73" s="273">
        <f t="shared" si="21"/>
        <v>48</v>
      </c>
      <c r="P73" s="273">
        <f t="shared" si="21"/>
        <v>675</v>
      </c>
      <c r="Q73" s="273">
        <f t="shared" si="21"/>
        <v>723</v>
      </c>
    </row>
    <row r="74" spans="1:17" ht="22.5" x14ac:dyDescent="0.2">
      <c r="A74" s="414" t="s">
        <v>76</v>
      </c>
      <c r="B74" s="414"/>
      <c r="C74" s="268">
        <f>C64+C71+C73</f>
        <v>315</v>
      </c>
      <c r="D74" s="268">
        <f>D64+D71+D73</f>
        <v>1622</v>
      </c>
      <c r="E74" s="268">
        <f>E64+E71+E73</f>
        <v>1937</v>
      </c>
      <c r="F74" s="268">
        <f t="shared" ref="F74:N74" si="22">F71+F73</f>
        <v>0</v>
      </c>
      <c r="G74" s="268">
        <f t="shared" si="22"/>
        <v>0</v>
      </c>
      <c r="H74" s="268">
        <f t="shared" si="22"/>
        <v>0</v>
      </c>
      <c r="I74" s="268">
        <f t="shared" si="22"/>
        <v>9</v>
      </c>
      <c r="J74" s="268">
        <f t="shared" si="22"/>
        <v>11</v>
      </c>
      <c r="K74" s="268">
        <f t="shared" si="22"/>
        <v>20</v>
      </c>
      <c r="L74" s="268">
        <f t="shared" si="22"/>
        <v>0</v>
      </c>
      <c r="M74" s="268">
        <f t="shared" si="22"/>
        <v>0</v>
      </c>
      <c r="N74" s="268">
        <f t="shared" si="22"/>
        <v>0</v>
      </c>
      <c r="O74" s="268">
        <f>O64+O71+O73</f>
        <v>324</v>
      </c>
      <c r="P74" s="268">
        <f>P64+P71+P73</f>
        <v>1633</v>
      </c>
      <c r="Q74" s="268">
        <f>Q64+Q71+Q73</f>
        <v>1957</v>
      </c>
    </row>
    <row r="75" spans="1:17" ht="22.5" x14ac:dyDescent="0.55000000000000004">
      <c r="A75" s="415" t="s">
        <v>77</v>
      </c>
      <c r="B75" s="416"/>
      <c r="C75" s="271"/>
      <c r="D75" s="271"/>
      <c r="E75" s="268"/>
      <c r="F75" s="271"/>
      <c r="G75" s="271"/>
      <c r="H75" s="271"/>
      <c r="I75" s="271"/>
      <c r="J75" s="271"/>
      <c r="K75" s="268"/>
      <c r="L75" s="271"/>
      <c r="M75" s="271"/>
      <c r="N75" s="271"/>
      <c r="O75" s="271"/>
      <c r="P75" s="271"/>
      <c r="Q75" s="268"/>
    </row>
    <row r="76" spans="1:17" ht="22.5" x14ac:dyDescent="0.55000000000000004">
      <c r="A76" s="274"/>
      <c r="B76" s="278" t="s">
        <v>79</v>
      </c>
      <c r="C76" s="264">
        <f>แยกชั้นปี!BB67</f>
        <v>307</v>
      </c>
      <c r="D76" s="264">
        <f>แยกชั้นปี!BC67</f>
        <v>166</v>
      </c>
      <c r="E76" s="263">
        <f>SUM(C76:D76)</f>
        <v>473</v>
      </c>
      <c r="F76" s="264"/>
      <c r="G76" s="264"/>
      <c r="H76" s="264"/>
      <c r="I76" s="264"/>
      <c r="J76" s="264"/>
      <c r="K76" s="263"/>
      <c r="L76" s="264"/>
      <c r="M76" s="264"/>
      <c r="N76" s="264"/>
      <c r="O76" s="264">
        <f>C76+F76+I76+L76</f>
        <v>307</v>
      </c>
      <c r="P76" s="264">
        <f>D76+G76+J76+M76</f>
        <v>166</v>
      </c>
      <c r="Q76" s="263">
        <f>SUM(O76:P76)</f>
        <v>473</v>
      </c>
    </row>
    <row r="77" spans="1:17" ht="22.5" x14ac:dyDescent="0.55000000000000004">
      <c r="A77" s="269"/>
      <c r="B77" s="260" t="s">
        <v>144</v>
      </c>
      <c r="C77" s="273">
        <f>SUM(C76)</f>
        <v>307</v>
      </c>
      <c r="D77" s="273">
        <f t="shared" ref="D77:Q77" si="23">SUM(D76)</f>
        <v>166</v>
      </c>
      <c r="E77" s="273">
        <f t="shared" si="23"/>
        <v>473</v>
      </c>
      <c r="F77" s="273">
        <f t="shared" si="23"/>
        <v>0</v>
      </c>
      <c r="G77" s="273">
        <f t="shared" si="23"/>
        <v>0</v>
      </c>
      <c r="H77" s="273">
        <f t="shared" si="23"/>
        <v>0</v>
      </c>
      <c r="I77" s="273">
        <f t="shared" si="23"/>
        <v>0</v>
      </c>
      <c r="J77" s="273">
        <f t="shared" si="23"/>
        <v>0</v>
      </c>
      <c r="K77" s="273">
        <f t="shared" si="23"/>
        <v>0</v>
      </c>
      <c r="L77" s="273">
        <f t="shared" si="23"/>
        <v>0</v>
      </c>
      <c r="M77" s="273">
        <f t="shared" si="23"/>
        <v>0</v>
      </c>
      <c r="N77" s="273">
        <f t="shared" si="23"/>
        <v>0</v>
      </c>
      <c r="O77" s="273">
        <f t="shared" si="23"/>
        <v>307</v>
      </c>
      <c r="P77" s="273">
        <f t="shared" si="23"/>
        <v>166</v>
      </c>
      <c r="Q77" s="273">
        <f t="shared" si="23"/>
        <v>473</v>
      </c>
    </row>
    <row r="78" spans="1:17" ht="22.5" x14ac:dyDescent="0.55000000000000004">
      <c r="A78" s="269"/>
      <c r="B78" s="278" t="s">
        <v>81</v>
      </c>
      <c r="C78" s="264"/>
      <c r="D78" s="264"/>
      <c r="E78" s="263"/>
      <c r="F78" s="264"/>
      <c r="G78" s="264"/>
      <c r="H78" s="264"/>
      <c r="I78" s="264">
        <f>แยกชั้นปี!BB69</f>
        <v>17</v>
      </c>
      <c r="J78" s="264">
        <f>แยกชั้นปี!BC69</f>
        <v>3</v>
      </c>
      <c r="K78" s="263">
        <f>SUM(I78:J78)</f>
        <v>20</v>
      </c>
      <c r="L78" s="264"/>
      <c r="M78" s="264"/>
      <c r="N78" s="264"/>
      <c r="O78" s="264">
        <f>C78+F78+I78+L78</f>
        <v>17</v>
      </c>
      <c r="P78" s="264">
        <f>D78+G78+J78+M78</f>
        <v>3</v>
      </c>
      <c r="Q78" s="263">
        <f>SUM(O78:P78)</f>
        <v>20</v>
      </c>
    </row>
    <row r="79" spans="1:17" ht="22.5" x14ac:dyDescent="0.55000000000000004">
      <c r="A79" s="269"/>
      <c r="B79" s="278" t="s">
        <v>82</v>
      </c>
      <c r="C79" s="264">
        <f>แยกชั้นปี!BB68</f>
        <v>307</v>
      </c>
      <c r="D79" s="264">
        <f>แยกชั้นปี!BC68</f>
        <v>306</v>
      </c>
      <c r="E79" s="263">
        <f>SUM(C79:D79)</f>
        <v>613</v>
      </c>
      <c r="F79" s="264"/>
      <c r="G79" s="264"/>
      <c r="H79" s="264"/>
      <c r="I79" s="264"/>
      <c r="J79" s="264"/>
      <c r="K79" s="263"/>
      <c r="L79" s="264"/>
      <c r="M79" s="264"/>
      <c r="N79" s="264"/>
      <c r="O79" s="264">
        <f>C79+F79+I79+L79</f>
        <v>307</v>
      </c>
      <c r="P79" s="264">
        <f>D79+G79+J79+M79</f>
        <v>306</v>
      </c>
      <c r="Q79" s="263">
        <f>SUM(O79:P79)</f>
        <v>613</v>
      </c>
    </row>
    <row r="80" spans="1:17" ht="22.5" x14ac:dyDescent="0.55000000000000004">
      <c r="A80" s="269"/>
      <c r="B80" s="260" t="s">
        <v>145</v>
      </c>
      <c r="C80" s="273">
        <f>SUM(C78:C79)</f>
        <v>307</v>
      </c>
      <c r="D80" s="273">
        <f t="shared" ref="D80:Q80" si="24">SUM(D78:D79)</f>
        <v>306</v>
      </c>
      <c r="E80" s="273">
        <f t="shared" si="24"/>
        <v>613</v>
      </c>
      <c r="F80" s="273">
        <f t="shared" si="24"/>
        <v>0</v>
      </c>
      <c r="G80" s="273">
        <f t="shared" si="24"/>
        <v>0</v>
      </c>
      <c r="H80" s="273">
        <f t="shared" si="24"/>
        <v>0</v>
      </c>
      <c r="I80" s="273">
        <f t="shared" si="24"/>
        <v>17</v>
      </c>
      <c r="J80" s="273">
        <f t="shared" si="24"/>
        <v>3</v>
      </c>
      <c r="K80" s="273">
        <f t="shared" si="24"/>
        <v>20</v>
      </c>
      <c r="L80" s="273">
        <f t="shared" si="24"/>
        <v>0</v>
      </c>
      <c r="M80" s="273">
        <f t="shared" si="24"/>
        <v>0</v>
      </c>
      <c r="N80" s="273">
        <f t="shared" si="24"/>
        <v>0</v>
      </c>
      <c r="O80" s="273">
        <f t="shared" si="24"/>
        <v>324</v>
      </c>
      <c r="P80" s="273">
        <f t="shared" si="24"/>
        <v>309</v>
      </c>
      <c r="Q80" s="273">
        <f t="shared" si="24"/>
        <v>633</v>
      </c>
    </row>
    <row r="81" spans="1:17" ht="22.5" x14ac:dyDescent="0.55000000000000004">
      <c r="A81" s="269"/>
      <c r="B81" s="278" t="s">
        <v>85</v>
      </c>
      <c r="C81" s="264">
        <f>แยกชั้นปี!BB70</f>
        <v>370</v>
      </c>
      <c r="D81" s="264">
        <f>แยกชั้นปี!BC70</f>
        <v>306</v>
      </c>
      <c r="E81" s="263">
        <f>SUM(C81:D81)</f>
        <v>676</v>
      </c>
      <c r="F81" s="264"/>
      <c r="G81" s="264"/>
      <c r="H81" s="264"/>
      <c r="I81" s="264"/>
      <c r="J81" s="264"/>
      <c r="K81" s="263"/>
      <c r="L81" s="264"/>
      <c r="M81" s="264"/>
      <c r="N81" s="264"/>
      <c r="O81" s="264">
        <f>C81+F81+I81+L81</f>
        <v>370</v>
      </c>
      <c r="P81" s="264">
        <f>D81+G81+J81+M81</f>
        <v>306</v>
      </c>
      <c r="Q81" s="263">
        <f>SUM(O81:P81)</f>
        <v>676</v>
      </c>
    </row>
    <row r="82" spans="1:17" ht="22.5" x14ac:dyDescent="0.55000000000000004">
      <c r="A82" s="277"/>
      <c r="B82" s="260" t="s">
        <v>146</v>
      </c>
      <c r="C82" s="273">
        <f>SUM(C81)</f>
        <v>370</v>
      </c>
      <c r="D82" s="273">
        <f t="shared" ref="D82:Q82" si="25">SUM(D81)</f>
        <v>306</v>
      </c>
      <c r="E82" s="273">
        <f t="shared" si="25"/>
        <v>676</v>
      </c>
      <c r="F82" s="273">
        <f t="shared" si="25"/>
        <v>0</v>
      </c>
      <c r="G82" s="273">
        <f t="shared" si="25"/>
        <v>0</v>
      </c>
      <c r="H82" s="273">
        <f t="shared" si="25"/>
        <v>0</v>
      </c>
      <c r="I82" s="273">
        <f t="shared" si="25"/>
        <v>0</v>
      </c>
      <c r="J82" s="273">
        <f t="shared" si="25"/>
        <v>0</v>
      </c>
      <c r="K82" s="273">
        <f t="shared" si="25"/>
        <v>0</v>
      </c>
      <c r="L82" s="273">
        <f t="shared" si="25"/>
        <v>0</v>
      </c>
      <c r="M82" s="273">
        <f t="shared" si="25"/>
        <v>0</v>
      </c>
      <c r="N82" s="273">
        <f t="shared" si="25"/>
        <v>0</v>
      </c>
      <c r="O82" s="273">
        <f t="shared" si="25"/>
        <v>370</v>
      </c>
      <c r="P82" s="273">
        <f t="shared" si="25"/>
        <v>306</v>
      </c>
      <c r="Q82" s="273">
        <f t="shared" si="25"/>
        <v>676</v>
      </c>
    </row>
    <row r="83" spans="1:17" ht="22.5" x14ac:dyDescent="0.2">
      <c r="A83" s="414" t="s">
        <v>86</v>
      </c>
      <c r="B83" s="414"/>
      <c r="C83" s="268">
        <f>C77+C80+C82</f>
        <v>984</v>
      </c>
      <c r="D83" s="268">
        <f t="shared" ref="D83:Q83" si="26">D77+D80+D82</f>
        <v>778</v>
      </c>
      <c r="E83" s="268">
        <f t="shared" si="26"/>
        <v>1762</v>
      </c>
      <c r="F83" s="268">
        <f t="shared" si="26"/>
        <v>0</v>
      </c>
      <c r="G83" s="268">
        <f t="shared" si="26"/>
        <v>0</v>
      </c>
      <c r="H83" s="268">
        <f t="shared" si="26"/>
        <v>0</v>
      </c>
      <c r="I83" s="268">
        <f t="shared" si="26"/>
        <v>17</v>
      </c>
      <c r="J83" s="268">
        <f t="shared" si="26"/>
        <v>3</v>
      </c>
      <c r="K83" s="268">
        <f t="shared" si="26"/>
        <v>20</v>
      </c>
      <c r="L83" s="268">
        <f t="shared" si="26"/>
        <v>0</v>
      </c>
      <c r="M83" s="268">
        <f t="shared" si="26"/>
        <v>0</v>
      </c>
      <c r="N83" s="268">
        <f t="shared" si="26"/>
        <v>0</v>
      </c>
      <c r="O83" s="268">
        <f t="shared" si="26"/>
        <v>1001</v>
      </c>
      <c r="P83" s="268">
        <f t="shared" si="26"/>
        <v>781</v>
      </c>
      <c r="Q83" s="268">
        <f t="shared" si="26"/>
        <v>1782</v>
      </c>
    </row>
    <row r="84" spans="1:17" ht="22.5" x14ac:dyDescent="0.2">
      <c r="A84" s="414" t="s">
        <v>87</v>
      </c>
      <c r="B84" s="414"/>
      <c r="C84" s="268">
        <f t="shared" ref="C84:Q84" si="27">C27+C44+C61+C74+C83</f>
        <v>3578</v>
      </c>
      <c r="D84" s="268">
        <f t="shared" si="27"/>
        <v>7742</v>
      </c>
      <c r="E84" s="268">
        <f t="shared" si="27"/>
        <v>11320</v>
      </c>
      <c r="F84" s="268">
        <f t="shared" si="27"/>
        <v>119</v>
      </c>
      <c r="G84" s="268">
        <f t="shared" si="27"/>
        <v>238</v>
      </c>
      <c r="H84" s="268">
        <f t="shared" si="27"/>
        <v>357</v>
      </c>
      <c r="I84" s="268">
        <f t="shared" si="27"/>
        <v>74</v>
      </c>
      <c r="J84" s="268">
        <f t="shared" si="27"/>
        <v>117</v>
      </c>
      <c r="K84" s="268">
        <f t="shared" si="27"/>
        <v>191</v>
      </c>
      <c r="L84" s="268">
        <f t="shared" si="27"/>
        <v>16</v>
      </c>
      <c r="M84" s="268">
        <f t="shared" si="27"/>
        <v>8</v>
      </c>
      <c r="N84" s="268">
        <f t="shared" si="27"/>
        <v>24</v>
      </c>
      <c r="O84" s="268">
        <f t="shared" si="27"/>
        <v>3820</v>
      </c>
      <c r="P84" s="268">
        <f t="shared" si="27"/>
        <v>8124</v>
      </c>
      <c r="Q84" s="268">
        <f t="shared" si="27"/>
        <v>11944</v>
      </c>
    </row>
    <row r="85" spans="1:17" ht="24.75" x14ac:dyDescent="0.6">
      <c r="A85" s="279"/>
      <c r="B85" s="280"/>
      <c r="C85" s="281"/>
      <c r="D85" s="281"/>
      <c r="E85" s="281"/>
      <c r="F85" s="281"/>
      <c r="G85" s="281"/>
      <c r="H85" s="281"/>
      <c r="I85" s="281"/>
      <c r="J85" s="281"/>
      <c r="K85" s="281"/>
      <c r="L85" s="281"/>
      <c r="M85" s="281"/>
      <c r="N85" s="281"/>
      <c r="O85" s="281"/>
      <c r="P85" s="281"/>
      <c r="Q85" s="281"/>
    </row>
    <row r="86" spans="1:17" ht="24.75" x14ac:dyDescent="0.2">
      <c r="A86" s="279"/>
      <c r="B86" s="282" t="s">
        <v>152</v>
      </c>
      <c r="C86" s="281"/>
      <c r="D86" s="281"/>
      <c r="E86" s="281"/>
      <c r="F86" s="281"/>
      <c r="G86" s="281"/>
      <c r="H86" s="281"/>
      <c r="I86" s="281"/>
      <c r="J86" s="281"/>
      <c r="K86" s="281"/>
      <c r="L86" s="281"/>
      <c r="M86" s="281"/>
      <c r="N86" s="281"/>
      <c r="O86" s="281"/>
      <c r="P86" s="281"/>
      <c r="Q86" s="281"/>
    </row>
  </sheetData>
  <mergeCells count="19">
    <mergeCell ref="A61:B61"/>
    <mergeCell ref="A3:Q3"/>
    <mergeCell ref="A5:B7"/>
    <mergeCell ref="C5:N5"/>
    <mergeCell ref="O5:Q6"/>
    <mergeCell ref="C6:E6"/>
    <mergeCell ref="F6:H6"/>
    <mergeCell ref="I6:K6"/>
    <mergeCell ref="L6:N6"/>
    <mergeCell ref="A8:B8"/>
    <mergeCell ref="A27:B27"/>
    <mergeCell ref="A28:B28"/>
    <mergeCell ref="A44:B44"/>
    <mergeCell ref="A45:B45"/>
    <mergeCell ref="A62:B62"/>
    <mergeCell ref="A74:B74"/>
    <mergeCell ref="A75:B75"/>
    <mergeCell ref="A83:B83"/>
    <mergeCell ref="A84:B84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workbookViewId="0">
      <selection activeCell="F11" sqref="F11"/>
    </sheetView>
  </sheetViews>
  <sheetFormatPr defaultRowHeight="12.75" x14ac:dyDescent="0.2"/>
  <cols>
    <col min="1" max="1" width="2.85546875" customWidth="1"/>
    <col min="2" max="2" width="6.85546875" customWidth="1"/>
    <col min="3" max="3" width="28.7109375" customWidth="1"/>
    <col min="4" max="4" width="49.140625" customWidth="1"/>
    <col min="5" max="5" width="20.5703125" customWidth="1"/>
    <col min="6" max="6" width="24.5703125" customWidth="1"/>
  </cols>
  <sheetData>
    <row r="1" spans="1:6" ht="24.75" x14ac:dyDescent="0.6">
      <c r="A1" s="283"/>
      <c r="B1" s="283"/>
      <c r="C1" s="283"/>
      <c r="D1" s="283"/>
      <c r="E1" s="284"/>
      <c r="F1" s="285" t="s">
        <v>147</v>
      </c>
    </row>
    <row r="2" spans="1:6" ht="4.5" customHeight="1" x14ac:dyDescent="0.55000000000000004">
      <c r="A2" s="283"/>
      <c r="B2" s="283"/>
      <c r="C2" s="283"/>
      <c r="D2" s="283"/>
      <c r="E2" s="284"/>
      <c r="F2" s="286"/>
    </row>
    <row r="3" spans="1:6" ht="27.75" x14ac:dyDescent="0.65">
      <c r="A3" s="422" t="s">
        <v>149</v>
      </c>
      <c r="B3" s="422"/>
      <c r="C3" s="422"/>
      <c r="D3" s="422"/>
      <c r="E3" s="422"/>
      <c r="F3" s="422"/>
    </row>
    <row r="4" spans="1:6" ht="5.25" customHeight="1" x14ac:dyDescent="0.55000000000000004">
      <c r="A4" s="287"/>
      <c r="B4" s="287"/>
      <c r="C4" s="287"/>
      <c r="D4" s="287"/>
      <c r="E4" s="287"/>
      <c r="F4" s="287"/>
    </row>
    <row r="5" spans="1:6" ht="24.75" x14ac:dyDescent="0.2">
      <c r="A5" s="423" t="s">
        <v>135</v>
      </c>
      <c r="B5" s="424"/>
      <c r="C5" s="424"/>
      <c r="D5" s="425"/>
      <c r="E5" s="288" t="s">
        <v>136</v>
      </c>
      <c r="F5" s="289" t="s">
        <v>148</v>
      </c>
    </row>
    <row r="6" spans="1:6" ht="22.5" x14ac:dyDescent="0.55000000000000004">
      <c r="A6" s="290" t="s">
        <v>11</v>
      </c>
      <c r="B6" s="291"/>
      <c r="C6" s="291"/>
      <c r="D6" s="291"/>
      <c r="E6" s="292"/>
      <c r="F6" s="293">
        <f>SUM(F7:F21)</f>
        <v>1549</v>
      </c>
    </row>
    <row r="7" spans="1:6" ht="22.5" x14ac:dyDescent="0.55000000000000004">
      <c r="A7" s="294"/>
      <c r="B7" s="295">
        <v>1</v>
      </c>
      <c r="C7" s="247" t="str">
        <f>[1]สรุปแยก!C6</f>
        <v>วิทยาศาสตรบัณฑิต</v>
      </c>
      <c r="D7" s="247" t="str">
        <f>[1]สรุปแยก!D6</f>
        <v>วิทยาการคอมพิวเตอร์</v>
      </c>
      <c r="E7" s="247" t="str">
        <f>[1]สรุปแยก!E6</f>
        <v>ปริญญาตรี</v>
      </c>
      <c r="F7" s="296">
        <f>'เผยแพร่ 4'!Q9</f>
        <v>110</v>
      </c>
    </row>
    <row r="8" spans="1:6" ht="22.5" x14ac:dyDescent="0.55000000000000004">
      <c r="A8" s="294"/>
      <c r="B8" s="252">
        <v>2</v>
      </c>
      <c r="C8" s="252" t="str">
        <f>[1]สรุปแยก!C7</f>
        <v>วิทยาศาสตรบัณฑิต</v>
      </c>
      <c r="D8" s="252" t="str">
        <f>[1]สรุปแยก!D7</f>
        <v>เทคโนโลยีสารสนเทศ</v>
      </c>
      <c r="E8" s="252" t="str">
        <f>[1]สรุปแยก!E7</f>
        <v>ปริญญาตรี</v>
      </c>
      <c r="F8" s="297">
        <f>'เผยแพร่ 4'!Q10</f>
        <v>56</v>
      </c>
    </row>
    <row r="9" spans="1:6" ht="22.5" x14ac:dyDescent="0.55000000000000004">
      <c r="A9" s="294"/>
      <c r="B9" s="252">
        <v>3</v>
      </c>
      <c r="C9" s="252" t="str">
        <f>[1]สรุปแยก!C8</f>
        <v>วิทยาศาสตรบัณฑิต</v>
      </c>
      <c r="D9" s="252" t="str">
        <f>[1]สรุปแยก!D8</f>
        <v>วิศวกรรมซอฟแวร์</v>
      </c>
      <c r="E9" s="252" t="str">
        <f>[1]สรุปแยก!E8</f>
        <v>ปริญญาตรี</v>
      </c>
      <c r="F9" s="297">
        <f>'เผยแพร่ 4'!Q11</f>
        <v>45</v>
      </c>
    </row>
    <row r="10" spans="1:6" ht="22.5" x14ac:dyDescent="0.55000000000000004">
      <c r="A10" s="294"/>
      <c r="B10" s="252">
        <v>4</v>
      </c>
      <c r="C10" s="252" t="str">
        <f>[1]สรุปแยก!C9</f>
        <v>วิทยาศาสตรบัณฑิต</v>
      </c>
      <c r="D10" s="252" t="str">
        <f>[1]สรุปแยก!D9</f>
        <v>สาธารณสุขชุมชน</v>
      </c>
      <c r="E10" s="252" t="str">
        <f>[1]สรุปแยก!E9</f>
        <v>ปริญญาตรี</v>
      </c>
      <c r="F10" s="297">
        <f>'เผยแพร่ 4'!Q12</f>
        <v>345</v>
      </c>
    </row>
    <row r="11" spans="1:6" ht="22.5" x14ac:dyDescent="0.55000000000000004">
      <c r="A11" s="294"/>
      <c r="B11" s="252">
        <v>5</v>
      </c>
      <c r="C11" s="252" t="str">
        <f>[1]สรุปแยก!C10</f>
        <v>วิทยาศาสตรบัณฑิต</v>
      </c>
      <c r="D11" s="252" t="str">
        <f>[1]สรุปแยก!D10</f>
        <v>วิทยาศาสตร์การกีฬา</v>
      </c>
      <c r="E11" s="252" t="str">
        <f>[1]สรุปแยก!E10</f>
        <v>ปริญญาตรี</v>
      </c>
      <c r="F11" s="297">
        <f>'เผยแพร่ 4'!Q13</f>
        <v>428</v>
      </c>
    </row>
    <row r="12" spans="1:6" ht="22.5" x14ac:dyDescent="0.55000000000000004">
      <c r="A12" s="294"/>
      <c r="B12" s="252">
        <v>6</v>
      </c>
      <c r="C12" s="252" t="str">
        <f>[1]สรุปแยก!C11</f>
        <v>วิทยาศาสตรบัณฑิต</v>
      </c>
      <c r="D12" s="252" t="str">
        <f>[1]สรุปแยก!D11</f>
        <v>วิทยาศาสตร์สิ่งแวดล้อม</v>
      </c>
      <c r="E12" s="252" t="str">
        <f>[1]สรุปแยก!E11</f>
        <v>ปริญญาตรี</v>
      </c>
      <c r="F12" s="324">
        <f>'เผยแพร่ 4'!Q14</f>
        <v>144</v>
      </c>
    </row>
    <row r="13" spans="1:6" ht="22.5" x14ac:dyDescent="0.55000000000000004">
      <c r="A13" s="294"/>
      <c r="B13" s="298">
        <v>7</v>
      </c>
      <c r="C13" s="298" t="str">
        <f>[1]สรุปแยก!C12</f>
        <v>วิศวกรรมศาสตรบัณฑิต</v>
      </c>
      <c r="D13" s="298" t="str">
        <f>[1]สรุปแยก!D12</f>
        <v>วิศวกรรมโลจิสติกส์</v>
      </c>
      <c r="E13" s="298" t="str">
        <f>[1]สรุปแยก!E12</f>
        <v>ปริญญาตรี</v>
      </c>
      <c r="F13" s="297">
        <f>'เผยแพร่ 4'!Q19</f>
        <v>102</v>
      </c>
    </row>
    <row r="14" spans="1:6" ht="22.5" x14ac:dyDescent="0.55000000000000004">
      <c r="A14" s="294"/>
      <c r="B14" s="298">
        <v>8</v>
      </c>
      <c r="C14" s="298" t="str">
        <f>[1]สรุปแยก!C13</f>
        <v>วิทยาศาสตรบัณฑิต</v>
      </c>
      <c r="D14" s="298" t="str">
        <f>[1]สรุปแยก!D13</f>
        <v>วิทยาศาสตร์และเทคโนโลยีอาหาร</v>
      </c>
      <c r="E14" s="298" t="str">
        <f>[1]สรุปแยก!E13</f>
        <v>ปริญญาตรี</v>
      </c>
      <c r="F14" s="297">
        <f>'เผยแพร่ 4'!Q15</f>
        <v>42</v>
      </c>
    </row>
    <row r="15" spans="1:6" ht="22.5" x14ac:dyDescent="0.55000000000000004">
      <c r="A15" s="294"/>
      <c r="B15" s="298">
        <v>9</v>
      </c>
      <c r="C15" s="298" t="s">
        <v>12</v>
      </c>
      <c r="D15" s="298" t="s">
        <v>111</v>
      </c>
      <c r="E15" s="298" t="s">
        <v>14</v>
      </c>
      <c r="F15" s="297">
        <f>'เผยแพร่ 4'!Q16</f>
        <v>49</v>
      </c>
    </row>
    <row r="16" spans="1:6" ht="22.5" x14ac:dyDescent="0.55000000000000004">
      <c r="A16" s="294"/>
      <c r="B16" s="298">
        <v>10</v>
      </c>
      <c r="C16" s="298" t="s">
        <v>12</v>
      </c>
      <c r="D16" s="298" t="s">
        <v>117</v>
      </c>
      <c r="E16" s="298" t="s">
        <v>14</v>
      </c>
      <c r="F16" s="297">
        <f>'เผยแพร่ 4'!Q17</f>
        <v>31</v>
      </c>
    </row>
    <row r="17" spans="1:6" ht="22.5" x14ac:dyDescent="0.55000000000000004">
      <c r="A17" s="294"/>
      <c r="B17" s="298">
        <v>11</v>
      </c>
      <c r="C17" s="298" t="s">
        <v>21</v>
      </c>
      <c r="D17" s="298" t="s">
        <v>22</v>
      </c>
      <c r="E17" s="298" t="s">
        <v>14</v>
      </c>
      <c r="F17" s="297">
        <f>'เผยแพร่ 4'!Q21</f>
        <v>16</v>
      </c>
    </row>
    <row r="18" spans="1:6" ht="22.5" x14ac:dyDescent="0.55000000000000004">
      <c r="A18" s="294"/>
      <c r="B18" s="298">
        <v>12</v>
      </c>
      <c r="C18" s="298" t="s">
        <v>21</v>
      </c>
      <c r="D18" s="298" t="s">
        <v>116</v>
      </c>
      <c r="E18" s="298" t="s">
        <v>14</v>
      </c>
      <c r="F18" s="297">
        <f>'เผยแพร่ 4'!Q22</f>
        <v>20</v>
      </c>
    </row>
    <row r="19" spans="1:6" ht="22.5" x14ac:dyDescent="0.55000000000000004">
      <c r="A19" s="294"/>
      <c r="B19" s="298">
        <v>13</v>
      </c>
      <c r="C19" s="298" t="s">
        <v>21</v>
      </c>
      <c r="D19" s="298" t="s">
        <v>23</v>
      </c>
      <c r="E19" s="298" t="s">
        <v>14</v>
      </c>
      <c r="F19" s="297">
        <f>'เผยแพร่ 4'!Q23</f>
        <v>46</v>
      </c>
    </row>
    <row r="20" spans="1:6" ht="22.5" x14ac:dyDescent="0.55000000000000004">
      <c r="A20" s="294"/>
      <c r="B20" s="298">
        <v>14</v>
      </c>
      <c r="C20" s="298" t="s">
        <v>21</v>
      </c>
      <c r="D20" s="298" t="s">
        <v>115</v>
      </c>
      <c r="E20" s="298" t="s">
        <v>14</v>
      </c>
      <c r="F20" s="297">
        <f>'เผยแพร่ 4'!Q24</f>
        <v>67</v>
      </c>
    </row>
    <row r="21" spans="1:6" ht="22.5" x14ac:dyDescent="0.55000000000000004">
      <c r="A21" s="294"/>
      <c r="B21" s="299">
        <v>15</v>
      </c>
      <c r="C21" s="299" t="s">
        <v>21</v>
      </c>
      <c r="D21" s="299" t="s">
        <v>24</v>
      </c>
      <c r="E21" s="299" t="s">
        <v>14</v>
      </c>
      <c r="F21" s="297">
        <f>'เผยแพร่ 4'!Q25</f>
        <v>48</v>
      </c>
    </row>
    <row r="22" spans="1:6" ht="22.5" x14ac:dyDescent="0.55000000000000004">
      <c r="A22" s="300" t="s">
        <v>26</v>
      </c>
      <c r="B22" s="301"/>
      <c r="C22" s="301"/>
      <c r="D22" s="301"/>
      <c r="E22" s="301"/>
      <c r="F22" s="302">
        <f>SUM(F23:F38)</f>
        <v>4834</v>
      </c>
    </row>
    <row r="23" spans="1:6" ht="22.5" x14ac:dyDescent="0.55000000000000004">
      <c r="A23" s="294"/>
      <c r="B23" s="247">
        <v>1</v>
      </c>
      <c r="C23" s="247" t="str">
        <f>[1]สรุปแยก!C23</f>
        <v>ครุศาสตรบัณฑิต</v>
      </c>
      <c r="D23" s="247" t="str">
        <f>[1]สรุปแยก!D23</f>
        <v>การศึกษาปฐมวัย</v>
      </c>
      <c r="E23" s="247" t="str">
        <f>[1]สรุปแยก!E23</f>
        <v>ปริญญาตรี</v>
      </c>
      <c r="F23" s="303">
        <f>'เผยแพร่ 4'!Q29</f>
        <v>446</v>
      </c>
    </row>
    <row r="24" spans="1:6" ht="22.5" x14ac:dyDescent="0.55000000000000004">
      <c r="A24" s="294"/>
      <c r="B24" s="252">
        <v>2</v>
      </c>
      <c r="C24" s="252" t="str">
        <f>[1]สรุปแยก!C24</f>
        <v>ครุศาสตรบัณฑิต</v>
      </c>
      <c r="D24" s="252" t="str">
        <f>[1]สรุปแยก!D24</f>
        <v>คณิตศาสตร์</v>
      </c>
      <c r="E24" s="252" t="str">
        <f>[1]สรุปแยก!E24</f>
        <v>ปริญญาตรี</v>
      </c>
      <c r="F24" s="304">
        <f>'เผยแพร่ 4'!Q30</f>
        <v>416</v>
      </c>
    </row>
    <row r="25" spans="1:6" ht="22.5" x14ac:dyDescent="0.55000000000000004">
      <c r="A25" s="294"/>
      <c r="B25" s="252">
        <v>3</v>
      </c>
      <c r="C25" s="252" t="str">
        <f>[1]สรุปแยก!C25</f>
        <v>ครุศาสตรบัณฑิต</v>
      </c>
      <c r="D25" s="252" t="str">
        <f>[1]สรุปแยก!D25</f>
        <v>คอมพิวเตอร์ศึกษา</v>
      </c>
      <c r="E25" s="252" t="str">
        <f>[1]สรุปแยก!E25</f>
        <v>ปริญญาตรี</v>
      </c>
      <c r="F25" s="304">
        <f>'เผยแพร่ 4'!Q31</f>
        <v>357</v>
      </c>
    </row>
    <row r="26" spans="1:6" ht="22.5" x14ac:dyDescent="0.55000000000000004">
      <c r="A26" s="294"/>
      <c r="B26" s="252">
        <v>4</v>
      </c>
      <c r="C26" s="252" t="str">
        <f>[1]สรุปแยก!C26</f>
        <v>ครุศาสตรบัณฑิต</v>
      </c>
      <c r="D26" s="252" t="str">
        <f>[1]สรุปแยก!D26</f>
        <v>ภาษาอังกฤษ</v>
      </c>
      <c r="E26" s="252" t="str">
        <f>[1]สรุปแยก!E26</f>
        <v>ปริญญาตรี</v>
      </c>
      <c r="F26" s="304">
        <f>'เผยแพร่ 4'!Q32</f>
        <v>429</v>
      </c>
    </row>
    <row r="27" spans="1:6" ht="22.5" x14ac:dyDescent="0.55000000000000004">
      <c r="A27" s="294"/>
      <c r="B27" s="252">
        <v>5</v>
      </c>
      <c r="C27" s="252" t="str">
        <f>[1]สรุปแยก!C27</f>
        <v>ครุศาสตรบัณฑิต</v>
      </c>
      <c r="D27" s="252" t="str">
        <f>[1]สรุปแยก!D27</f>
        <v>ภาษาไทย</v>
      </c>
      <c r="E27" s="252" t="str">
        <f>[1]สรุปแยก!E27</f>
        <v>ปริญญาตรี</v>
      </c>
      <c r="F27" s="304">
        <f>'เผยแพร่ 4'!Q33</f>
        <v>464</v>
      </c>
    </row>
    <row r="28" spans="1:6" ht="22.5" x14ac:dyDescent="0.55000000000000004">
      <c r="A28" s="294"/>
      <c r="B28" s="252">
        <v>6</v>
      </c>
      <c r="C28" s="252" t="str">
        <f>[1]สรุปแยก!C28</f>
        <v>ครุศาสตรบัณฑิต</v>
      </c>
      <c r="D28" s="252" t="str">
        <f>[1]สรุปแยก!D28</f>
        <v>สังคมศึกษา</v>
      </c>
      <c r="E28" s="252" t="str">
        <f>[1]สรุปแยก!E28</f>
        <v>ปริญญาตรี</v>
      </c>
      <c r="F28" s="304">
        <f>'เผยแพร่ 4'!Q34</f>
        <v>458</v>
      </c>
    </row>
    <row r="29" spans="1:6" ht="22.5" x14ac:dyDescent="0.55000000000000004">
      <c r="A29" s="294"/>
      <c r="B29" s="252">
        <v>7</v>
      </c>
      <c r="C29" s="252" t="str">
        <f>[1]สรุปแยก!C29</f>
        <v>ครุศาสตรบัณฑิต</v>
      </c>
      <c r="D29" s="252" t="str">
        <f>[1]สรุปแยก!D29</f>
        <v>การประถมศึกษา</v>
      </c>
      <c r="E29" s="252" t="str">
        <f>[1]สรุปแยก!E29</f>
        <v>ปริญญาตรี</v>
      </c>
      <c r="F29" s="304">
        <f>'เผยแพร่ 4'!Q35</f>
        <v>444</v>
      </c>
    </row>
    <row r="30" spans="1:6" ht="22.5" x14ac:dyDescent="0.55000000000000004">
      <c r="A30" s="294"/>
      <c r="B30" s="252">
        <v>8</v>
      </c>
      <c r="C30" s="252" t="str">
        <f>[1]สรุปแยก!C30</f>
        <v>ครุศาสตรบัณฑิต</v>
      </c>
      <c r="D30" s="252" t="str">
        <f>[1]สรุปแยก!D30</f>
        <v>วิทยาศาสตร์</v>
      </c>
      <c r="E30" s="252" t="str">
        <f>[1]สรุปแยก!E30</f>
        <v>ปริญญาตรี</v>
      </c>
      <c r="F30" s="304">
        <f>'เผยแพร่ 4'!Q36</f>
        <v>395</v>
      </c>
    </row>
    <row r="31" spans="1:6" ht="22.5" x14ac:dyDescent="0.55000000000000004">
      <c r="A31" s="294"/>
      <c r="B31" s="252">
        <v>9</v>
      </c>
      <c r="C31" s="252" t="str">
        <f>[1]สรุปแยก!C31</f>
        <v>ครุศาสตรบัณฑิต</v>
      </c>
      <c r="D31" s="252" t="str">
        <f>[1]สรุปแยก!D31</f>
        <v>พลศึกษา</v>
      </c>
      <c r="E31" s="252" t="str">
        <f>[1]สรุปแยก!E31</f>
        <v>ปริญญาตรี</v>
      </c>
      <c r="F31" s="304">
        <f>'เผยแพร่ 4'!Q37</f>
        <v>485</v>
      </c>
    </row>
    <row r="32" spans="1:6" ht="22.5" x14ac:dyDescent="0.55000000000000004">
      <c r="A32" s="294"/>
      <c r="B32" s="252">
        <v>10</v>
      </c>
      <c r="C32" s="252" t="str">
        <f>[1]สรุปแยก!C32</f>
        <v>ครุศาสตรบัณฑิต</v>
      </c>
      <c r="D32" s="252" t="str">
        <f>[1]สรุปแยก!D32</f>
        <v>ดนตรีศึกษา</v>
      </c>
      <c r="E32" s="252" t="str">
        <f>[1]สรุปแยก!E32</f>
        <v>ปริญญาตรี</v>
      </c>
      <c r="F32" s="304">
        <f>'เผยแพร่ 4'!Q38</f>
        <v>244</v>
      </c>
    </row>
    <row r="33" spans="1:6" ht="22.5" x14ac:dyDescent="0.55000000000000004">
      <c r="A33" s="294"/>
      <c r="B33" s="252">
        <v>11</v>
      </c>
      <c r="C33" s="252" t="str">
        <f>[1]สรุปแยก!C33</f>
        <v>ครุศาสตรบัณฑิต</v>
      </c>
      <c r="D33" s="252" t="str">
        <f>[1]สรุปแยก!D33</f>
        <v>การสอนภาษาจีน</v>
      </c>
      <c r="E33" s="252" t="str">
        <f>[1]สรุปแยก!E33</f>
        <v>ปริญญาตรี</v>
      </c>
      <c r="F33" s="304">
        <f>'เผยแพร่ 4'!Q39</f>
        <v>164</v>
      </c>
    </row>
    <row r="34" spans="1:6" ht="22.5" x14ac:dyDescent="0.55000000000000004">
      <c r="A34" s="294"/>
      <c r="B34" s="252">
        <v>12</v>
      </c>
      <c r="C34" s="252" t="str">
        <f>[1]สรุปแยก!C34</f>
        <v>ประกาศนียบัตรบัณฑิต</v>
      </c>
      <c r="D34" s="252" t="str">
        <f>[1]สรุปแยก!D34</f>
        <v>ประกาศนียบัตรวิชาชีพครู</v>
      </c>
      <c r="E34" s="252" t="str">
        <f>[1]สรุปแยก!E34</f>
        <v>ประกาศนียบัตรบัณฑิต</v>
      </c>
      <c r="F34" s="304">
        <f>'เผยแพร่ 4'!Q40</f>
        <v>357</v>
      </c>
    </row>
    <row r="35" spans="1:6" ht="22.5" x14ac:dyDescent="0.55000000000000004">
      <c r="A35" s="294"/>
      <c r="B35" s="252">
        <v>13</v>
      </c>
      <c r="C35" s="252" t="str">
        <f>[1]สรุปแยก!C35</f>
        <v>ครุศาสตรมหาบัณฑิต</v>
      </c>
      <c r="D35" s="252" t="str">
        <f>[1]สรุปแยก!D35</f>
        <v>การบริหารการศึกษา</v>
      </c>
      <c r="E35" s="252" t="str">
        <f>[1]สรุปแยก!E35</f>
        <v>ปริญญาโท</v>
      </c>
      <c r="F35" s="304">
        <f>'เผยแพร่ 4'!K41</f>
        <v>90</v>
      </c>
    </row>
    <row r="36" spans="1:6" ht="22.5" x14ac:dyDescent="0.55000000000000004">
      <c r="A36" s="294"/>
      <c r="B36" s="252">
        <v>14</v>
      </c>
      <c r="C36" s="252" t="str">
        <f>[1]สรุปแยก!C36</f>
        <v>ครุศาสตรมหาบัณฑิต</v>
      </c>
      <c r="D36" s="252" t="str">
        <f>[1]สรุปแยก!D36</f>
        <v>หลักสูตรและการสอน</v>
      </c>
      <c r="E36" s="252" t="str">
        <f>[1]สรุปแยก!E36</f>
        <v>ปริญญาโท</v>
      </c>
      <c r="F36" s="304">
        <f>'เผยแพร่ 4'!K42</f>
        <v>40</v>
      </c>
    </row>
    <row r="37" spans="1:6" ht="22.5" x14ac:dyDescent="0.55000000000000004">
      <c r="A37" s="294"/>
      <c r="B37" s="252">
        <v>15</v>
      </c>
      <c r="C37" s="252" t="str">
        <f>[1]สรุปแยก!C37</f>
        <v>ครุศาสตรมหาบัณฑิต</v>
      </c>
      <c r="D37" s="252" t="str">
        <f>[1]สรุปแยก!D37</f>
        <v>วิจัยและประเมินผลการศึกษา</v>
      </c>
      <c r="E37" s="252" t="str">
        <f>[1]สรุปแยก!E37</f>
        <v>ปริญญาโท</v>
      </c>
      <c r="F37" s="304">
        <f>'เผยแพร่ 4'!K43</f>
        <v>21</v>
      </c>
    </row>
    <row r="38" spans="1:6" ht="22.5" x14ac:dyDescent="0.55000000000000004">
      <c r="A38" s="294"/>
      <c r="B38" s="256">
        <v>16</v>
      </c>
      <c r="C38" s="256" t="str">
        <f>[1]สรุปแยก!C38</f>
        <v>ครุศาสตรดุษฎีบัณฑิต</v>
      </c>
      <c r="D38" s="256" t="str">
        <f>[1]สรุปแยก!D38</f>
        <v>การบริหารการศึกษา</v>
      </c>
      <c r="E38" s="256" t="str">
        <f>[1]สรุปแยก!E38</f>
        <v>ปริญญาเอก</v>
      </c>
      <c r="F38" s="305">
        <f>'เผยแพร่ 4'!N41</f>
        <v>24</v>
      </c>
    </row>
    <row r="39" spans="1:6" ht="22.5" x14ac:dyDescent="0.55000000000000004">
      <c r="A39" s="300" t="s">
        <v>48</v>
      </c>
      <c r="B39" s="301"/>
      <c r="C39" s="301"/>
      <c r="D39" s="301"/>
      <c r="E39" s="301"/>
      <c r="F39" s="302">
        <f>SUM(F40:F52)</f>
        <v>1822</v>
      </c>
    </row>
    <row r="40" spans="1:6" ht="22.5" x14ac:dyDescent="0.55000000000000004">
      <c r="A40" s="294"/>
      <c r="B40" s="247">
        <v>1</v>
      </c>
      <c r="C40" s="247" t="str">
        <f>[1]สรุปแยก!C41</f>
        <v>ศิลปศาสตรบัณฑิต</v>
      </c>
      <c r="D40" s="247" t="str">
        <f>[1]สรุปแยก!D41</f>
        <v>การพัฒนาชุมชน</v>
      </c>
      <c r="E40" s="247" t="str">
        <f>[1]สรุปแยก!E41</f>
        <v>ปริญญาตรี</v>
      </c>
      <c r="F40" s="303">
        <f>'เผยแพร่ 4'!Q46</f>
        <v>310</v>
      </c>
    </row>
    <row r="41" spans="1:6" ht="22.5" x14ac:dyDescent="0.55000000000000004">
      <c r="A41" s="294"/>
      <c r="B41" s="252">
        <v>2</v>
      </c>
      <c r="C41" s="252" t="str">
        <f>[1]สรุปแยก!C42</f>
        <v>ศิลปศาสตรบัณฑิต</v>
      </c>
      <c r="D41" s="252" t="str">
        <f>[1]สรุปแยก!D42</f>
        <v>ภาษาจีน</v>
      </c>
      <c r="E41" s="252" t="str">
        <f>[1]สรุปแยก!E42</f>
        <v>ปริญญาตรี</v>
      </c>
      <c r="F41" s="304">
        <f>'เผยแพร่ 4'!Q47</f>
        <v>187</v>
      </c>
    </row>
    <row r="42" spans="1:6" ht="22.5" x14ac:dyDescent="0.55000000000000004">
      <c r="A42" s="294"/>
      <c r="B42" s="252">
        <v>3</v>
      </c>
      <c r="C42" s="252" t="str">
        <f>[1]สรุปแยก!C43</f>
        <v>ศิลปศาสตรบัณฑิต</v>
      </c>
      <c r="D42" s="252" t="str">
        <f>[1]สรุปแยก!D43</f>
        <v>ภาษาญี่ปุ่น</v>
      </c>
      <c r="E42" s="252" t="str">
        <f>[1]สรุปแยก!E43</f>
        <v>ปริญญาตรี</v>
      </c>
      <c r="F42" s="304">
        <f>'เผยแพร่ 4'!Q48</f>
        <v>139</v>
      </c>
    </row>
    <row r="43" spans="1:6" ht="22.5" x14ac:dyDescent="0.55000000000000004">
      <c r="A43" s="294"/>
      <c r="B43" s="252">
        <v>4</v>
      </c>
      <c r="C43" s="252" t="str">
        <f>[1]สรุปแยก!C44</f>
        <v>ศิลปศาสตรบัณฑิต</v>
      </c>
      <c r="D43" s="252" t="str">
        <f>[1]สรุปแยก!D44</f>
        <v>ภาษาอังกฤษธุรกิจ</v>
      </c>
      <c r="E43" s="252" t="str">
        <f>[1]สรุปแยก!E44</f>
        <v>ปริญญาตรี</v>
      </c>
      <c r="F43" s="304">
        <f>'เผยแพร่ 4'!Q49</f>
        <v>523</v>
      </c>
    </row>
    <row r="44" spans="1:6" ht="22.5" x14ac:dyDescent="0.55000000000000004">
      <c r="A44" s="294"/>
      <c r="B44" s="252">
        <v>5</v>
      </c>
      <c r="C44" s="252" t="str">
        <f>[1]สรุปแยก!C45</f>
        <v>ศิลปศาสตรบัณฑิต</v>
      </c>
      <c r="D44" s="252" t="str">
        <f>[1]สรุปแยก!D45</f>
        <v>สหวิทยาการเพื่อการพัฒนาท้องถิ่น</v>
      </c>
      <c r="E44" s="252" t="str">
        <f>[1]สรุปแยก!E45</f>
        <v>ปริญญาตรี</v>
      </c>
      <c r="F44" s="304">
        <f>'เผยแพร่ 4'!Q50</f>
        <v>35</v>
      </c>
    </row>
    <row r="45" spans="1:6" ht="22.5" x14ac:dyDescent="0.55000000000000004">
      <c r="A45" s="294"/>
      <c r="B45" s="252">
        <v>6</v>
      </c>
      <c r="C45" s="252" t="str">
        <f>[1]สรุปแยก!C46</f>
        <v>ศิลปศาสตรบัณฑิต</v>
      </c>
      <c r="D45" s="252" t="str">
        <f>[1]สรุปแยก!D46</f>
        <v>บรรณรักษ์ศาสตร์และสารสนเทศศาสตร์</v>
      </c>
      <c r="E45" s="252" t="str">
        <f>[1]สรุปแยก!E46</f>
        <v>ปริญญาตรี</v>
      </c>
      <c r="F45" s="304">
        <f>'เผยแพร่ 4'!Q51</f>
        <v>80</v>
      </c>
    </row>
    <row r="46" spans="1:6" ht="22.5" x14ac:dyDescent="0.55000000000000004">
      <c r="A46" s="294"/>
      <c r="B46" s="252">
        <v>7</v>
      </c>
      <c r="C46" s="252" t="str">
        <f>[1]สรุปแยก!C47</f>
        <v>ศิลปศาสตรบัณฑิต</v>
      </c>
      <c r="D46" s="252" t="str">
        <f>[1]สรุปแยก!D47</f>
        <v>ศิลปะและการออกแบบ</v>
      </c>
      <c r="E46" s="252" t="str">
        <f>[1]สรุปแยก!E47</f>
        <v>ปริญญาตรี</v>
      </c>
      <c r="F46" s="304">
        <f>'เผยแพร่ 4'!Q52</f>
        <v>88</v>
      </c>
    </row>
    <row r="47" spans="1:6" ht="22.5" x14ac:dyDescent="0.55000000000000004">
      <c r="A47" s="294"/>
      <c r="B47" s="252">
        <v>8</v>
      </c>
      <c r="C47" s="252" t="str">
        <f>[1]สรุปแยก!C48</f>
        <v>ศิลปศาสตรบัณฑิต</v>
      </c>
      <c r="D47" s="252" t="str">
        <f>[1]สรุปแยก!D48</f>
        <v>ภาษาไทยเพื่อการสื่อสาร</v>
      </c>
      <c r="E47" s="252" t="str">
        <f>[1]สรุปแยก!E48</f>
        <v>ปริญญาตรี</v>
      </c>
      <c r="F47" s="304">
        <f>'เผยแพร่ 4'!Q53</f>
        <v>324</v>
      </c>
    </row>
    <row r="48" spans="1:6" ht="22.5" x14ac:dyDescent="0.55000000000000004">
      <c r="A48" s="294"/>
      <c r="B48" s="252">
        <v>9</v>
      </c>
      <c r="C48" s="252" t="str">
        <f>[1]สรุปแยก!C49</f>
        <v>ศิลปศาสตรบัณฑิต</v>
      </c>
      <c r="D48" s="252" t="str">
        <f>[1]สรุปแยก!D49</f>
        <v>ประวัติศาสตร์</v>
      </c>
      <c r="E48" s="252" t="str">
        <f>[1]สรุปแยก!E49</f>
        <v>ปริญญาตรี</v>
      </c>
      <c r="F48" s="304">
        <f>'เผยแพร่ 4'!Q54</f>
        <v>75</v>
      </c>
    </row>
    <row r="49" spans="1:6" ht="22.5" x14ac:dyDescent="0.55000000000000004">
      <c r="A49" s="294"/>
      <c r="B49" s="252">
        <v>10</v>
      </c>
      <c r="C49" s="252" t="str">
        <f>[1]สรุปแยก!C50</f>
        <v>ศิลปศาสตรมหาบัณฑิต</v>
      </c>
      <c r="D49" s="252" t="str">
        <f>[1]สรุปแยก!D50</f>
        <v>สังคมศาสตร์เพื่อการพัฒนา</v>
      </c>
      <c r="E49" s="252" t="str">
        <f>[1]สรุปแยก!E50</f>
        <v>ปริญญาโท</v>
      </c>
      <c r="F49" s="304">
        <f>'เผยแพร่ 4'!Q55</f>
        <v>7</v>
      </c>
    </row>
    <row r="50" spans="1:6" ht="22.5" x14ac:dyDescent="0.55000000000000004">
      <c r="A50" s="294"/>
      <c r="B50" s="252">
        <v>11</v>
      </c>
      <c r="C50" s="252" t="str">
        <f>[1]สรุปแยก!C51</f>
        <v>นิเทศศาสตรบัณฑิต</v>
      </c>
      <c r="D50" s="252" t="s">
        <v>118</v>
      </c>
      <c r="E50" s="252" t="s">
        <v>14</v>
      </c>
      <c r="F50" s="304">
        <f>'เผยแพร่ 4'!Q59</f>
        <v>21</v>
      </c>
    </row>
    <row r="51" spans="1:6" ht="22.5" x14ac:dyDescent="0.55000000000000004">
      <c r="A51" s="294"/>
      <c r="B51" s="252">
        <v>12</v>
      </c>
      <c r="C51" s="252" t="str">
        <f>[1]สรุปแยก!C52</f>
        <v>นิเทศศาสตรบัณฑิต</v>
      </c>
      <c r="D51" s="252" t="str">
        <f>[1]สรุปแยก!D52</f>
        <v>นิเทศศาสตร์ แขนงวิชาการประชาสัมพันธ์</v>
      </c>
      <c r="E51" s="252" t="str">
        <f>[1]สรุปแยก!E52</f>
        <v>ปริญญาตรี</v>
      </c>
      <c r="F51" s="304">
        <f>'เผยแพร่ 4'!Q57</f>
        <v>11</v>
      </c>
    </row>
    <row r="52" spans="1:6" ht="22.5" x14ac:dyDescent="0.55000000000000004">
      <c r="A52" s="294"/>
      <c r="B52" s="256">
        <v>13</v>
      </c>
      <c r="C52" s="256" t="str">
        <f>[1]สรุปแยก!C53</f>
        <v>นิเทศศาสตรบัณฑิต</v>
      </c>
      <c r="D52" s="256" t="str">
        <f>[1]สรุปแยก!D53</f>
        <v>นิเทศศาสตร์ แขนงวิชาวิทยุโทรทัศน์และวิทยุกระจายเสียง</v>
      </c>
      <c r="E52" s="256" t="str">
        <f>[1]สรุปแยก!E53</f>
        <v>ปริญญาตรี</v>
      </c>
      <c r="F52" s="305">
        <f>'เผยแพร่ 4'!Q58</f>
        <v>22</v>
      </c>
    </row>
    <row r="53" spans="1:6" ht="22.5" x14ac:dyDescent="0.55000000000000004">
      <c r="A53" s="300" t="s">
        <v>63</v>
      </c>
      <c r="B53" s="301"/>
      <c r="C53" s="301"/>
      <c r="D53" s="301"/>
      <c r="E53" s="301"/>
      <c r="F53" s="302">
        <f>SUM(F54:F62)</f>
        <v>1957</v>
      </c>
    </row>
    <row r="54" spans="1:6" ht="22.5" x14ac:dyDescent="0.55000000000000004">
      <c r="A54" s="306"/>
      <c r="B54" s="309">
        <v>1</v>
      </c>
      <c r="C54" s="309" t="str">
        <f>[1]สรุปแยก!C56</f>
        <v>ศิลปศาสตรบัณฑิต</v>
      </c>
      <c r="D54" s="309" t="str">
        <f>[1]สรุปแยก!D56</f>
        <v>การจัดการการท่องเที่ยวและการโรงแรม</v>
      </c>
      <c r="E54" s="309" t="str">
        <f>[1]สรุปแยก!E56</f>
        <v>ปริญญาตรี</v>
      </c>
      <c r="F54" s="310">
        <f>'เผยแพร่ 4'!Q63</f>
        <v>305</v>
      </c>
    </row>
    <row r="55" spans="1:6" ht="22.5" x14ac:dyDescent="0.55000000000000004">
      <c r="A55" s="306"/>
      <c r="B55" s="252">
        <v>2</v>
      </c>
      <c r="C55" s="252" t="str">
        <f>[1]สรุปแยก!C57</f>
        <v>บริหารธุรกิจบัณฑิต</v>
      </c>
      <c r="D55" s="252" t="str">
        <f>[1]สรุปแยก!D57</f>
        <v>การจัดการ</v>
      </c>
      <c r="E55" s="252" t="str">
        <f>[1]สรุปแยก!E57</f>
        <v>ปริญญาตรี</v>
      </c>
      <c r="F55" s="304">
        <f>'เผยแพร่ 4'!Q65</f>
        <v>299</v>
      </c>
    </row>
    <row r="56" spans="1:6" ht="22.5" x14ac:dyDescent="0.55000000000000004">
      <c r="A56" s="306"/>
      <c r="B56" s="252">
        <v>3</v>
      </c>
      <c r="C56" s="252" t="str">
        <f>[1]สรุปแยก!C58</f>
        <v>บริหารธุรกิจบัณฑิต</v>
      </c>
      <c r="D56" s="252" t="str">
        <f>[1]สรุปแยก!D58</f>
        <v>การตลาด</v>
      </c>
      <c r="E56" s="252" t="str">
        <f>[1]สรุปแยก!E58</f>
        <v>ปริญญาตรี</v>
      </c>
      <c r="F56" s="304">
        <f>'เผยแพร่ 4'!Q66</f>
        <v>192</v>
      </c>
    </row>
    <row r="57" spans="1:6" ht="22.5" x14ac:dyDescent="0.55000000000000004">
      <c r="A57" s="306"/>
      <c r="B57" s="252">
        <v>4</v>
      </c>
      <c r="C57" s="252" t="str">
        <f>[1]สรุปแยก!C59</f>
        <v>บริหารธุรกิจบัณฑิต</v>
      </c>
      <c r="D57" s="252" t="str">
        <f>[1]สรุปแยก!D59</f>
        <v>คอมพิวเตอร์ธุรกิจ</v>
      </c>
      <c r="E57" s="252" t="str">
        <f>[1]สรุปแยก!E59</f>
        <v>ปริญญาตรี</v>
      </c>
      <c r="F57" s="304">
        <f>'เผยแพร่ 4'!Q67</f>
        <v>261</v>
      </c>
    </row>
    <row r="58" spans="1:6" ht="22.5" x14ac:dyDescent="0.55000000000000004">
      <c r="A58" s="306"/>
      <c r="B58" s="252">
        <v>5</v>
      </c>
      <c r="C58" s="252" t="str">
        <f>[1]สรุปแยก!C60</f>
        <v>บริหารธุรกิจบัณฑิต</v>
      </c>
      <c r="D58" s="252" t="str">
        <f>[1]สรุปแยก!D60</f>
        <v>บริหารธุรกิจระหว่างประเทศ</v>
      </c>
      <c r="E58" s="252" t="str">
        <f>[1]สรุปแยก!E60</f>
        <v>ปริญญาตรี</v>
      </c>
      <c r="F58" s="304">
        <f>'เผยแพร่ 4'!Q68</f>
        <v>34</v>
      </c>
    </row>
    <row r="59" spans="1:6" ht="22.5" x14ac:dyDescent="0.55000000000000004">
      <c r="A59" s="306"/>
      <c r="B59" s="252">
        <v>6</v>
      </c>
      <c r="C59" s="252" t="str">
        <f>[1]สรุปแยก!C61</f>
        <v>บริหารธุรกิจบัณฑิต</v>
      </c>
      <c r="D59" s="252" t="str">
        <f>[1]สรุปแยก!D61</f>
        <v>เศรษฐศาสตร์การเงินการคลัง</v>
      </c>
      <c r="E59" s="252" t="str">
        <f>[1]สรุปแยก!E61</f>
        <v>ปริญญาตรี</v>
      </c>
      <c r="F59" s="304">
        <f>'เผยแพร่ 4'!Q69</f>
        <v>131</v>
      </c>
    </row>
    <row r="60" spans="1:6" ht="22.5" x14ac:dyDescent="0.55000000000000004">
      <c r="A60" s="306"/>
      <c r="B60" s="252">
        <v>7</v>
      </c>
      <c r="C60" s="252" t="str">
        <f>[1]สรุปแยก!C62</f>
        <v>บริหารธุรกิจมหาบัณฑิต</v>
      </c>
      <c r="D60" s="252" t="str">
        <f>[1]สรุปแยก!D62</f>
        <v>การบริหารธุรกิจ</v>
      </c>
      <c r="E60" s="252" t="str">
        <f>[1]สรุปแยก!E62</f>
        <v>ปริญญาโท</v>
      </c>
      <c r="F60" s="304">
        <f>'เผยแพร่ 4'!Q70</f>
        <v>12</v>
      </c>
    </row>
    <row r="61" spans="1:6" ht="22.5" x14ac:dyDescent="0.55000000000000004">
      <c r="A61" s="306"/>
      <c r="B61" s="252">
        <v>8</v>
      </c>
      <c r="C61" s="252" t="str">
        <f>[1]สรุปแยก!C63</f>
        <v>บัญชีบัณฑิต</v>
      </c>
      <c r="D61" s="252" t="str">
        <f>[1]สรุปแยก!D63</f>
        <v>การบัญชี</v>
      </c>
      <c r="E61" s="252" t="str">
        <f>[1]สรุปแยก!E63</f>
        <v>ปริญญาตรี</v>
      </c>
      <c r="F61" s="304">
        <f>'เผยแพร่ 4'!E72</f>
        <v>715</v>
      </c>
    </row>
    <row r="62" spans="1:6" ht="22.5" x14ac:dyDescent="0.55000000000000004">
      <c r="A62" s="307"/>
      <c r="B62" s="256">
        <v>9</v>
      </c>
      <c r="C62" s="256" t="str">
        <f>[1]สรุปแยก!C64</f>
        <v>บัญชีมหาบัณฑิต</v>
      </c>
      <c r="D62" s="256" t="str">
        <f>[1]สรุปแยก!D64</f>
        <v>การบัญชี</v>
      </c>
      <c r="E62" s="256" t="str">
        <f>[1]สรุปแยก!E64</f>
        <v>ปริญญาโท</v>
      </c>
      <c r="F62" s="305">
        <f>'เผยแพร่ 4'!K72</f>
        <v>8</v>
      </c>
    </row>
    <row r="63" spans="1:6" ht="22.5" x14ac:dyDescent="0.55000000000000004">
      <c r="A63" s="300" t="s">
        <v>77</v>
      </c>
      <c r="B63" s="301"/>
      <c r="C63" s="301"/>
      <c r="D63" s="301"/>
      <c r="E63" s="301"/>
      <c r="F63" s="308">
        <f>SUM(F64:F67)</f>
        <v>1782</v>
      </c>
    </row>
    <row r="64" spans="1:6" ht="22.5" x14ac:dyDescent="0.55000000000000004">
      <c r="A64" s="294"/>
      <c r="B64" s="309">
        <v>1</v>
      </c>
      <c r="C64" s="309" t="str">
        <f>[1]สรุปแยก!C68</f>
        <v>นิติศาสตรบัณฑิต</v>
      </c>
      <c r="D64" s="309" t="str">
        <f>[1]สรุปแยก!D68</f>
        <v>นิติศาสตร์</v>
      </c>
      <c r="E64" s="309" t="str">
        <f>[1]สรุปแยก!E68</f>
        <v>ปริญญาตรี</v>
      </c>
      <c r="F64" s="310">
        <f>'เผยแพร่ 4'!Q76</f>
        <v>473</v>
      </c>
    </row>
    <row r="65" spans="1:6" ht="22.5" x14ac:dyDescent="0.55000000000000004">
      <c r="A65" s="294"/>
      <c r="B65" s="252">
        <v>2</v>
      </c>
      <c r="C65" s="252" t="str">
        <f>[1]สรุปแยก!C70</f>
        <v>รัฐประศาสนศาสตรบัณฑิต</v>
      </c>
      <c r="D65" s="252" t="str">
        <f>[1]สรุปแยก!D70</f>
        <v>รัฐประศาสนศาสตร์</v>
      </c>
      <c r="E65" s="252" t="str">
        <f>[1]สรุปแยก!E70</f>
        <v>ปริญญาตรี</v>
      </c>
      <c r="F65" s="304">
        <f>'เผยแพร่ 4'!Q79</f>
        <v>613</v>
      </c>
    </row>
    <row r="66" spans="1:6" ht="22.5" x14ac:dyDescent="0.55000000000000004">
      <c r="A66" s="294"/>
      <c r="B66" s="252">
        <v>3</v>
      </c>
      <c r="C66" s="252" t="str">
        <f>[1]สรุปแยก!C71</f>
        <v>รัฐประศาสนศาสตรมหาบัณฑิต</v>
      </c>
      <c r="D66" s="252" t="str">
        <f>[1]สรุปแยก!D71</f>
        <v>การปกครองท้องถิ่น</v>
      </c>
      <c r="E66" s="252" t="str">
        <f>[1]สรุปแยก!E71</f>
        <v>ปริญญาโท</v>
      </c>
      <c r="F66" s="304">
        <f>'เผยแพร่ 4'!Q78</f>
        <v>20</v>
      </c>
    </row>
    <row r="67" spans="1:6" ht="22.5" x14ac:dyDescent="0.55000000000000004">
      <c r="A67" s="311"/>
      <c r="B67" s="256">
        <v>4</v>
      </c>
      <c r="C67" s="256" t="str">
        <f>[1]สรุปแยก!C72</f>
        <v>รัฐศาสตรบัณฑิต</v>
      </c>
      <c r="D67" s="256" t="str">
        <f>[1]สรุปแยก!D72</f>
        <v>รัฐศาสตร์</v>
      </c>
      <c r="E67" s="256" t="str">
        <f>[1]สรุปแยก!E72</f>
        <v>ปริญญาตรี</v>
      </c>
      <c r="F67" s="305">
        <f>'เผยแพร่ 4'!Q81</f>
        <v>676</v>
      </c>
    </row>
    <row r="68" spans="1:6" ht="22.5" x14ac:dyDescent="0.55000000000000004">
      <c r="A68" s="312"/>
      <c r="B68" s="312"/>
      <c r="C68" s="312"/>
      <c r="D68" s="312"/>
      <c r="E68" s="312"/>
      <c r="F68" s="313"/>
    </row>
    <row r="69" spans="1:6" ht="22.5" x14ac:dyDescent="0.55000000000000004">
      <c r="A69" s="312"/>
      <c r="B69" s="282" t="s">
        <v>152</v>
      </c>
      <c r="C69" s="312"/>
      <c r="D69" s="312"/>
      <c r="E69" s="312"/>
      <c r="F69" s="313"/>
    </row>
  </sheetData>
  <mergeCells count="2">
    <mergeCell ref="A3:F3"/>
    <mergeCell ref="A5:D5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3"/>
  <sheetViews>
    <sheetView zoomScaleNormal="100" workbookViewId="0">
      <selection activeCell="H19" sqref="H19"/>
    </sheetView>
  </sheetViews>
  <sheetFormatPr defaultRowHeight="12.75" x14ac:dyDescent="0.2"/>
  <cols>
    <col min="1" max="1" width="2" style="80" customWidth="1"/>
    <col min="2" max="2" width="5.5703125" style="80" customWidth="1"/>
    <col min="3" max="3" width="25.85546875" style="80" bestFit="1" customWidth="1"/>
    <col min="4" max="4" width="46" style="80" bestFit="1" customWidth="1"/>
    <col min="5" max="5" width="13.42578125" style="80" customWidth="1"/>
    <col min="6" max="25" width="6.85546875" style="80" customWidth="1"/>
    <col min="26" max="16384" width="9.140625" style="80"/>
  </cols>
  <sheetData>
    <row r="1" spans="1:25" ht="30.75" x14ac:dyDescent="0.7">
      <c r="A1" s="426" t="s">
        <v>127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426"/>
      <c r="R1" s="426"/>
      <c r="S1" s="426"/>
      <c r="T1" s="426"/>
      <c r="U1" s="426"/>
      <c r="V1" s="426"/>
      <c r="W1" s="426"/>
      <c r="X1" s="426"/>
      <c r="Y1" s="426"/>
    </row>
    <row r="2" spans="1:25" ht="22.5" x14ac:dyDescent="0.55000000000000004">
      <c r="A2" s="7"/>
      <c r="B2" s="8"/>
      <c r="C2" s="9"/>
      <c r="D2" s="9"/>
      <c r="E2" s="9"/>
      <c r="F2" s="427" t="s">
        <v>133</v>
      </c>
      <c r="G2" s="427"/>
      <c r="H2" s="427"/>
      <c r="I2" s="427"/>
      <c r="J2" s="427"/>
      <c r="K2" s="427"/>
      <c r="L2" s="427"/>
      <c r="M2" s="427"/>
      <c r="N2" s="427"/>
      <c r="O2" s="427"/>
      <c r="P2" s="427"/>
      <c r="Q2" s="427"/>
      <c r="R2" s="427"/>
      <c r="S2" s="427"/>
      <c r="T2" s="427"/>
      <c r="U2" s="427"/>
      <c r="V2" s="427"/>
      <c r="W2" s="427"/>
      <c r="X2" s="427"/>
      <c r="Y2" s="428"/>
    </row>
    <row r="3" spans="1:25" ht="22.5" x14ac:dyDescent="0.55000000000000004">
      <c r="A3" s="10"/>
      <c r="B3" s="11" t="s">
        <v>2</v>
      </c>
      <c r="C3" s="12" t="s">
        <v>3</v>
      </c>
      <c r="D3" s="12" t="s">
        <v>4</v>
      </c>
      <c r="E3" s="12" t="s">
        <v>5</v>
      </c>
      <c r="F3" s="427" t="s">
        <v>128</v>
      </c>
      <c r="G3" s="427"/>
      <c r="H3" s="427"/>
      <c r="I3" s="428"/>
      <c r="J3" s="429" t="s">
        <v>129</v>
      </c>
      <c r="K3" s="427"/>
      <c r="L3" s="427"/>
      <c r="M3" s="428"/>
      <c r="N3" s="429" t="s">
        <v>130</v>
      </c>
      <c r="O3" s="427"/>
      <c r="P3" s="427"/>
      <c r="Q3" s="428"/>
      <c r="R3" s="429" t="s">
        <v>131</v>
      </c>
      <c r="S3" s="427"/>
      <c r="T3" s="427"/>
      <c r="U3" s="428"/>
      <c r="V3" s="429" t="s">
        <v>132</v>
      </c>
      <c r="W3" s="427"/>
      <c r="X3" s="427"/>
      <c r="Y3" s="428"/>
    </row>
    <row r="4" spans="1:25" ht="22.5" x14ac:dyDescent="0.55000000000000004">
      <c r="A4" s="13"/>
      <c r="B4" s="14"/>
      <c r="C4" s="15"/>
      <c r="D4" s="15"/>
      <c r="E4" s="15" t="s">
        <v>7</v>
      </c>
      <c r="F4" s="189" t="s">
        <v>104</v>
      </c>
      <c r="G4" s="195" t="s">
        <v>105</v>
      </c>
      <c r="H4" s="97" t="s">
        <v>106</v>
      </c>
      <c r="I4" s="194" t="s">
        <v>10</v>
      </c>
      <c r="J4" s="189" t="s">
        <v>104</v>
      </c>
      <c r="K4" s="195" t="s">
        <v>105</v>
      </c>
      <c r="L4" s="97" t="s">
        <v>106</v>
      </c>
      <c r="M4" s="194" t="s">
        <v>10</v>
      </c>
      <c r="N4" s="189" t="s">
        <v>104</v>
      </c>
      <c r="O4" s="195" t="s">
        <v>105</v>
      </c>
      <c r="P4" s="97" t="s">
        <v>106</v>
      </c>
      <c r="Q4" s="194" t="s">
        <v>10</v>
      </c>
      <c r="R4" s="189" t="s">
        <v>104</v>
      </c>
      <c r="S4" s="195" t="s">
        <v>105</v>
      </c>
      <c r="T4" s="97" t="s">
        <v>106</v>
      </c>
      <c r="U4" s="194" t="s">
        <v>10</v>
      </c>
      <c r="V4" s="189" t="s">
        <v>104</v>
      </c>
      <c r="W4" s="195" t="s">
        <v>105</v>
      </c>
      <c r="X4" s="97" t="s">
        <v>106</v>
      </c>
      <c r="Y4" s="194" t="s">
        <v>10</v>
      </c>
    </row>
    <row r="5" spans="1:25" ht="22.5" x14ac:dyDescent="0.55000000000000004">
      <c r="A5" s="196" t="s">
        <v>11</v>
      </c>
      <c r="B5" s="103"/>
      <c r="C5" s="103"/>
      <c r="D5" s="103"/>
      <c r="E5" s="203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97"/>
    </row>
    <row r="6" spans="1:25" ht="22.5" x14ac:dyDescent="0.55000000000000004">
      <c r="A6" s="236"/>
      <c r="B6" s="237">
        <v>1</v>
      </c>
      <c r="C6" s="2" t="s">
        <v>12</v>
      </c>
      <c r="D6" s="2" t="s">
        <v>13</v>
      </c>
      <c r="E6" s="2" t="s">
        <v>14</v>
      </c>
      <c r="F6" s="234">
        <v>280</v>
      </c>
      <c r="G6" s="1">
        <v>53</v>
      </c>
      <c r="H6" s="1"/>
      <c r="I6" s="191">
        <f>SUM(F6:H6)</f>
        <v>333</v>
      </c>
      <c r="J6" s="1">
        <v>203</v>
      </c>
      <c r="K6" s="1">
        <v>34</v>
      </c>
      <c r="L6" s="1"/>
      <c r="M6" s="191">
        <f>SUM(J6:L6)</f>
        <v>237</v>
      </c>
      <c r="N6" s="1">
        <v>169</v>
      </c>
      <c r="O6" s="1">
        <v>19</v>
      </c>
      <c r="P6" s="1"/>
      <c r="Q6" s="191">
        <f>SUM(N6:P6)</f>
        <v>188</v>
      </c>
      <c r="R6" s="1">
        <v>144</v>
      </c>
      <c r="S6" s="1">
        <v>4</v>
      </c>
      <c r="T6" s="1"/>
      <c r="U6" s="191">
        <f>SUM(R6:T6)</f>
        <v>148</v>
      </c>
      <c r="V6" s="1">
        <f>สรุปแยก!F6</f>
        <v>110</v>
      </c>
      <c r="W6" s="1"/>
      <c r="X6" s="1"/>
      <c r="Y6" s="191">
        <f>SUM(V6:X6)</f>
        <v>110</v>
      </c>
    </row>
    <row r="7" spans="1:25" ht="22.5" x14ac:dyDescent="0.55000000000000004">
      <c r="A7" s="236"/>
      <c r="B7" s="237">
        <v>2</v>
      </c>
      <c r="C7" s="2" t="s">
        <v>12</v>
      </c>
      <c r="D7" s="2" t="s">
        <v>15</v>
      </c>
      <c r="E7" s="2" t="s">
        <v>14</v>
      </c>
      <c r="F7" s="234">
        <v>107</v>
      </c>
      <c r="G7" s="1">
        <v>42</v>
      </c>
      <c r="H7" s="1"/>
      <c r="I7" s="191">
        <f t="shared" ref="I7:I20" si="0">SUM(F7:H7)</f>
        <v>149</v>
      </c>
      <c r="J7" s="1">
        <v>114</v>
      </c>
      <c r="K7" s="1">
        <v>42</v>
      </c>
      <c r="L7" s="1"/>
      <c r="M7" s="191">
        <f t="shared" ref="M7:M20" si="1">SUM(J7:L7)</f>
        <v>156</v>
      </c>
      <c r="N7" s="1">
        <v>89</v>
      </c>
      <c r="O7" s="1">
        <v>43</v>
      </c>
      <c r="P7" s="1"/>
      <c r="Q7" s="191">
        <f t="shared" ref="Q7:Q20" si="2">SUM(N7:P7)</f>
        <v>132</v>
      </c>
      <c r="R7" s="1">
        <v>80</v>
      </c>
      <c r="S7" s="1">
        <v>28</v>
      </c>
      <c r="T7" s="1"/>
      <c r="U7" s="191">
        <f t="shared" ref="U7:U20" si="3">SUM(R7:T7)</f>
        <v>108</v>
      </c>
      <c r="V7" s="1">
        <f>สรุปแยก!F7</f>
        <v>39</v>
      </c>
      <c r="W7" s="1">
        <f>สรุปแยก!G7</f>
        <v>17</v>
      </c>
      <c r="X7" s="1"/>
      <c r="Y7" s="191">
        <f t="shared" ref="Y7:Y20" si="4">SUM(V7:X7)</f>
        <v>56</v>
      </c>
    </row>
    <row r="8" spans="1:25" ht="22.5" x14ac:dyDescent="0.55000000000000004">
      <c r="A8" s="236"/>
      <c r="B8" s="237">
        <v>3</v>
      </c>
      <c r="C8" s="2" t="s">
        <v>12</v>
      </c>
      <c r="D8" s="2" t="s">
        <v>16</v>
      </c>
      <c r="E8" s="2" t="s">
        <v>14</v>
      </c>
      <c r="F8" s="234">
        <v>17</v>
      </c>
      <c r="G8" s="1"/>
      <c r="H8" s="1"/>
      <c r="I8" s="191">
        <f t="shared" si="0"/>
        <v>17</v>
      </c>
      <c r="J8" s="1">
        <v>37</v>
      </c>
      <c r="K8" s="1"/>
      <c r="L8" s="1"/>
      <c r="M8" s="191">
        <f t="shared" si="1"/>
        <v>37</v>
      </c>
      <c r="N8" s="1">
        <v>39</v>
      </c>
      <c r="O8" s="1"/>
      <c r="P8" s="1"/>
      <c r="Q8" s="191">
        <f t="shared" si="2"/>
        <v>39</v>
      </c>
      <c r="R8" s="1">
        <v>53</v>
      </c>
      <c r="S8" s="1"/>
      <c r="T8" s="1"/>
      <c r="U8" s="191">
        <f t="shared" si="3"/>
        <v>53</v>
      </c>
      <c r="V8" s="1">
        <f>สรุปแยก!F8</f>
        <v>45</v>
      </c>
      <c r="W8" s="1"/>
      <c r="X8" s="1"/>
      <c r="Y8" s="191">
        <f t="shared" si="4"/>
        <v>45</v>
      </c>
    </row>
    <row r="9" spans="1:25" ht="22.5" x14ac:dyDescent="0.55000000000000004">
      <c r="A9" s="236"/>
      <c r="B9" s="237">
        <v>4</v>
      </c>
      <c r="C9" s="2" t="s">
        <v>12</v>
      </c>
      <c r="D9" s="2" t="s">
        <v>17</v>
      </c>
      <c r="E9" s="2" t="s">
        <v>14</v>
      </c>
      <c r="F9" s="234">
        <v>367</v>
      </c>
      <c r="G9" s="1">
        <v>38</v>
      </c>
      <c r="H9" s="1"/>
      <c r="I9" s="191">
        <f t="shared" si="0"/>
        <v>405</v>
      </c>
      <c r="J9" s="1">
        <v>515</v>
      </c>
      <c r="K9" s="1">
        <v>21</v>
      </c>
      <c r="L9" s="1"/>
      <c r="M9" s="191">
        <f t="shared" si="1"/>
        <v>536</v>
      </c>
      <c r="N9" s="1">
        <v>448</v>
      </c>
      <c r="O9" s="1">
        <v>14</v>
      </c>
      <c r="P9" s="1"/>
      <c r="Q9" s="191">
        <f t="shared" si="2"/>
        <v>462</v>
      </c>
      <c r="R9" s="1">
        <v>424</v>
      </c>
      <c r="S9" s="1">
        <v>5</v>
      </c>
      <c r="T9" s="1"/>
      <c r="U9" s="191">
        <f t="shared" si="3"/>
        <v>429</v>
      </c>
      <c r="V9" s="1">
        <f>สรุปแยก!F9</f>
        <v>345</v>
      </c>
      <c r="W9" s="1"/>
      <c r="X9" s="1"/>
      <c r="Y9" s="191">
        <f t="shared" si="4"/>
        <v>345</v>
      </c>
    </row>
    <row r="10" spans="1:25" ht="22.5" x14ac:dyDescent="0.55000000000000004">
      <c r="A10" s="236"/>
      <c r="B10" s="237">
        <v>5</v>
      </c>
      <c r="C10" s="2" t="s">
        <v>12</v>
      </c>
      <c r="D10" s="2" t="s">
        <v>18</v>
      </c>
      <c r="E10" s="2" t="s">
        <v>14</v>
      </c>
      <c r="F10" s="234"/>
      <c r="G10" s="1"/>
      <c r="H10" s="1"/>
      <c r="I10" s="191"/>
      <c r="J10" s="1">
        <v>109</v>
      </c>
      <c r="K10" s="1"/>
      <c r="L10" s="1"/>
      <c r="M10" s="191">
        <f t="shared" si="1"/>
        <v>109</v>
      </c>
      <c r="N10" s="1">
        <v>181</v>
      </c>
      <c r="O10" s="1"/>
      <c r="P10" s="1"/>
      <c r="Q10" s="191">
        <f t="shared" si="2"/>
        <v>181</v>
      </c>
      <c r="R10" s="1">
        <v>336</v>
      </c>
      <c r="S10" s="1"/>
      <c r="T10" s="1"/>
      <c r="U10" s="191">
        <f t="shared" si="3"/>
        <v>336</v>
      </c>
      <c r="V10" s="1">
        <f>สรุปแยก!F10</f>
        <v>428</v>
      </c>
      <c r="W10" s="1"/>
      <c r="X10" s="1"/>
      <c r="Y10" s="191">
        <f t="shared" si="4"/>
        <v>428</v>
      </c>
    </row>
    <row r="11" spans="1:25" ht="22.5" x14ac:dyDescent="0.55000000000000004">
      <c r="A11" s="236"/>
      <c r="B11" s="237">
        <v>6</v>
      </c>
      <c r="C11" s="2" t="s">
        <v>12</v>
      </c>
      <c r="D11" s="2" t="s">
        <v>19</v>
      </c>
      <c r="E11" s="2" t="s">
        <v>14</v>
      </c>
      <c r="F11" s="234"/>
      <c r="G11" s="1"/>
      <c r="H11" s="1"/>
      <c r="I11" s="191"/>
      <c r="J11" s="1">
        <v>74</v>
      </c>
      <c r="K11" s="1">
        <v>3</v>
      </c>
      <c r="L11" s="1"/>
      <c r="M11" s="191">
        <f t="shared" si="1"/>
        <v>77</v>
      </c>
      <c r="N11" s="1">
        <v>102</v>
      </c>
      <c r="O11" s="1"/>
      <c r="P11" s="1"/>
      <c r="Q11" s="191">
        <f t="shared" si="2"/>
        <v>102</v>
      </c>
      <c r="R11" s="1">
        <v>137</v>
      </c>
      <c r="S11" s="1"/>
      <c r="T11" s="1"/>
      <c r="U11" s="191">
        <f t="shared" si="3"/>
        <v>137</v>
      </c>
      <c r="V11" s="1">
        <f>สรุปแยก!F11</f>
        <v>144</v>
      </c>
      <c r="W11" s="1"/>
      <c r="X11" s="1"/>
      <c r="Y11" s="191">
        <f t="shared" si="4"/>
        <v>144</v>
      </c>
    </row>
    <row r="12" spans="1:25" ht="22.5" x14ac:dyDescent="0.55000000000000004">
      <c r="A12" s="236"/>
      <c r="B12" s="237">
        <v>7</v>
      </c>
      <c r="C12" s="2" t="s">
        <v>109</v>
      </c>
      <c r="D12" s="2" t="s">
        <v>20</v>
      </c>
      <c r="E12" s="2" t="s">
        <v>14</v>
      </c>
      <c r="F12" s="234"/>
      <c r="G12" s="1"/>
      <c r="H12" s="1"/>
      <c r="I12" s="191"/>
      <c r="J12" s="1">
        <v>33</v>
      </c>
      <c r="K12" s="1"/>
      <c r="L12" s="1"/>
      <c r="M12" s="191">
        <f t="shared" si="1"/>
        <v>33</v>
      </c>
      <c r="N12" s="1">
        <v>66</v>
      </c>
      <c r="O12" s="1"/>
      <c r="P12" s="1"/>
      <c r="Q12" s="191">
        <f t="shared" si="2"/>
        <v>66</v>
      </c>
      <c r="R12" s="1">
        <v>98</v>
      </c>
      <c r="S12" s="1"/>
      <c r="T12" s="1"/>
      <c r="U12" s="191">
        <f t="shared" si="3"/>
        <v>98</v>
      </c>
      <c r="V12" s="1">
        <f>สรุปแยก!F12</f>
        <v>102</v>
      </c>
      <c r="W12" s="1"/>
      <c r="X12" s="1"/>
      <c r="Y12" s="191">
        <f t="shared" si="4"/>
        <v>102</v>
      </c>
    </row>
    <row r="13" spans="1:25" ht="22.5" x14ac:dyDescent="0.55000000000000004">
      <c r="A13" s="236"/>
      <c r="B13" s="237">
        <v>8</v>
      </c>
      <c r="C13" s="2" t="s">
        <v>12</v>
      </c>
      <c r="D13" s="2" t="s">
        <v>110</v>
      </c>
      <c r="E13" s="2" t="s">
        <v>14</v>
      </c>
      <c r="F13" s="234"/>
      <c r="G13" s="1"/>
      <c r="H13" s="1"/>
      <c r="I13" s="191"/>
      <c r="J13" s="1"/>
      <c r="K13" s="1"/>
      <c r="L13" s="1"/>
      <c r="M13" s="191"/>
      <c r="N13" s="1">
        <v>21</v>
      </c>
      <c r="O13" s="1"/>
      <c r="P13" s="1"/>
      <c r="Q13" s="191">
        <f t="shared" si="2"/>
        <v>21</v>
      </c>
      <c r="R13" s="1">
        <v>38</v>
      </c>
      <c r="S13" s="1"/>
      <c r="T13" s="1"/>
      <c r="U13" s="191">
        <f t="shared" si="3"/>
        <v>38</v>
      </c>
      <c r="V13" s="1">
        <f>สรุปแยก!F13</f>
        <v>42</v>
      </c>
      <c r="W13" s="1"/>
      <c r="X13" s="1"/>
      <c r="Y13" s="191">
        <f t="shared" si="4"/>
        <v>42</v>
      </c>
    </row>
    <row r="14" spans="1:25" ht="22.5" x14ac:dyDescent="0.55000000000000004">
      <c r="A14" s="236"/>
      <c r="B14" s="237">
        <v>9</v>
      </c>
      <c r="C14" s="2" t="s">
        <v>12</v>
      </c>
      <c r="D14" s="2" t="s">
        <v>111</v>
      </c>
      <c r="E14" s="2" t="s">
        <v>14</v>
      </c>
      <c r="F14" s="234"/>
      <c r="G14" s="1"/>
      <c r="H14" s="1"/>
      <c r="I14" s="191"/>
      <c r="J14" s="1"/>
      <c r="K14" s="1"/>
      <c r="L14" s="1"/>
      <c r="M14" s="191"/>
      <c r="N14" s="1">
        <v>28</v>
      </c>
      <c r="O14" s="1"/>
      <c r="P14" s="1"/>
      <c r="Q14" s="191">
        <f t="shared" si="2"/>
        <v>28</v>
      </c>
      <c r="R14" s="1">
        <v>44</v>
      </c>
      <c r="S14" s="1"/>
      <c r="T14" s="1"/>
      <c r="U14" s="191">
        <f t="shared" si="3"/>
        <v>44</v>
      </c>
      <c r="V14" s="1">
        <f>สรุปแยก!F14</f>
        <v>49</v>
      </c>
      <c r="W14" s="1"/>
      <c r="X14" s="1"/>
      <c r="Y14" s="191">
        <f t="shared" si="4"/>
        <v>49</v>
      </c>
    </row>
    <row r="15" spans="1:25" ht="22.5" x14ac:dyDescent="0.55000000000000004">
      <c r="A15" s="236"/>
      <c r="B15" s="237">
        <v>10</v>
      </c>
      <c r="C15" s="2" t="s">
        <v>12</v>
      </c>
      <c r="D15" s="2" t="s">
        <v>117</v>
      </c>
      <c r="E15" s="2" t="s">
        <v>14</v>
      </c>
      <c r="F15" s="234"/>
      <c r="G15" s="1"/>
      <c r="H15" s="1"/>
      <c r="I15" s="191"/>
      <c r="J15" s="1"/>
      <c r="K15" s="1"/>
      <c r="L15" s="1"/>
      <c r="M15" s="191"/>
      <c r="N15" s="1"/>
      <c r="O15" s="1"/>
      <c r="P15" s="1"/>
      <c r="Q15" s="191"/>
      <c r="R15" s="1">
        <v>21</v>
      </c>
      <c r="S15" s="1"/>
      <c r="T15" s="1"/>
      <c r="U15" s="191">
        <f t="shared" si="3"/>
        <v>21</v>
      </c>
      <c r="V15" s="1">
        <f>สรุปแยก!F15</f>
        <v>31</v>
      </c>
      <c r="W15" s="1"/>
      <c r="X15" s="1"/>
      <c r="Y15" s="191">
        <f t="shared" si="4"/>
        <v>31</v>
      </c>
    </row>
    <row r="16" spans="1:25" ht="22.5" x14ac:dyDescent="0.55000000000000004">
      <c r="A16" s="236"/>
      <c r="B16" s="237">
        <v>11</v>
      </c>
      <c r="C16" s="2" t="s">
        <v>21</v>
      </c>
      <c r="D16" s="2" t="s">
        <v>22</v>
      </c>
      <c r="E16" s="2" t="s">
        <v>14</v>
      </c>
      <c r="F16" s="234">
        <v>41</v>
      </c>
      <c r="G16" s="1">
        <v>2</v>
      </c>
      <c r="H16" s="1"/>
      <c r="I16" s="191">
        <f t="shared" si="0"/>
        <v>43</v>
      </c>
      <c r="J16" s="1">
        <v>36</v>
      </c>
      <c r="K16" s="1">
        <v>2</v>
      </c>
      <c r="L16" s="1"/>
      <c r="M16" s="191">
        <f t="shared" si="1"/>
        <v>38</v>
      </c>
      <c r="N16" s="1">
        <v>42</v>
      </c>
      <c r="O16" s="1">
        <v>2</v>
      </c>
      <c r="P16" s="1"/>
      <c r="Q16" s="191">
        <f t="shared" si="2"/>
        <v>44</v>
      </c>
      <c r="R16" s="1">
        <v>35</v>
      </c>
      <c r="S16" s="1"/>
      <c r="T16" s="1"/>
      <c r="U16" s="191">
        <f t="shared" si="3"/>
        <v>35</v>
      </c>
      <c r="V16" s="1">
        <f>สรุปแยก!F16</f>
        <v>16</v>
      </c>
      <c r="W16" s="1"/>
      <c r="X16" s="1"/>
      <c r="Y16" s="191">
        <f t="shared" si="4"/>
        <v>16</v>
      </c>
    </row>
    <row r="17" spans="1:25" ht="22.5" x14ac:dyDescent="0.55000000000000004">
      <c r="A17" s="236"/>
      <c r="B17" s="237">
        <v>12</v>
      </c>
      <c r="C17" s="2" t="s">
        <v>21</v>
      </c>
      <c r="D17" s="2" t="s">
        <v>116</v>
      </c>
      <c r="E17" s="2" t="s">
        <v>14</v>
      </c>
      <c r="F17" s="234"/>
      <c r="G17" s="1"/>
      <c r="H17" s="1"/>
      <c r="I17" s="191"/>
      <c r="J17" s="1"/>
      <c r="K17" s="1"/>
      <c r="L17" s="1"/>
      <c r="M17" s="191"/>
      <c r="N17" s="1"/>
      <c r="O17" s="1"/>
      <c r="P17" s="1"/>
      <c r="Q17" s="191"/>
      <c r="R17" s="1">
        <v>11</v>
      </c>
      <c r="S17" s="1"/>
      <c r="T17" s="1"/>
      <c r="U17" s="191">
        <f t="shared" si="3"/>
        <v>11</v>
      </c>
      <c r="V17" s="1">
        <f>สรุปแยก!F17</f>
        <v>20</v>
      </c>
      <c r="W17" s="1"/>
      <c r="X17" s="1"/>
      <c r="Y17" s="191">
        <f t="shared" si="4"/>
        <v>20</v>
      </c>
    </row>
    <row r="18" spans="1:25" ht="22.5" x14ac:dyDescent="0.55000000000000004">
      <c r="A18" s="236"/>
      <c r="B18" s="237">
        <v>13</v>
      </c>
      <c r="C18" s="2" t="s">
        <v>21</v>
      </c>
      <c r="D18" s="2" t="s">
        <v>23</v>
      </c>
      <c r="E18" s="2" t="s">
        <v>14</v>
      </c>
      <c r="F18" s="234">
        <v>49</v>
      </c>
      <c r="G18" s="1">
        <v>60</v>
      </c>
      <c r="H18" s="1"/>
      <c r="I18" s="191">
        <f t="shared" si="0"/>
        <v>109</v>
      </c>
      <c r="J18" s="1">
        <v>44</v>
      </c>
      <c r="K18" s="1">
        <v>44</v>
      </c>
      <c r="L18" s="1"/>
      <c r="M18" s="191">
        <f t="shared" si="1"/>
        <v>88</v>
      </c>
      <c r="N18" s="1">
        <v>38</v>
      </c>
      <c r="O18" s="1">
        <v>57</v>
      </c>
      <c r="P18" s="1"/>
      <c r="Q18" s="191">
        <f t="shared" si="2"/>
        <v>95</v>
      </c>
      <c r="R18" s="1">
        <v>27</v>
      </c>
      <c r="S18" s="1">
        <v>39</v>
      </c>
      <c r="T18" s="1"/>
      <c r="U18" s="191">
        <f t="shared" si="3"/>
        <v>66</v>
      </c>
      <c r="V18" s="1">
        <f>สรุปแยก!F18</f>
        <v>21</v>
      </c>
      <c r="W18" s="1">
        <f>สรุปแยก!G18</f>
        <v>25</v>
      </c>
      <c r="X18" s="1"/>
      <c r="Y18" s="191">
        <f t="shared" si="4"/>
        <v>46</v>
      </c>
    </row>
    <row r="19" spans="1:25" ht="22.5" x14ac:dyDescent="0.55000000000000004">
      <c r="A19" s="236"/>
      <c r="B19" s="237">
        <v>14</v>
      </c>
      <c r="C19" s="2" t="s">
        <v>21</v>
      </c>
      <c r="D19" s="2" t="s">
        <v>115</v>
      </c>
      <c r="E19" s="2" t="s">
        <v>14</v>
      </c>
      <c r="F19" s="234"/>
      <c r="G19" s="1"/>
      <c r="H19" s="1"/>
      <c r="I19" s="191"/>
      <c r="J19" s="1"/>
      <c r="K19" s="1"/>
      <c r="L19" s="1"/>
      <c r="M19" s="191"/>
      <c r="N19" s="1"/>
      <c r="O19" s="1"/>
      <c r="P19" s="1"/>
      <c r="Q19" s="191"/>
      <c r="R19" s="1">
        <v>26</v>
      </c>
      <c r="S19" s="1">
        <v>14</v>
      </c>
      <c r="T19" s="1"/>
      <c r="U19" s="191">
        <f t="shared" si="3"/>
        <v>40</v>
      </c>
      <c r="V19" s="1">
        <f>สรุปแยก!F19</f>
        <v>48</v>
      </c>
      <c r="W19" s="1">
        <f>สรุปแยก!G19</f>
        <v>19</v>
      </c>
      <c r="X19" s="1"/>
      <c r="Y19" s="191">
        <f t="shared" si="4"/>
        <v>67</v>
      </c>
    </row>
    <row r="20" spans="1:25" ht="22.5" x14ac:dyDescent="0.55000000000000004">
      <c r="A20" s="236"/>
      <c r="B20" s="237">
        <v>15</v>
      </c>
      <c r="C20" s="2" t="s">
        <v>21</v>
      </c>
      <c r="D20" s="2" t="s">
        <v>24</v>
      </c>
      <c r="E20" s="2" t="s">
        <v>14</v>
      </c>
      <c r="F20" s="234">
        <v>147</v>
      </c>
      <c r="G20" s="1">
        <v>31</v>
      </c>
      <c r="H20" s="1"/>
      <c r="I20" s="191">
        <f t="shared" si="0"/>
        <v>178</v>
      </c>
      <c r="J20" s="1">
        <v>154</v>
      </c>
      <c r="K20" s="1">
        <v>19</v>
      </c>
      <c r="L20" s="1"/>
      <c r="M20" s="191">
        <f t="shared" si="1"/>
        <v>173</v>
      </c>
      <c r="N20" s="1">
        <v>128</v>
      </c>
      <c r="O20" s="1">
        <v>12</v>
      </c>
      <c r="P20" s="1"/>
      <c r="Q20" s="191">
        <f t="shared" si="2"/>
        <v>140</v>
      </c>
      <c r="R20" s="1">
        <v>93</v>
      </c>
      <c r="S20" s="1">
        <v>5</v>
      </c>
      <c r="T20" s="1"/>
      <c r="U20" s="191">
        <f t="shared" si="3"/>
        <v>98</v>
      </c>
      <c r="V20" s="1">
        <f>สรุปแยก!F20</f>
        <v>48</v>
      </c>
      <c r="W20" s="1"/>
      <c r="X20" s="1"/>
      <c r="Y20" s="191">
        <f t="shared" si="4"/>
        <v>48</v>
      </c>
    </row>
    <row r="21" spans="1:25" ht="22.5" x14ac:dyDescent="0.55000000000000004">
      <c r="A21" s="349" t="s">
        <v>25</v>
      </c>
      <c r="B21" s="349"/>
      <c r="C21" s="349"/>
      <c r="D21" s="349"/>
      <c r="E21" s="349"/>
      <c r="F21" s="191">
        <f>SUM(F6:F20)</f>
        <v>1008</v>
      </c>
      <c r="G21" s="191">
        <f>SUM(G6:G20)</f>
        <v>226</v>
      </c>
      <c r="H21" s="191"/>
      <c r="I21" s="191">
        <f>SUM(I6:I20)</f>
        <v>1234</v>
      </c>
      <c r="J21" s="191">
        <f>SUM(J6:J20)</f>
        <v>1319</v>
      </c>
      <c r="K21" s="191">
        <f t="shared" ref="K21:M21" si="5">SUM(K6:K20)</f>
        <v>165</v>
      </c>
      <c r="L21" s="191"/>
      <c r="M21" s="191">
        <f t="shared" si="5"/>
        <v>1484</v>
      </c>
      <c r="N21" s="191">
        <f t="shared" ref="N21" si="6">SUM(N6:N20)</f>
        <v>1351</v>
      </c>
      <c r="O21" s="191">
        <f t="shared" ref="O21" si="7">SUM(O6:O20)</f>
        <v>147</v>
      </c>
      <c r="P21" s="191"/>
      <c r="Q21" s="191">
        <f t="shared" ref="Q21" si="8">SUM(Q6:Q20)</f>
        <v>1498</v>
      </c>
      <c r="R21" s="191">
        <f t="shared" ref="R21" si="9">SUM(R6:R20)</f>
        <v>1567</v>
      </c>
      <c r="S21" s="191">
        <f t="shared" ref="S21" si="10">SUM(S6:S20)</f>
        <v>95</v>
      </c>
      <c r="T21" s="191"/>
      <c r="U21" s="191">
        <f t="shared" ref="U21" si="11">SUM(U6:U20)</f>
        <v>1662</v>
      </c>
      <c r="V21" s="191">
        <f t="shared" ref="V21" si="12">SUM(V6:V20)</f>
        <v>1488</v>
      </c>
      <c r="W21" s="191">
        <f t="shared" ref="W21" si="13">SUM(W6:W20)</f>
        <v>61</v>
      </c>
      <c r="X21" s="191"/>
      <c r="Y21" s="191">
        <f t="shared" ref="Y21" si="14">SUM(Y6:Y20)</f>
        <v>1549</v>
      </c>
    </row>
    <row r="22" spans="1:25" ht="22.5" x14ac:dyDescent="0.55000000000000004">
      <c r="A22" s="19" t="s">
        <v>26</v>
      </c>
      <c r="B22" s="20"/>
      <c r="C22" s="20"/>
      <c r="D22" s="20"/>
      <c r="E22" s="204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198"/>
    </row>
    <row r="23" spans="1:25" ht="22.5" x14ac:dyDescent="0.55000000000000004">
      <c r="A23" s="236"/>
      <c r="B23" s="237">
        <v>1</v>
      </c>
      <c r="C23" s="2" t="s">
        <v>27</v>
      </c>
      <c r="D23" s="2" t="s">
        <v>28</v>
      </c>
      <c r="E23" s="2" t="s">
        <v>14</v>
      </c>
      <c r="F23" s="234">
        <v>523</v>
      </c>
      <c r="G23" s="1">
        <v>164</v>
      </c>
      <c r="H23" s="1"/>
      <c r="I23" s="97">
        <f>SUM(F23:H23)</f>
        <v>687</v>
      </c>
      <c r="J23" s="1">
        <v>596</v>
      </c>
      <c r="K23" s="1"/>
      <c r="L23" s="1"/>
      <c r="M23" s="192">
        <f>SUM(J23:L23)</f>
        <v>596</v>
      </c>
      <c r="N23" s="1">
        <v>508</v>
      </c>
      <c r="O23" s="1"/>
      <c r="P23" s="1"/>
      <c r="Q23" s="192">
        <f>SUM(N23:P23)</f>
        <v>508</v>
      </c>
      <c r="R23" s="1">
        <v>485</v>
      </c>
      <c r="S23" s="1"/>
      <c r="T23" s="1"/>
      <c r="U23" s="192">
        <f>SUM(R23:T23)</f>
        <v>485</v>
      </c>
      <c r="V23" s="1">
        <f>สรุปแยก!F23</f>
        <v>446</v>
      </c>
      <c r="W23" s="1"/>
      <c r="X23" s="1"/>
      <c r="Y23" s="192">
        <f>SUM(V23:X23)</f>
        <v>446</v>
      </c>
    </row>
    <row r="24" spans="1:25" ht="22.5" x14ac:dyDescent="0.55000000000000004">
      <c r="A24" s="236"/>
      <c r="B24" s="237">
        <v>2</v>
      </c>
      <c r="C24" s="2" t="s">
        <v>27</v>
      </c>
      <c r="D24" s="2" t="s">
        <v>29</v>
      </c>
      <c r="E24" s="2" t="s">
        <v>14</v>
      </c>
      <c r="F24" s="234">
        <v>675</v>
      </c>
      <c r="G24" s="1">
        <v>28</v>
      </c>
      <c r="H24" s="1"/>
      <c r="I24" s="97">
        <f t="shared" ref="I24:I38" si="15">SUM(F24:H24)</f>
        <v>703</v>
      </c>
      <c r="J24" s="1">
        <v>713</v>
      </c>
      <c r="K24" s="1"/>
      <c r="L24" s="1"/>
      <c r="M24" s="192">
        <f t="shared" ref="M24:M38" si="16">SUM(J24:L24)</f>
        <v>713</v>
      </c>
      <c r="N24" s="1">
        <v>594</v>
      </c>
      <c r="O24" s="1"/>
      <c r="P24" s="1"/>
      <c r="Q24" s="192">
        <f t="shared" ref="Q24:Q38" si="17">SUM(N24:P24)</f>
        <v>594</v>
      </c>
      <c r="R24" s="1">
        <v>530</v>
      </c>
      <c r="S24" s="1"/>
      <c r="T24" s="1"/>
      <c r="U24" s="192">
        <f t="shared" ref="U24:U38" si="18">SUM(R24:T24)</f>
        <v>530</v>
      </c>
      <c r="V24" s="1">
        <f>สรุปแยก!F24</f>
        <v>416</v>
      </c>
      <c r="W24" s="1"/>
      <c r="X24" s="1"/>
      <c r="Y24" s="192">
        <f t="shared" ref="Y24:Y38" si="19">SUM(V24:X24)</f>
        <v>416</v>
      </c>
    </row>
    <row r="25" spans="1:25" ht="22.5" x14ac:dyDescent="0.55000000000000004">
      <c r="A25" s="236"/>
      <c r="B25" s="237">
        <v>3</v>
      </c>
      <c r="C25" s="2" t="s">
        <v>27</v>
      </c>
      <c r="D25" s="2" t="s">
        <v>30</v>
      </c>
      <c r="E25" s="2" t="s">
        <v>14</v>
      </c>
      <c r="F25" s="234">
        <v>496</v>
      </c>
      <c r="G25" s="1">
        <v>39</v>
      </c>
      <c r="H25" s="1"/>
      <c r="I25" s="97">
        <f t="shared" si="15"/>
        <v>535</v>
      </c>
      <c r="J25" s="1">
        <v>526</v>
      </c>
      <c r="K25" s="1"/>
      <c r="L25" s="1"/>
      <c r="M25" s="192">
        <f t="shared" si="16"/>
        <v>526</v>
      </c>
      <c r="N25" s="1">
        <v>482</v>
      </c>
      <c r="O25" s="1"/>
      <c r="P25" s="1"/>
      <c r="Q25" s="192">
        <f t="shared" si="17"/>
        <v>482</v>
      </c>
      <c r="R25" s="1">
        <v>440</v>
      </c>
      <c r="S25" s="1"/>
      <c r="T25" s="1"/>
      <c r="U25" s="192">
        <f t="shared" si="18"/>
        <v>440</v>
      </c>
      <c r="V25" s="1">
        <f>สรุปแยก!F25</f>
        <v>357</v>
      </c>
      <c r="W25" s="1"/>
      <c r="X25" s="1"/>
      <c r="Y25" s="192">
        <f t="shared" si="19"/>
        <v>357</v>
      </c>
    </row>
    <row r="26" spans="1:25" ht="22.5" x14ac:dyDescent="0.55000000000000004">
      <c r="A26" s="236"/>
      <c r="B26" s="237">
        <v>4</v>
      </c>
      <c r="C26" s="2" t="s">
        <v>27</v>
      </c>
      <c r="D26" s="2" t="s">
        <v>31</v>
      </c>
      <c r="E26" s="2" t="s">
        <v>14</v>
      </c>
      <c r="F26" s="234">
        <v>625</v>
      </c>
      <c r="G26" s="1">
        <v>46</v>
      </c>
      <c r="H26" s="1"/>
      <c r="I26" s="97">
        <f t="shared" si="15"/>
        <v>671</v>
      </c>
      <c r="J26" s="1">
        <v>658</v>
      </c>
      <c r="K26" s="1"/>
      <c r="L26" s="1"/>
      <c r="M26" s="192">
        <f t="shared" si="16"/>
        <v>658</v>
      </c>
      <c r="N26" s="1">
        <v>575</v>
      </c>
      <c r="O26" s="1"/>
      <c r="P26" s="1"/>
      <c r="Q26" s="192">
        <f t="shared" si="17"/>
        <v>575</v>
      </c>
      <c r="R26" s="1">
        <v>523</v>
      </c>
      <c r="S26" s="1"/>
      <c r="T26" s="1"/>
      <c r="U26" s="192">
        <f t="shared" si="18"/>
        <v>523</v>
      </c>
      <c r="V26" s="1">
        <f>สรุปแยก!F26</f>
        <v>429</v>
      </c>
      <c r="W26" s="1"/>
      <c r="X26" s="1"/>
      <c r="Y26" s="192">
        <f t="shared" si="19"/>
        <v>429</v>
      </c>
    </row>
    <row r="27" spans="1:25" ht="22.5" x14ac:dyDescent="0.55000000000000004">
      <c r="A27" s="236"/>
      <c r="B27" s="237">
        <v>5</v>
      </c>
      <c r="C27" s="2" t="s">
        <v>27</v>
      </c>
      <c r="D27" s="2" t="s">
        <v>32</v>
      </c>
      <c r="E27" s="2" t="s">
        <v>14</v>
      </c>
      <c r="F27" s="234">
        <v>560</v>
      </c>
      <c r="G27" s="1">
        <v>37</v>
      </c>
      <c r="H27" s="1"/>
      <c r="I27" s="97">
        <f t="shared" si="15"/>
        <v>597</v>
      </c>
      <c r="J27" s="1">
        <v>694</v>
      </c>
      <c r="K27" s="1"/>
      <c r="L27" s="1"/>
      <c r="M27" s="192">
        <f t="shared" si="16"/>
        <v>694</v>
      </c>
      <c r="N27" s="1">
        <v>619</v>
      </c>
      <c r="O27" s="1"/>
      <c r="P27" s="1"/>
      <c r="Q27" s="192">
        <f t="shared" si="17"/>
        <v>619</v>
      </c>
      <c r="R27" s="1">
        <v>565</v>
      </c>
      <c r="S27" s="1"/>
      <c r="T27" s="1"/>
      <c r="U27" s="192">
        <f t="shared" si="18"/>
        <v>565</v>
      </c>
      <c r="V27" s="1">
        <f>สรุปแยก!F27</f>
        <v>464</v>
      </c>
      <c r="W27" s="1"/>
      <c r="X27" s="1"/>
      <c r="Y27" s="192">
        <f t="shared" si="19"/>
        <v>464</v>
      </c>
    </row>
    <row r="28" spans="1:25" ht="22.5" x14ac:dyDescent="0.55000000000000004">
      <c r="A28" s="236"/>
      <c r="B28" s="237">
        <v>6</v>
      </c>
      <c r="C28" s="2" t="s">
        <v>27</v>
      </c>
      <c r="D28" s="2" t="s">
        <v>33</v>
      </c>
      <c r="E28" s="2" t="s">
        <v>14</v>
      </c>
      <c r="F28" s="234">
        <v>625</v>
      </c>
      <c r="G28" s="1">
        <v>22</v>
      </c>
      <c r="H28" s="1"/>
      <c r="I28" s="97">
        <f t="shared" si="15"/>
        <v>647</v>
      </c>
      <c r="J28" s="1">
        <v>736</v>
      </c>
      <c r="K28" s="1"/>
      <c r="L28" s="1"/>
      <c r="M28" s="192">
        <f t="shared" si="16"/>
        <v>736</v>
      </c>
      <c r="N28" s="1">
        <v>632</v>
      </c>
      <c r="O28" s="1"/>
      <c r="P28" s="1"/>
      <c r="Q28" s="192">
        <f t="shared" si="17"/>
        <v>632</v>
      </c>
      <c r="R28" s="1">
        <v>564</v>
      </c>
      <c r="S28" s="1"/>
      <c r="T28" s="1"/>
      <c r="U28" s="192">
        <f t="shared" si="18"/>
        <v>564</v>
      </c>
      <c r="V28" s="1">
        <f>สรุปแยก!F28</f>
        <v>458</v>
      </c>
      <c r="W28" s="1"/>
      <c r="X28" s="1"/>
      <c r="Y28" s="192">
        <f t="shared" si="19"/>
        <v>458</v>
      </c>
    </row>
    <row r="29" spans="1:25" ht="22.5" x14ac:dyDescent="0.55000000000000004">
      <c r="A29" s="236"/>
      <c r="B29" s="237">
        <v>7</v>
      </c>
      <c r="C29" s="2" t="s">
        <v>27</v>
      </c>
      <c r="D29" s="2" t="s">
        <v>34</v>
      </c>
      <c r="E29" s="2" t="s">
        <v>14</v>
      </c>
      <c r="F29" s="234">
        <v>537</v>
      </c>
      <c r="G29" s="1"/>
      <c r="H29" s="1"/>
      <c r="I29" s="97">
        <f t="shared" si="15"/>
        <v>537</v>
      </c>
      <c r="J29" s="1">
        <v>630</v>
      </c>
      <c r="K29" s="1"/>
      <c r="L29" s="1"/>
      <c r="M29" s="192">
        <f t="shared" si="16"/>
        <v>630</v>
      </c>
      <c r="N29" s="1">
        <v>584</v>
      </c>
      <c r="O29" s="1"/>
      <c r="P29" s="1"/>
      <c r="Q29" s="192">
        <f t="shared" si="17"/>
        <v>584</v>
      </c>
      <c r="R29" s="1">
        <v>536</v>
      </c>
      <c r="S29" s="1"/>
      <c r="T29" s="1"/>
      <c r="U29" s="192">
        <f t="shared" si="18"/>
        <v>536</v>
      </c>
      <c r="V29" s="1">
        <f>สรุปแยก!F29</f>
        <v>444</v>
      </c>
      <c r="W29" s="1"/>
      <c r="X29" s="1"/>
      <c r="Y29" s="192">
        <f t="shared" si="19"/>
        <v>444</v>
      </c>
    </row>
    <row r="30" spans="1:25" ht="22.5" x14ac:dyDescent="0.55000000000000004">
      <c r="A30" s="236"/>
      <c r="B30" s="237">
        <v>8</v>
      </c>
      <c r="C30" s="2" t="s">
        <v>27</v>
      </c>
      <c r="D30" s="2" t="s">
        <v>35</v>
      </c>
      <c r="E30" s="2" t="s">
        <v>14</v>
      </c>
      <c r="F30" s="234">
        <v>371</v>
      </c>
      <c r="G30" s="1"/>
      <c r="H30" s="1"/>
      <c r="I30" s="97">
        <f t="shared" si="15"/>
        <v>371</v>
      </c>
      <c r="J30" s="1">
        <v>472</v>
      </c>
      <c r="K30" s="1"/>
      <c r="L30" s="1"/>
      <c r="M30" s="192">
        <f t="shared" si="16"/>
        <v>472</v>
      </c>
      <c r="N30" s="1">
        <v>528</v>
      </c>
      <c r="O30" s="1"/>
      <c r="P30" s="1"/>
      <c r="Q30" s="192">
        <f t="shared" si="17"/>
        <v>528</v>
      </c>
      <c r="R30" s="1">
        <v>482</v>
      </c>
      <c r="S30" s="1"/>
      <c r="T30" s="1"/>
      <c r="U30" s="192">
        <f t="shared" si="18"/>
        <v>482</v>
      </c>
      <c r="V30" s="1">
        <f>สรุปแยก!F30</f>
        <v>395</v>
      </c>
      <c r="W30" s="1"/>
      <c r="X30" s="1"/>
      <c r="Y30" s="192">
        <f t="shared" si="19"/>
        <v>395</v>
      </c>
    </row>
    <row r="31" spans="1:25" ht="22.5" x14ac:dyDescent="0.55000000000000004">
      <c r="A31" s="236"/>
      <c r="B31" s="237">
        <v>9</v>
      </c>
      <c r="C31" s="2" t="s">
        <v>27</v>
      </c>
      <c r="D31" s="2" t="s">
        <v>36</v>
      </c>
      <c r="E31" s="2" t="s">
        <v>14</v>
      </c>
      <c r="F31" s="234">
        <v>140</v>
      </c>
      <c r="G31" s="1"/>
      <c r="H31" s="1"/>
      <c r="I31" s="97">
        <f t="shared" si="15"/>
        <v>140</v>
      </c>
      <c r="J31" s="1">
        <v>268</v>
      </c>
      <c r="K31" s="1"/>
      <c r="L31" s="1"/>
      <c r="M31" s="192">
        <f t="shared" si="16"/>
        <v>268</v>
      </c>
      <c r="N31" s="1">
        <v>343</v>
      </c>
      <c r="O31" s="1"/>
      <c r="P31" s="1"/>
      <c r="Q31" s="192">
        <f t="shared" si="17"/>
        <v>343</v>
      </c>
      <c r="R31" s="1">
        <v>432</v>
      </c>
      <c r="S31" s="1"/>
      <c r="T31" s="1"/>
      <c r="U31" s="192">
        <f t="shared" si="18"/>
        <v>432</v>
      </c>
      <c r="V31" s="1">
        <f>สรุปแยก!F31</f>
        <v>485</v>
      </c>
      <c r="W31" s="1"/>
      <c r="X31" s="1"/>
      <c r="Y31" s="192">
        <f t="shared" si="19"/>
        <v>485</v>
      </c>
    </row>
    <row r="32" spans="1:25" ht="22.5" x14ac:dyDescent="0.55000000000000004">
      <c r="A32" s="236"/>
      <c r="B32" s="237">
        <v>10</v>
      </c>
      <c r="C32" s="2" t="s">
        <v>27</v>
      </c>
      <c r="D32" s="2" t="s">
        <v>37</v>
      </c>
      <c r="E32" s="2" t="s">
        <v>14</v>
      </c>
      <c r="F32" s="234">
        <v>52</v>
      </c>
      <c r="G32" s="1"/>
      <c r="H32" s="1"/>
      <c r="I32" s="97">
        <f t="shared" si="15"/>
        <v>52</v>
      </c>
      <c r="J32" s="1">
        <v>103</v>
      </c>
      <c r="K32" s="1"/>
      <c r="L32" s="1"/>
      <c r="M32" s="192">
        <f t="shared" si="16"/>
        <v>103</v>
      </c>
      <c r="N32" s="1">
        <v>162</v>
      </c>
      <c r="O32" s="1"/>
      <c r="P32" s="1"/>
      <c r="Q32" s="192">
        <f t="shared" si="17"/>
        <v>162</v>
      </c>
      <c r="R32" s="1">
        <v>217</v>
      </c>
      <c r="S32" s="1"/>
      <c r="T32" s="1"/>
      <c r="U32" s="192">
        <f t="shared" si="18"/>
        <v>217</v>
      </c>
      <c r="V32" s="1">
        <f>สรุปแยก!F32</f>
        <v>244</v>
      </c>
      <c r="W32" s="1"/>
      <c r="X32" s="1"/>
      <c r="Y32" s="192">
        <f t="shared" si="19"/>
        <v>244</v>
      </c>
    </row>
    <row r="33" spans="1:25" ht="22.5" x14ac:dyDescent="0.55000000000000004">
      <c r="A33" s="236"/>
      <c r="B33" s="237">
        <v>11</v>
      </c>
      <c r="C33" s="2" t="s">
        <v>27</v>
      </c>
      <c r="D33" s="2" t="s">
        <v>108</v>
      </c>
      <c r="E33" s="2" t="s">
        <v>14</v>
      </c>
      <c r="F33" s="234"/>
      <c r="G33" s="1"/>
      <c r="H33" s="1"/>
      <c r="I33" s="97"/>
      <c r="J33" s="1"/>
      <c r="K33" s="1"/>
      <c r="L33" s="1"/>
      <c r="M33" s="192"/>
      <c r="N33" s="1">
        <v>60</v>
      </c>
      <c r="O33" s="1"/>
      <c r="P33" s="1"/>
      <c r="Q33" s="192">
        <f t="shared" si="17"/>
        <v>60</v>
      </c>
      <c r="R33" s="1">
        <v>115</v>
      </c>
      <c r="S33" s="1"/>
      <c r="T33" s="1"/>
      <c r="U33" s="192">
        <f t="shared" si="18"/>
        <v>115</v>
      </c>
      <c r="V33" s="1">
        <f>สรุปแยก!F33</f>
        <v>164</v>
      </c>
      <c r="W33" s="1"/>
      <c r="X33" s="1"/>
      <c r="Y33" s="192">
        <f t="shared" si="19"/>
        <v>164</v>
      </c>
    </row>
    <row r="34" spans="1:25" ht="22.5" x14ac:dyDescent="0.55000000000000004">
      <c r="A34" s="236"/>
      <c r="B34" s="237">
        <v>12</v>
      </c>
      <c r="C34" s="2" t="s">
        <v>38</v>
      </c>
      <c r="D34" s="2" t="s">
        <v>39</v>
      </c>
      <c r="E34" s="3" t="s">
        <v>38</v>
      </c>
      <c r="F34" s="235"/>
      <c r="G34" s="231"/>
      <c r="H34" s="231">
        <v>190</v>
      </c>
      <c r="I34" s="97">
        <f t="shared" si="15"/>
        <v>190</v>
      </c>
      <c r="J34" s="1"/>
      <c r="K34" s="1"/>
      <c r="L34" s="1">
        <v>154</v>
      </c>
      <c r="M34" s="192">
        <f t="shared" si="16"/>
        <v>154</v>
      </c>
      <c r="N34" s="1"/>
      <c r="O34" s="1"/>
      <c r="P34" s="1">
        <v>322</v>
      </c>
      <c r="Q34" s="192">
        <f t="shared" si="17"/>
        <v>322</v>
      </c>
      <c r="R34" s="1"/>
      <c r="S34" s="1"/>
      <c r="T34" s="1">
        <v>359</v>
      </c>
      <c r="U34" s="192">
        <f t="shared" si="18"/>
        <v>359</v>
      </c>
      <c r="V34" s="1"/>
      <c r="W34" s="1"/>
      <c r="X34" s="1">
        <f>สรุปแยก!H34</f>
        <v>357</v>
      </c>
      <c r="Y34" s="192">
        <f t="shared" si="19"/>
        <v>357</v>
      </c>
    </row>
    <row r="35" spans="1:25" ht="22.5" x14ac:dyDescent="0.55000000000000004">
      <c r="A35" s="236"/>
      <c r="B35" s="237">
        <v>13</v>
      </c>
      <c r="C35" s="2" t="s">
        <v>40</v>
      </c>
      <c r="D35" s="2" t="s">
        <v>41</v>
      </c>
      <c r="E35" s="2" t="s">
        <v>42</v>
      </c>
      <c r="F35" s="234"/>
      <c r="G35" s="1"/>
      <c r="H35" s="1">
        <v>159</v>
      </c>
      <c r="I35" s="97">
        <f t="shared" si="15"/>
        <v>159</v>
      </c>
      <c r="J35" s="1"/>
      <c r="K35" s="1"/>
      <c r="L35" s="1">
        <v>46</v>
      </c>
      <c r="M35" s="192">
        <f t="shared" si="16"/>
        <v>46</v>
      </c>
      <c r="N35" s="1"/>
      <c r="O35" s="1"/>
      <c r="P35" s="1">
        <v>48</v>
      </c>
      <c r="Q35" s="192">
        <f t="shared" si="17"/>
        <v>48</v>
      </c>
      <c r="R35" s="1"/>
      <c r="S35" s="1"/>
      <c r="T35" s="1">
        <v>98</v>
      </c>
      <c r="U35" s="192">
        <f t="shared" si="18"/>
        <v>98</v>
      </c>
      <c r="V35" s="1"/>
      <c r="W35" s="1"/>
      <c r="X35" s="1">
        <f>สรุปแยก!H35</f>
        <v>90</v>
      </c>
      <c r="Y35" s="192">
        <f t="shared" si="19"/>
        <v>90</v>
      </c>
    </row>
    <row r="36" spans="1:25" ht="22.5" x14ac:dyDescent="0.55000000000000004">
      <c r="A36" s="236"/>
      <c r="B36" s="237">
        <v>14</v>
      </c>
      <c r="C36" s="2" t="s">
        <v>40</v>
      </c>
      <c r="D36" s="2" t="s">
        <v>43</v>
      </c>
      <c r="E36" s="2" t="s">
        <v>42</v>
      </c>
      <c r="F36" s="234"/>
      <c r="G36" s="1"/>
      <c r="H36" s="1">
        <v>72</v>
      </c>
      <c r="I36" s="97">
        <f t="shared" si="15"/>
        <v>72</v>
      </c>
      <c r="J36" s="1"/>
      <c r="K36" s="1"/>
      <c r="L36" s="1">
        <v>24</v>
      </c>
      <c r="M36" s="192">
        <f t="shared" si="16"/>
        <v>24</v>
      </c>
      <c r="N36" s="1"/>
      <c r="O36" s="1"/>
      <c r="P36" s="1">
        <v>30</v>
      </c>
      <c r="Q36" s="192">
        <f t="shared" si="17"/>
        <v>30</v>
      </c>
      <c r="R36" s="1"/>
      <c r="S36" s="1"/>
      <c r="T36" s="1">
        <v>48</v>
      </c>
      <c r="U36" s="192">
        <f t="shared" si="18"/>
        <v>48</v>
      </c>
      <c r="V36" s="1"/>
      <c r="W36" s="1"/>
      <c r="X36" s="1">
        <f>สรุปแยก!H36</f>
        <v>40</v>
      </c>
      <c r="Y36" s="192">
        <f t="shared" si="19"/>
        <v>40</v>
      </c>
    </row>
    <row r="37" spans="1:25" ht="22.5" x14ac:dyDescent="0.55000000000000004">
      <c r="A37" s="236"/>
      <c r="B37" s="237">
        <v>15</v>
      </c>
      <c r="C37" s="2" t="s">
        <v>40</v>
      </c>
      <c r="D37" s="2" t="s">
        <v>44</v>
      </c>
      <c r="E37" s="2" t="s">
        <v>42</v>
      </c>
      <c r="F37" s="234"/>
      <c r="G37" s="1"/>
      <c r="H37" s="1">
        <v>17</v>
      </c>
      <c r="I37" s="97">
        <f t="shared" si="15"/>
        <v>17</v>
      </c>
      <c r="J37" s="1"/>
      <c r="K37" s="1"/>
      <c r="L37" s="1">
        <v>17</v>
      </c>
      <c r="M37" s="192">
        <f t="shared" si="16"/>
        <v>17</v>
      </c>
      <c r="N37" s="1"/>
      <c r="O37" s="1"/>
      <c r="P37" s="1">
        <v>19</v>
      </c>
      <c r="Q37" s="192">
        <f t="shared" si="17"/>
        <v>19</v>
      </c>
      <c r="R37" s="1"/>
      <c r="S37" s="1"/>
      <c r="T37" s="1">
        <v>25</v>
      </c>
      <c r="U37" s="192">
        <f t="shared" si="18"/>
        <v>25</v>
      </c>
      <c r="V37" s="1"/>
      <c r="W37" s="1"/>
      <c r="X37" s="1">
        <f>สรุปแยก!H37</f>
        <v>21</v>
      </c>
      <c r="Y37" s="192">
        <f t="shared" si="19"/>
        <v>21</v>
      </c>
    </row>
    <row r="38" spans="1:25" ht="22.5" x14ac:dyDescent="0.55000000000000004">
      <c r="A38" s="236"/>
      <c r="B38" s="237">
        <v>16</v>
      </c>
      <c r="C38" s="2" t="s">
        <v>45</v>
      </c>
      <c r="D38" s="2" t="s">
        <v>41</v>
      </c>
      <c r="E38" s="2" t="s">
        <v>46</v>
      </c>
      <c r="F38" s="234"/>
      <c r="G38" s="1"/>
      <c r="H38" s="1">
        <v>20</v>
      </c>
      <c r="I38" s="97">
        <f t="shared" si="15"/>
        <v>20</v>
      </c>
      <c r="J38" s="1"/>
      <c r="K38" s="1"/>
      <c r="L38" s="1">
        <v>27</v>
      </c>
      <c r="M38" s="192">
        <f t="shared" si="16"/>
        <v>27</v>
      </c>
      <c r="N38" s="1"/>
      <c r="O38" s="1"/>
      <c r="P38" s="1">
        <v>36</v>
      </c>
      <c r="Q38" s="192">
        <f t="shared" si="17"/>
        <v>36</v>
      </c>
      <c r="R38" s="1"/>
      <c r="S38" s="1"/>
      <c r="T38" s="1">
        <v>43</v>
      </c>
      <c r="U38" s="192">
        <f t="shared" si="18"/>
        <v>43</v>
      </c>
      <c r="V38" s="1"/>
      <c r="W38" s="1"/>
      <c r="X38" s="1">
        <f>สรุปแยก!H38</f>
        <v>24</v>
      </c>
      <c r="Y38" s="192">
        <f t="shared" si="19"/>
        <v>24</v>
      </c>
    </row>
    <row r="39" spans="1:25" ht="22.5" x14ac:dyDescent="0.55000000000000004">
      <c r="A39" s="378" t="s">
        <v>47</v>
      </c>
      <c r="B39" s="378"/>
      <c r="C39" s="378"/>
      <c r="D39" s="378"/>
      <c r="E39" s="378"/>
      <c r="F39" s="192">
        <f>SUM(F23:F38)</f>
        <v>4604</v>
      </c>
      <c r="G39" s="192">
        <f t="shared" ref="G39:I39" si="20">SUM(G23:G38)</f>
        <v>336</v>
      </c>
      <c r="H39" s="192">
        <f t="shared" si="20"/>
        <v>458</v>
      </c>
      <c r="I39" s="192">
        <f t="shared" si="20"/>
        <v>5398</v>
      </c>
      <c r="J39" s="192">
        <f>SUM(J23:J38)</f>
        <v>5396</v>
      </c>
      <c r="K39" s="192"/>
      <c r="L39" s="192">
        <f t="shared" ref="L39:M39" si="21">SUM(L23:L38)</f>
        <v>268</v>
      </c>
      <c r="M39" s="192">
        <f t="shared" si="21"/>
        <v>5664</v>
      </c>
      <c r="N39" s="192">
        <f t="shared" ref="N39" si="22">SUM(N23:N38)</f>
        <v>5087</v>
      </c>
      <c r="O39" s="192"/>
      <c r="P39" s="192">
        <f t="shared" ref="P39" si="23">SUM(P23:P38)</f>
        <v>455</v>
      </c>
      <c r="Q39" s="192">
        <f t="shared" ref="Q39" si="24">SUM(Q23:Q38)</f>
        <v>5542</v>
      </c>
      <c r="R39" s="192">
        <f t="shared" ref="R39" si="25">SUM(R23:R38)</f>
        <v>4889</v>
      </c>
      <c r="S39" s="192"/>
      <c r="T39" s="192">
        <f t="shared" ref="T39" si="26">SUM(T23:T38)</f>
        <v>573</v>
      </c>
      <c r="U39" s="192">
        <f t="shared" ref="U39" si="27">SUM(U23:U38)</f>
        <v>5462</v>
      </c>
      <c r="V39" s="192">
        <f t="shared" ref="V39" si="28">SUM(V23:V38)</f>
        <v>4302</v>
      </c>
      <c r="W39" s="192"/>
      <c r="X39" s="192">
        <f t="shared" ref="X39" si="29">SUM(X23:X38)</f>
        <v>532</v>
      </c>
      <c r="Y39" s="192">
        <f t="shared" ref="Y39" si="30">SUM(Y23:Y38)</f>
        <v>4834</v>
      </c>
    </row>
    <row r="40" spans="1:25" ht="22.5" x14ac:dyDescent="0.55000000000000004">
      <c r="A40" s="199" t="s">
        <v>48</v>
      </c>
      <c r="B40" s="111"/>
      <c r="C40" s="111"/>
      <c r="D40" s="111"/>
      <c r="E40" s="205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200"/>
    </row>
    <row r="41" spans="1:25" ht="22.5" x14ac:dyDescent="0.55000000000000004">
      <c r="A41" s="236"/>
      <c r="B41" s="237">
        <v>1</v>
      </c>
      <c r="C41" s="2" t="s">
        <v>49</v>
      </c>
      <c r="D41" s="2" t="s">
        <v>50</v>
      </c>
      <c r="E41" s="2" t="s">
        <v>14</v>
      </c>
      <c r="F41" s="234">
        <v>324</v>
      </c>
      <c r="G41" s="1">
        <v>76</v>
      </c>
      <c r="H41" s="1"/>
      <c r="I41" s="193">
        <f>SUM(F41:H41)</f>
        <v>400</v>
      </c>
      <c r="J41" s="1">
        <v>326</v>
      </c>
      <c r="K41" s="1">
        <v>70</v>
      </c>
      <c r="L41" s="1"/>
      <c r="M41" s="193">
        <f>SUM(J41:L41)</f>
        <v>396</v>
      </c>
      <c r="N41" s="1">
        <v>332</v>
      </c>
      <c r="O41" s="1">
        <v>81</v>
      </c>
      <c r="P41" s="1"/>
      <c r="Q41" s="193">
        <f>SUM(N41:P41)</f>
        <v>413</v>
      </c>
      <c r="R41" s="1">
        <v>313</v>
      </c>
      <c r="S41" s="1">
        <v>81</v>
      </c>
      <c r="T41" s="1"/>
      <c r="U41" s="193">
        <f>SUM(R41:T41)</f>
        <v>394</v>
      </c>
      <c r="V41" s="1">
        <f>สรุปแยก!F41</f>
        <v>249</v>
      </c>
      <c r="W41" s="1">
        <f>สรุปแยก!G41</f>
        <v>61</v>
      </c>
      <c r="X41" s="1"/>
      <c r="Y41" s="193">
        <f>SUM(V41:X41)</f>
        <v>310</v>
      </c>
    </row>
    <row r="42" spans="1:25" ht="22.5" x14ac:dyDescent="0.55000000000000004">
      <c r="A42" s="236"/>
      <c r="B42" s="237">
        <v>2</v>
      </c>
      <c r="C42" s="2" t="s">
        <v>49</v>
      </c>
      <c r="D42" s="2" t="s">
        <v>51</v>
      </c>
      <c r="E42" s="2" t="s">
        <v>14</v>
      </c>
      <c r="F42" s="234">
        <v>107</v>
      </c>
      <c r="G42" s="1">
        <v>11</v>
      </c>
      <c r="H42" s="1"/>
      <c r="I42" s="193">
        <f t="shared" ref="I42:I53" si="31">SUM(F42:H42)</f>
        <v>118</v>
      </c>
      <c r="J42" s="1">
        <v>140</v>
      </c>
      <c r="K42" s="1">
        <v>7</v>
      </c>
      <c r="L42" s="1"/>
      <c r="M42" s="193">
        <f t="shared" ref="M42:M53" si="32">SUM(J42:L42)</f>
        <v>147</v>
      </c>
      <c r="N42" s="1">
        <v>172</v>
      </c>
      <c r="O42" s="1">
        <v>4</v>
      </c>
      <c r="P42" s="1"/>
      <c r="Q42" s="193">
        <f t="shared" ref="Q42:Q53" si="33">SUM(N42:P42)</f>
        <v>176</v>
      </c>
      <c r="R42" s="1">
        <v>219</v>
      </c>
      <c r="S42" s="1"/>
      <c r="T42" s="1"/>
      <c r="U42" s="193">
        <f t="shared" ref="U42:U53" si="34">SUM(R42:T42)</f>
        <v>219</v>
      </c>
      <c r="V42" s="1">
        <f>สรุปแยก!F42</f>
        <v>187</v>
      </c>
      <c r="W42" s="1"/>
      <c r="X42" s="1"/>
      <c r="Y42" s="193">
        <f t="shared" ref="Y42:Y53" si="35">SUM(V42:X42)</f>
        <v>187</v>
      </c>
    </row>
    <row r="43" spans="1:25" ht="22.5" x14ac:dyDescent="0.55000000000000004">
      <c r="A43" s="236"/>
      <c r="B43" s="237">
        <v>3</v>
      </c>
      <c r="C43" s="2" t="s">
        <v>49</v>
      </c>
      <c r="D43" s="2" t="s">
        <v>52</v>
      </c>
      <c r="E43" s="2" t="s">
        <v>14</v>
      </c>
      <c r="F43" s="234">
        <v>56</v>
      </c>
      <c r="G43" s="1"/>
      <c r="H43" s="1"/>
      <c r="I43" s="193">
        <f t="shared" si="31"/>
        <v>56</v>
      </c>
      <c r="J43" s="1">
        <v>91</v>
      </c>
      <c r="K43" s="1"/>
      <c r="L43" s="1"/>
      <c r="M43" s="193">
        <f t="shared" si="32"/>
        <v>91</v>
      </c>
      <c r="N43" s="1">
        <v>115</v>
      </c>
      <c r="O43" s="1"/>
      <c r="P43" s="1"/>
      <c r="Q43" s="193">
        <f t="shared" si="33"/>
        <v>115</v>
      </c>
      <c r="R43" s="1">
        <v>140</v>
      </c>
      <c r="S43" s="1"/>
      <c r="T43" s="1"/>
      <c r="U43" s="193">
        <f t="shared" si="34"/>
        <v>140</v>
      </c>
      <c r="V43" s="1">
        <f>สรุปแยก!F43</f>
        <v>139</v>
      </c>
      <c r="W43" s="1"/>
      <c r="X43" s="1"/>
      <c r="Y43" s="193">
        <f t="shared" si="35"/>
        <v>139</v>
      </c>
    </row>
    <row r="44" spans="1:25" ht="22.5" x14ac:dyDescent="0.55000000000000004">
      <c r="A44" s="236"/>
      <c r="B44" s="237">
        <v>4</v>
      </c>
      <c r="C44" s="2" t="s">
        <v>49</v>
      </c>
      <c r="D44" s="2" t="s">
        <v>53</v>
      </c>
      <c r="E44" s="2" t="s">
        <v>14</v>
      </c>
      <c r="F44" s="234">
        <v>267</v>
      </c>
      <c r="G44" s="1">
        <v>48</v>
      </c>
      <c r="H44" s="1"/>
      <c r="I44" s="193">
        <f t="shared" si="31"/>
        <v>315</v>
      </c>
      <c r="J44" s="1">
        <v>351</v>
      </c>
      <c r="K44" s="1">
        <v>60</v>
      </c>
      <c r="L44" s="1"/>
      <c r="M44" s="193">
        <f t="shared" si="32"/>
        <v>411</v>
      </c>
      <c r="N44" s="1">
        <v>428</v>
      </c>
      <c r="O44" s="1">
        <v>66</v>
      </c>
      <c r="P44" s="1"/>
      <c r="Q44" s="193">
        <f t="shared" si="33"/>
        <v>494</v>
      </c>
      <c r="R44" s="1">
        <v>486</v>
      </c>
      <c r="S44" s="1">
        <v>62</v>
      </c>
      <c r="T44" s="1"/>
      <c r="U44" s="193">
        <f t="shared" si="34"/>
        <v>548</v>
      </c>
      <c r="V44" s="1">
        <f>สรุปแยก!F44</f>
        <v>483</v>
      </c>
      <c r="W44" s="1">
        <f>สรุปแยก!G44</f>
        <v>40</v>
      </c>
      <c r="X44" s="1"/>
      <c r="Y44" s="193">
        <f t="shared" si="35"/>
        <v>523</v>
      </c>
    </row>
    <row r="45" spans="1:25" ht="22.5" x14ac:dyDescent="0.55000000000000004">
      <c r="A45" s="236"/>
      <c r="B45" s="237">
        <v>5</v>
      </c>
      <c r="C45" s="2" t="s">
        <v>49</v>
      </c>
      <c r="D45" s="2" t="s">
        <v>54</v>
      </c>
      <c r="E45" s="2" t="s">
        <v>14</v>
      </c>
      <c r="F45" s="234"/>
      <c r="G45" s="1">
        <v>135</v>
      </c>
      <c r="H45" s="1"/>
      <c r="I45" s="193">
        <f t="shared" si="31"/>
        <v>135</v>
      </c>
      <c r="J45" s="1"/>
      <c r="K45" s="1">
        <v>98</v>
      </c>
      <c r="L45" s="1"/>
      <c r="M45" s="193">
        <f t="shared" si="32"/>
        <v>98</v>
      </c>
      <c r="N45" s="1"/>
      <c r="O45" s="1">
        <v>62</v>
      </c>
      <c r="P45" s="1"/>
      <c r="Q45" s="193">
        <f t="shared" si="33"/>
        <v>62</v>
      </c>
      <c r="R45" s="1"/>
      <c r="S45" s="1">
        <v>62</v>
      </c>
      <c r="T45" s="1"/>
      <c r="U45" s="193">
        <f t="shared" si="34"/>
        <v>62</v>
      </c>
      <c r="V45" s="1"/>
      <c r="W45" s="1">
        <f>สรุปแยก!G45</f>
        <v>35</v>
      </c>
      <c r="X45" s="1"/>
      <c r="Y45" s="193">
        <f t="shared" si="35"/>
        <v>35</v>
      </c>
    </row>
    <row r="46" spans="1:25" ht="22.5" x14ac:dyDescent="0.55000000000000004">
      <c r="A46" s="236"/>
      <c r="B46" s="237">
        <v>6</v>
      </c>
      <c r="C46" s="2" t="s">
        <v>49</v>
      </c>
      <c r="D46" s="2" t="s">
        <v>55</v>
      </c>
      <c r="E46" s="2" t="s">
        <v>14</v>
      </c>
      <c r="F46" s="234"/>
      <c r="G46" s="1"/>
      <c r="H46" s="1"/>
      <c r="I46" s="193"/>
      <c r="J46" s="1">
        <v>58</v>
      </c>
      <c r="K46" s="1"/>
      <c r="L46" s="1"/>
      <c r="M46" s="193">
        <f t="shared" si="32"/>
        <v>58</v>
      </c>
      <c r="N46" s="1">
        <v>69</v>
      </c>
      <c r="O46" s="1"/>
      <c r="P46" s="1"/>
      <c r="Q46" s="193">
        <f t="shared" si="33"/>
        <v>69</v>
      </c>
      <c r="R46" s="1">
        <v>77</v>
      </c>
      <c r="S46" s="1"/>
      <c r="T46" s="1"/>
      <c r="U46" s="193">
        <f t="shared" si="34"/>
        <v>77</v>
      </c>
      <c r="V46" s="1">
        <f>สรุปแยก!F46</f>
        <v>69</v>
      </c>
      <c r="W46" s="1">
        <f>สรุปแยก!G46</f>
        <v>11</v>
      </c>
      <c r="X46" s="1"/>
      <c r="Y46" s="193">
        <f t="shared" si="35"/>
        <v>80</v>
      </c>
    </row>
    <row r="47" spans="1:25" ht="22.5" x14ac:dyDescent="0.55000000000000004">
      <c r="A47" s="236"/>
      <c r="B47" s="237">
        <v>7</v>
      </c>
      <c r="C47" s="2" t="s">
        <v>49</v>
      </c>
      <c r="D47" s="2" t="s">
        <v>56</v>
      </c>
      <c r="E47" s="2" t="s">
        <v>14</v>
      </c>
      <c r="F47" s="234"/>
      <c r="G47" s="1"/>
      <c r="H47" s="1"/>
      <c r="I47" s="193"/>
      <c r="J47" s="1">
        <v>25</v>
      </c>
      <c r="K47" s="1">
        <v>5</v>
      </c>
      <c r="L47" s="1"/>
      <c r="M47" s="193">
        <f t="shared" si="32"/>
        <v>30</v>
      </c>
      <c r="N47" s="1">
        <v>42</v>
      </c>
      <c r="O47" s="1">
        <v>4</v>
      </c>
      <c r="P47" s="1"/>
      <c r="Q47" s="193">
        <f t="shared" si="33"/>
        <v>46</v>
      </c>
      <c r="R47" s="1">
        <v>67</v>
      </c>
      <c r="S47" s="1">
        <v>3</v>
      </c>
      <c r="T47" s="1"/>
      <c r="U47" s="193">
        <f t="shared" si="34"/>
        <v>70</v>
      </c>
      <c r="V47" s="1">
        <f>สรุปแยก!F47</f>
        <v>87</v>
      </c>
      <c r="W47" s="1">
        <f>สรุปแยก!G47</f>
        <v>1</v>
      </c>
      <c r="X47" s="1"/>
      <c r="Y47" s="193">
        <f t="shared" si="35"/>
        <v>88</v>
      </c>
    </row>
    <row r="48" spans="1:25" ht="22.5" x14ac:dyDescent="0.55000000000000004">
      <c r="A48" s="236"/>
      <c r="B48" s="237">
        <v>8</v>
      </c>
      <c r="C48" s="2" t="s">
        <v>49</v>
      </c>
      <c r="D48" s="2" t="s">
        <v>88</v>
      </c>
      <c r="E48" s="2" t="s">
        <v>14</v>
      </c>
      <c r="F48" s="234"/>
      <c r="G48" s="1"/>
      <c r="H48" s="1"/>
      <c r="I48" s="193"/>
      <c r="J48" s="1"/>
      <c r="K48" s="1"/>
      <c r="L48" s="1"/>
      <c r="M48" s="193"/>
      <c r="N48" s="1">
        <v>121</v>
      </c>
      <c r="O48" s="1">
        <v>19</v>
      </c>
      <c r="P48" s="1"/>
      <c r="Q48" s="193">
        <f t="shared" si="33"/>
        <v>140</v>
      </c>
      <c r="R48" s="1">
        <v>202</v>
      </c>
      <c r="S48" s="1">
        <v>41</v>
      </c>
      <c r="T48" s="1"/>
      <c r="U48" s="193">
        <f t="shared" si="34"/>
        <v>243</v>
      </c>
      <c r="V48" s="1">
        <f>สรุปแยก!F48</f>
        <v>277</v>
      </c>
      <c r="W48" s="1">
        <f>สรุปแยก!G48</f>
        <v>47</v>
      </c>
      <c r="X48" s="1"/>
      <c r="Y48" s="193">
        <f t="shared" si="35"/>
        <v>324</v>
      </c>
    </row>
    <row r="49" spans="1:25" ht="22.5" x14ac:dyDescent="0.55000000000000004">
      <c r="A49" s="236"/>
      <c r="B49" s="237">
        <v>9</v>
      </c>
      <c r="C49" s="2" t="s">
        <v>49</v>
      </c>
      <c r="D49" s="2" t="s">
        <v>89</v>
      </c>
      <c r="E49" s="2" t="s">
        <v>14</v>
      </c>
      <c r="F49" s="234"/>
      <c r="G49" s="1"/>
      <c r="H49" s="1"/>
      <c r="I49" s="193"/>
      <c r="J49" s="1"/>
      <c r="K49" s="1"/>
      <c r="L49" s="1"/>
      <c r="M49" s="193"/>
      <c r="N49" s="1">
        <v>44</v>
      </c>
      <c r="O49" s="1"/>
      <c r="P49" s="1"/>
      <c r="Q49" s="193">
        <f t="shared" si="33"/>
        <v>44</v>
      </c>
      <c r="R49" s="1">
        <v>61</v>
      </c>
      <c r="S49" s="1"/>
      <c r="T49" s="1"/>
      <c r="U49" s="193">
        <f t="shared" si="34"/>
        <v>61</v>
      </c>
      <c r="V49" s="1">
        <f>สรุปแยก!F49</f>
        <v>75</v>
      </c>
      <c r="W49" s="1"/>
      <c r="X49" s="1"/>
      <c r="Y49" s="193">
        <f t="shared" si="35"/>
        <v>75</v>
      </c>
    </row>
    <row r="50" spans="1:25" ht="22.5" x14ac:dyDescent="0.55000000000000004">
      <c r="A50" s="236"/>
      <c r="B50" s="237">
        <v>10</v>
      </c>
      <c r="C50" s="2" t="s">
        <v>57</v>
      </c>
      <c r="D50" s="2" t="s">
        <v>58</v>
      </c>
      <c r="E50" s="2" t="s">
        <v>42</v>
      </c>
      <c r="F50" s="234"/>
      <c r="G50" s="1"/>
      <c r="H50" s="1">
        <v>30</v>
      </c>
      <c r="I50" s="193">
        <f t="shared" si="31"/>
        <v>30</v>
      </c>
      <c r="J50" s="1"/>
      <c r="K50" s="1"/>
      <c r="L50" s="1">
        <v>18</v>
      </c>
      <c r="M50" s="193">
        <f t="shared" si="32"/>
        <v>18</v>
      </c>
      <c r="N50" s="1"/>
      <c r="O50" s="1"/>
      <c r="P50" s="1">
        <v>7</v>
      </c>
      <c r="Q50" s="193">
        <f t="shared" si="33"/>
        <v>7</v>
      </c>
      <c r="R50" s="1"/>
      <c r="S50" s="1"/>
      <c r="T50" s="1">
        <v>7</v>
      </c>
      <c r="U50" s="193">
        <f t="shared" si="34"/>
        <v>7</v>
      </c>
      <c r="V50" s="1"/>
      <c r="W50" s="1"/>
      <c r="X50" s="1">
        <f>สรุปแยก!H50</f>
        <v>7</v>
      </c>
      <c r="Y50" s="193">
        <f t="shared" si="35"/>
        <v>7</v>
      </c>
    </row>
    <row r="51" spans="1:25" ht="22.5" x14ac:dyDescent="0.55000000000000004">
      <c r="A51" s="236"/>
      <c r="B51" s="237">
        <v>11</v>
      </c>
      <c r="C51" s="2" t="s">
        <v>59</v>
      </c>
      <c r="D51" s="2" t="s">
        <v>118</v>
      </c>
      <c r="E51" s="2" t="s">
        <v>14</v>
      </c>
      <c r="F51" s="234"/>
      <c r="G51" s="1"/>
      <c r="H51" s="1"/>
      <c r="I51" s="193"/>
      <c r="J51" s="1"/>
      <c r="K51" s="1"/>
      <c r="L51" s="1"/>
      <c r="M51" s="193"/>
      <c r="N51" s="1"/>
      <c r="O51" s="1"/>
      <c r="P51" s="1"/>
      <c r="Q51" s="193"/>
      <c r="R51" s="1">
        <v>18</v>
      </c>
      <c r="S51" s="1"/>
      <c r="T51" s="1"/>
      <c r="U51" s="193">
        <f t="shared" si="34"/>
        <v>18</v>
      </c>
      <c r="V51" s="1">
        <f>สรุปแยก!F51</f>
        <v>21</v>
      </c>
      <c r="W51" s="1"/>
      <c r="X51" s="1"/>
      <c r="Y51" s="193">
        <f t="shared" si="35"/>
        <v>21</v>
      </c>
    </row>
    <row r="52" spans="1:25" ht="22.5" x14ac:dyDescent="0.55000000000000004">
      <c r="A52" s="236"/>
      <c r="B52" s="237">
        <v>12</v>
      </c>
      <c r="C52" s="2" t="s">
        <v>59</v>
      </c>
      <c r="D52" s="2" t="s">
        <v>60</v>
      </c>
      <c r="E52" s="2" t="s">
        <v>14</v>
      </c>
      <c r="F52" s="234">
        <v>28</v>
      </c>
      <c r="G52" s="1">
        <v>4</v>
      </c>
      <c r="H52" s="1"/>
      <c r="I52" s="193">
        <f t="shared" si="31"/>
        <v>32</v>
      </c>
      <c r="J52" s="1">
        <v>29</v>
      </c>
      <c r="K52" s="1"/>
      <c r="L52" s="1"/>
      <c r="M52" s="193">
        <f t="shared" si="32"/>
        <v>29</v>
      </c>
      <c r="N52" s="1">
        <v>30</v>
      </c>
      <c r="O52" s="1"/>
      <c r="P52" s="1"/>
      <c r="Q52" s="193">
        <f t="shared" si="33"/>
        <v>30</v>
      </c>
      <c r="R52" s="1">
        <v>20</v>
      </c>
      <c r="S52" s="1"/>
      <c r="T52" s="1"/>
      <c r="U52" s="193">
        <f t="shared" si="34"/>
        <v>20</v>
      </c>
      <c r="V52" s="1">
        <f>สรุปแยก!F52</f>
        <v>11</v>
      </c>
      <c r="W52" s="1"/>
      <c r="X52" s="1"/>
      <c r="Y52" s="193">
        <f t="shared" si="35"/>
        <v>11</v>
      </c>
    </row>
    <row r="53" spans="1:25" ht="22.5" x14ac:dyDescent="0.55000000000000004">
      <c r="A53" s="236"/>
      <c r="B53" s="237">
        <v>13</v>
      </c>
      <c r="C53" s="2" t="s">
        <v>59</v>
      </c>
      <c r="D53" s="2" t="s">
        <v>61</v>
      </c>
      <c r="E53" s="2" t="s">
        <v>14</v>
      </c>
      <c r="F53" s="234">
        <v>50</v>
      </c>
      <c r="G53" s="1">
        <v>10</v>
      </c>
      <c r="H53" s="1"/>
      <c r="I53" s="193">
        <f t="shared" si="31"/>
        <v>60</v>
      </c>
      <c r="J53" s="1">
        <v>46</v>
      </c>
      <c r="K53" s="1">
        <v>9</v>
      </c>
      <c r="L53" s="1"/>
      <c r="M53" s="193">
        <f t="shared" si="32"/>
        <v>55</v>
      </c>
      <c r="N53" s="1">
        <v>49</v>
      </c>
      <c r="O53" s="1">
        <v>6</v>
      </c>
      <c r="P53" s="1"/>
      <c r="Q53" s="193">
        <f t="shared" si="33"/>
        <v>55</v>
      </c>
      <c r="R53" s="1">
        <v>37</v>
      </c>
      <c r="S53" s="1"/>
      <c r="T53" s="1"/>
      <c r="U53" s="193">
        <f t="shared" si="34"/>
        <v>37</v>
      </c>
      <c r="V53" s="1">
        <f>สรุปแยก!F53</f>
        <v>22</v>
      </c>
      <c r="W53" s="1"/>
      <c r="X53" s="1"/>
      <c r="Y53" s="193">
        <f t="shared" si="35"/>
        <v>22</v>
      </c>
    </row>
    <row r="54" spans="1:25" ht="22.5" x14ac:dyDescent="0.55000000000000004">
      <c r="A54" s="381" t="s">
        <v>62</v>
      </c>
      <c r="B54" s="381"/>
      <c r="C54" s="381"/>
      <c r="D54" s="381"/>
      <c r="E54" s="381"/>
      <c r="F54" s="193">
        <f>SUM(F41:F53)</f>
        <v>832</v>
      </c>
      <c r="G54" s="193">
        <f t="shared" ref="G54:I54" si="36">SUM(G41:G53)</f>
        <v>284</v>
      </c>
      <c r="H54" s="193">
        <f t="shared" si="36"/>
        <v>30</v>
      </c>
      <c r="I54" s="193">
        <f t="shared" si="36"/>
        <v>1146</v>
      </c>
      <c r="J54" s="193">
        <f>SUM(J41:J53)</f>
        <v>1066</v>
      </c>
      <c r="K54" s="193">
        <f t="shared" ref="K54:M54" si="37">SUM(K41:K53)</f>
        <v>249</v>
      </c>
      <c r="L54" s="193">
        <f t="shared" si="37"/>
        <v>18</v>
      </c>
      <c r="M54" s="193">
        <f t="shared" si="37"/>
        <v>1333</v>
      </c>
      <c r="N54" s="193">
        <f t="shared" ref="N54" si="38">SUM(N41:N53)</f>
        <v>1402</v>
      </c>
      <c r="O54" s="193">
        <f t="shared" ref="O54" si="39">SUM(O41:O53)</f>
        <v>242</v>
      </c>
      <c r="P54" s="193">
        <f t="shared" ref="P54" si="40">SUM(P41:P53)</f>
        <v>7</v>
      </c>
      <c r="Q54" s="193">
        <f t="shared" ref="Q54" si="41">SUM(Q41:Q53)</f>
        <v>1651</v>
      </c>
      <c r="R54" s="193">
        <f t="shared" ref="R54" si="42">SUM(R41:R53)</f>
        <v>1640</v>
      </c>
      <c r="S54" s="193">
        <f t="shared" ref="S54" si="43">SUM(S41:S53)</f>
        <v>249</v>
      </c>
      <c r="T54" s="193">
        <f t="shared" ref="T54" si="44">SUM(T41:T53)</f>
        <v>7</v>
      </c>
      <c r="U54" s="193">
        <f t="shared" ref="U54" si="45">SUM(U41:U53)</f>
        <v>1896</v>
      </c>
      <c r="V54" s="193">
        <f t="shared" ref="V54" si="46">SUM(V41:V53)</f>
        <v>1620</v>
      </c>
      <c r="W54" s="193">
        <f t="shared" ref="W54" si="47">SUM(W41:W53)</f>
        <v>195</v>
      </c>
      <c r="X54" s="193">
        <f t="shared" ref="X54" si="48">SUM(X41:X53)</f>
        <v>7</v>
      </c>
      <c r="Y54" s="193">
        <f t="shared" ref="Y54" si="49">SUM(Y41:Y53)</f>
        <v>1822</v>
      </c>
    </row>
    <row r="55" spans="1:25" ht="22.5" x14ac:dyDescent="0.55000000000000004">
      <c r="A55" s="201" t="s">
        <v>63</v>
      </c>
      <c r="B55" s="98"/>
      <c r="C55" s="98"/>
      <c r="D55" s="98"/>
      <c r="E55" s="206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202"/>
    </row>
    <row r="56" spans="1:25" ht="22.5" x14ac:dyDescent="0.55000000000000004">
      <c r="A56" s="236"/>
      <c r="B56" s="237">
        <v>1</v>
      </c>
      <c r="C56" s="2" t="s">
        <v>49</v>
      </c>
      <c r="D56" s="2" t="s">
        <v>65</v>
      </c>
      <c r="E56" s="2" t="s">
        <v>14</v>
      </c>
      <c r="F56" s="234">
        <v>174</v>
      </c>
      <c r="G56" s="1">
        <v>10</v>
      </c>
      <c r="H56" s="1"/>
      <c r="I56" s="189">
        <f>SUM(F56:H56)</f>
        <v>184</v>
      </c>
      <c r="J56" s="1">
        <v>260</v>
      </c>
      <c r="K56" s="1">
        <v>5</v>
      </c>
      <c r="L56" s="1"/>
      <c r="M56" s="189">
        <f>SUM(J56:L56)</f>
        <v>265</v>
      </c>
      <c r="N56" s="1">
        <v>281</v>
      </c>
      <c r="O56" s="1">
        <v>1</v>
      </c>
      <c r="P56" s="1"/>
      <c r="Q56" s="189">
        <f>SUM(N56:P56)</f>
        <v>282</v>
      </c>
      <c r="R56" s="1">
        <v>347</v>
      </c>
      <c r="S56" s="1"/>
      <c r="T56" s="1"/>
      <c r="U56" s="189">
        <f>SUM(R56:T56)</f>
        <v>347</v>
      </c>
      <c r="V56" s="1">
        <f>สรุปแยก!F56</f>
        <v>305</v>
      </c>
      <c r="W56" s="1"/>
      <c r="X56" s="1"/>
      <c r="Y56" s="189">
        <f>SUM(V56:X56)</f>
        <v>305</v>
      </c>
    </row>
    <row r="57" spans="1:25" ht="22.5" x14ac:dyDescent="0.55000000000000004">
      <c r="A57" s="236"/>
      <c r="B57" s="237">
        <v>2</v>
      </c>
      <c r="C57" s="2" t="s">
        <v>64</v>
      </c>
      <c r="D57" s="2" t="s">
        <v>66</v>
      </c>
      <c r="E57" s="2" t="s">
        <v>14</v>
      </c>
      <c r="F57" s="234">
        <v>141</v>
      </c>
      <c r="G57" s="1">
        <v>83</v>
      </c>
      <c r="H57" s="1"/>
      <c r="I57" s="189">
        <f t="shared" ref="I57:I64" si="50">SUM(F57:H57)</f>
        <v>224</v>
      </c>
      <c r="J57" s="1">
        <v>183</v>
      </c>
      <c r="K57" s="1">
        <v>80</v>
      </c>
      <c r="L57" s="1"/>
      <c r="M57" s="189">
        <f t="shared" ref="M57:M64" si="51">SUM(J57:L57)</f>
        <v>263</v>
      </c>
      <c r="N57" s="1">
        <v>226</v>
      </c>
      <c r="O57" s="1">
        <v>90</v>
      </c>
      <c r="P57" s="1"/>
      <c r="Q57" s="189">
        <f t="shared" ref="Q57:Q64" si="52">SUM(N57:P57)</f>
        <v>316</v>
      </c>
      <c r="R57" s="1">
        <v>260</v>
      </c>
      <c r="S57" s="1">
        <v>93</v>
      </c>
      <c r="T57" s="1"/>
      <c r="U57" s="189">
        <f t="shared" ref="U57:U64" si="53">SUM(R57:T57)</f>
        <v>353</v>
      </c>
      <c r="V57" s="1">
        <f>สรุปแยก!F57</f>
        <v>227</v>
      </c>
      <c r="W57" s="1">
        <f>สรุปแยก!G57</f>
        <v>72</v>
      </c>
      <c r="X57" s="1"/>
      <c r="Y57" s="189">
        <f t="shared" ref="Y57:Y64" si="54">SUM(V57:X57)</f>
        <v>299</v>
      </c>
    </row>
    <row r="58" spans="1:25" ht="22.5" x14ac:dyDescent="0.55000000000000004">
      <c r="A58" s="236"/>
      <c r="B58" s="237">
        <v>3</v>
      </c>
      <c r="C58" s="2" t="s">
        <v>64</v>
      </c>
      <c r="D58" s="2" t="s">
        <v>67</v>
      </c>
      <c r="E58" s="2" t="s">
        <v>14</v>
      </c>
      <c r="F58" s="234">
        <v>87</v>
      </c>
      <c r="G58" s="1">
        <v>22</v>
      </c>
      <c r="H58" s="1"/>
      <c r="I58" s="189">
        <f t="shared" si="50"/>
        <v>109</v>
      </c>
      <c r="J58" s="1">
        <v>135</v>
      </c>
      <c r="K58" s="1">
        <v>21</v>
      </c>
      <c r="L58" s="1"/>
      <c r="M58" s="189">
        <f t="shared" si="51"/>
        <v>156</v>
      </c>
      <c r="N58" s="1">
        <v>161</v>
      </c>
      <c r="O58" s="1">
        <v>35</v>
      </c>
      <c r="P58" s="1"/>
      <c r="Q58" s="189">
        <f t="shared" si="52"/>
        <v>196</v>
      </c>
      <c r="R58" s="1">
        <v>181</v>
      </c>
      <c r="S58" s="1">
        <v>31</v>
      </c>
      <c r="T58" s="1"/>
      <c r="U58" s="189">
        <f t="shared" si="53"/>
        <v>212</v>
      </c>
      <c r="V58" s="1">
        <f>สรุปแยก!F58</f>
        <v>167</v>
      </c>
      <c r="W58" s="1">
        <f>สรุปแยก!G58</f>
        <v>25</v>
      </c>
      <c r="X58" s="1"/>
      <c r="Y58" s="189">
        <f t="shared" si="54"/>
        <v>192</v>
      </c>
    </row>
    <row r="59" spans="1:25" ht="22.5" x14ac:dyDescent="0.55000000000000004">
      <c r="A59" s="236"/>
      <c r="B59" s="237">
        <v>4</v>
      </c>
      <c r="C59" s="2" t="s">
        <v>64</v>
      </c>
      <c r="D59" s="2" t="s">
        <v>68</v>
      </c>
      <c r="E59" s="2" t="s">
        <v>14</v>
      </c>
      <c r="F59" s="234">
        <v>363</v>
      </c>
      <c r="G59" s="1">
        <v>198</v>
      </c>
      <c r="H59" s="1"/>
      <c r="I59" s="189">
        <f t="shared" si="50"/>
        <v>561</v>
      </c>
      <c r="J59" s="1">
        <v>324</v>
      </c>
      <c r="K59" s="1">
        <v>125</v>
      </c>
      <c r="L59" s="1"/>
      <c r="M59" s="189">
        <f t="shared" si="51"/>
        <v>449</v>
      </c>
      <c r="N59" s="1">
        <v>188</v>
      </c>
      <c r="O59" s="1">
        <v>106</v>
      </c>
      <c r="P59" s="1"/>
      <c r="Q59" s="189">
        <f t="shared" si="52"/>
        <v>294</v>
      </c>
      <c r="R59" s="1">
        <v>208</v>
      </c>
      <c r="S59" s="1">
        <v>94</v>
      </c>
      <c r="T59" s="1"/>
      <c r="U59" s="189">
        <f t="shared" si="53"/>
        <v>302</v>
      </c>
      <c r="V59" s="1">
        <f>สรุปแยก!F59</f>
        <v>181</v>
      </c>
      <c r="W59" s="1">
        <f>สรุปแยก!G59</f>
        <v>80</v>
      </c>
      <c r="X59" s="1"/>
      <c r="Y59" s="189">
        <f t="shared" si="54"/>
        <v>261</v>
      </c>
    </row>
    <row r="60" spans="1:25" ht="22.5" x14ac:dyDescent="0.55000000000000004">
      <c r="A60" s="236"/>
      <c r="B60" s="237">
        <v>5</v>
      </c>
      <c r="C60" s="2" t="s">
        <v>64</v>
      </c>
      <c r="D60" s="2" t="s">
        <v>69</v>
      </c>
      <c r="E60" s="2" t="s">
        <v>14</v>
      </c>
      <c r="F60" s="234"/>
      <c r="G60" s="1"/>
      <c r="H60" s="1"/>
      <c r="I60" s="189"/>
      <c r="J60" s="1">
        <v>15</v>
      </c>
      <c r="K60" s="1"/>
      <c r="L60" s="1"/>
      <c r="M60" s="189">
        <f t="shared" si="51"/>
        <v>15</v>
      </c>
      <c r="N60" s="1">
        <v>26</v>
      </c>
      <c r="O60" s="1"/>
      <c r="P60" s="1"/>
      <c r="Q60" s="189">
        <f t="shared" si="52"/>
        <v>26</v>
      </c>
      <c r="R60" s="1">
        <v>39</v>
      </c>
      <c r="S60" s="1"/>
      <c r="T60" s="1"/>
      <c r="U60" s="189">
        <f t="shared" si="53"/>
        <v>39</v>
      </c>
      <c r="V60" s="1">
        <f>สรุปแยก!F60</f>
        <v>34</v>
      </c>
      <c r="W60" s="1"/>
      <c r="X60" s="1"/>
      <c r="Y60" s="189">
        <f t="shared" si="54"/>
        <v>34</v>
      </c>
    </row>
    <row r="61" spans="1:25" ht="22.5" x14ac:dyDescent="0.55000000000000004">
      <c r="A61" s="236"/>
      <c r="B61" s="237">
        <v>6</v>
      </c>
      <c r="C61" s="2" t="s">
        <v>71</v>
      </c>
      <c r="D61" s="2" t="s">
        <v>72</v>
      </c>
      <c r="E61" s="2" t="s">
        <v>42</v>
      </c>
      <c r="F61" s="234"/>
      <c r="G61" s="1"/>
      <c r="H61" s="1">
        <v>28</v>
      </c>
      <c r="I61" s="189">
        <f t="shared" si="50"/>
        <v>28</v>
      </c>
      <c r="J61" s="1"/>
      <c r="K61" s="1"/>
      <c r="L61" s="1">
        <v>15</v>
      </c>
      <c r="M61" s="189">
        <f t="shared" si="51"/>
        <v>15</v>
      </c>
      <c r="N61" s="1"/>
      <c r="O61" s="1"/>
      <c r="P61" s="1">
        <v>12</v>
      </c>
      <c r="Q61" s="189">
        <f t="shared" si="52"/>
        <v>12</v>
      </c>
      <c r="R61" s="1"/>
      <c r="S61" s="1"/>
      <c r="T61" s="1">
        <v>13</v>
      </c>
      <c r="U61" s="189">
        <f t="shared" si="53"/>
        <v>13</v>
      </c>
      <c r="V61" s="1"/>
      <c r="W61" s="1"/>
      <c r="X61" s="1">
        <v>12</v>
      </c>
      <c r="Y61" s="189">
        <f t="shared" si="54"/>
        <v>12</v>
      </c>
    </row>
    <row r="62" spans="1:25" ht="22.5" x14ac:dyDescent="0.55000000000000004">
      <c r="A62" s="236"/>
      <c r="B62" s="237">
        <v>7</v>
      </c>
      <c r="C62" s="2" t="s">
        <v>64</v>
      </c>
      <c r="D62" s="2" t="s">
        <v>70</v>
      </c>
      <c r="E62" s="2" t="s">
        <v>14</v>
      </c>
      <c r="F62" s="234"/>
      <c r="G62" s="1"/>
      <c r="H62" s="1"/>
      <c r="I62" s="189"/>
      <c r="J62" s="1">
        <v>48</v>
      </c>
      <c r="K62" s="1"/>
      <c r="L62" s="1"/>
      <c r="M62" s="189">
        <f t="shared" si="51"/>
        <v>48</v>
      </c>
      <c r="N62" s="1">
        <v>89</v>
      </c>
      <c r="O62" s="1"/>
      <c r="P62" s="1"/>
      <c r="Q62" s="189">
        <f t="shared" si="52"/>
        <v>89</v>
      </c>
      <c r="R62" s="1">
        <v>121</v>
      </c>
      <c r="S62" s="1"/>
      <c r="T62" s="1"/>
      <c r="U62" s="189">
        <f t="shared" si="53"/>
        <v>121</v>
      </c>
      <c r="V62" s="1">
        <f>สรุปแยก!F61</f>
        <v>131</v>
      </c>
      <c r="W62" s="1"/>
      <c r="X62" s="1"/>
      <c r="Y62" s="189">
        <f t="shared" si="54"/>
        <v>131</v>
      </c>
    </row>
    <row r="63" spans="1:25" ht="22.5" x14ac:dyDescent="0.55000000000000004">
      <c r="A63" s="236"/>
      <c r="B63" s="237">
        <v>8</v>
      </c>
      <c r="C63" s="2" t="s">
        <v>73</v>
      </c>
      <c r="D63" s="2" t="s">
        <v>74</v>
      </c>
      <c r="E63" s="2" t="s">
        <v>14</v>
      </c>
      <c r="F63" s="234">
        <v>630</v>
      </c>
      <c r="G63" s="1">
        <v>202</v>
      </c>
      <c r="H63" s="1"/>
      <c r="I63" s="189">
        <f t="shared" si="50"/>
        <v>832</v>
      </c>
      <c r="J63" s="1">
        <v>748</v>
      </c>
      <c r="K63" s="1">
        <v>214</v>
      </c>
      <c r="L63" s="1"/>
      <c r="M63" s="189">
        <f t="shared" si="51"/>
        <v>962</v>
      </c>
      <c r="N63" s="1">
        <v>714</v>
      </c>
      <c r="O63" s="1">
        <v>161</v>
      </c>
      <c r="P63" s="1"/>
      <c r="Q63" s="189">
        <f t="shared" si="52"/>
        <v>875</v>
      </c>
      <c r="R63" s="1">
        <v>735</v>
      </c>
      <c r="S63" s="1">
        <v>165</v>
      </c>
      <c r="T63" s="1"/>
      <c r="U63" s="189">
        <f t="shared" si="53"/>
        <v>900</v>
      </c>
      <c r="V63" s="1">
        <f>สรุปแยก!F63</f>
        <v>602</v>
      </c>
      <c r="W63" s="1">
        <f>สรุปแยก!G63</f>
        <v>113</v>
      </c>
      <c r="X63" s="1"/>
      <c r="Y63" s="189">
        <f t="shared" si="54"/>
        <v>715</v>
      </c>
    </row>
    <row r="64" spans="1:25" ht="22.5" x14ac:dyDescent="0.55000000000000004">
      <c r="A64" s="236"/>
      <c r="B64" s="237">
        <v>9</v>
      </c>
      <c r="C64" s="2" t="s">
        <v>75</v>
      </c>
      <c r="D64" s="2" t="s">
        <v>74</v>
      </c>
      <c r="E64" s="2" t="s">
        <v>42</v>
      </c>
      <c r="F64" s="234"/>
      <c r="G64" s="1"/>
      <c r="H64" s="1">
        <v>29</v>
      </c>
      <c r="I64" s="189">
        <f t="shared" si="50"/>
        <v>29</v>
      </c>
      <c r="J64" s="1"/>
      <c r="K64" s="1"/>
      <c r="L64" s="1">
        <v>32</v>
      </c>
      <c r="M64" s="189">
        <f t="shared" si="51"/>
        <v>32</v>
      </c>
      <c r="N64" s="1"/>
      <c r="O64" s="1"/>
      <c r="P64" s="1">
        <v>8</v>
      </c>
      <c r="Q64" s="189">
        <f t="shared" si="52"/>
        <v>8</v>
      </c>
      <c r="R64" s="1"/>
      <c r="S64" s="1"/>
      <c r="T64" s="1">
        <v>8</v>
      </c>
      <c r="U64" s="189">
        <f t="shared" si="53"/>
        <v>8</v>
      </c>
      <c r="V64" s="1"/>
      <c r="W64" s="1"/>
      <c r="X64" s="1">
        <f>สรุปแยก!H64</f>
        <v>8</v>
      </c>
      <c r="Y64" s="189">
        <f t="shared" si="54"/>
        <v>8</v>
      </c>
    </row>
    <row r="65" spans="1:25" ht="22.5" x14ac:dyDescent="0.55000000000000004">
      <c r="A65" s="365" t="s">
        <v>76</v>
      </c>
      <c r="B65" s="365"/>
      <c r="C65" s="365"/>
      <c r="D65" s="365"/>
      <c r="E65" s="365"/>
      <c r="F65" s="189">
        <f>SUM(F56:F64)</f>
        <v>1395</v>
      </c>
      <c r="G65" s="189">
        <f t="shared" ref="G65:I65" si="55">SUM(G56:G64)</f>
        <v>515</v>
      </c>
      <c r="H65" s="189">
        <f t="shared" si="55"/>
        <v>57</v>
      </c>
      <c r="I65" s="189">
        <f t="shared" si="55"/>
        <v>1967</v>
      </c>
      <c r="J65" s="189">
        <f>SUM(J56:J64)</f>
        <v>1713</v>
      </c>
      <c r="K65" s="189">
        <f t="shared" ref="K65:L65" si="56">SUM(K56:K64)</f>
        <v>445</v>
      </c>
      <c r="L65" s="189">
        <f t="shared" si="56"/>
        <v>47</v>
      </c>
      <c r="M65" s="189">
        <f>SUM(M56:M64)</f>
        <v>2205</v>
      </c>
      <c r="N65" s="189">
        <f t="shared" ref="N65:Y65" si="57">SUM(N56:N64)</f>
        <v>1685</v>
      </c>
      <c r="O65" s="189">
        <f t="shared" si="57"/>
        <v>393</v>
      </c>
      <c r="P65" s="189">
        <f t="shared" si="57"/>
        <v>20</v>
      </c>
      <c r="Q65" s="189">
        <f t="shared" si="57"/>
        <v>2098</v>
      </c>
      <c r="R65" s="189">
        <f t="shared" si="57"/>
        <v>1891</v>
      </c>
      <c r="S65" s="189">
        <f t="shared" si="57"/>
        <v>383</v>
      </c>
      <c r="T65" s="189">
        <f t="shared" si="57"/>
        <v>21</v>
      </c>
      <c r="U65" s="189">
        <f t="shared" si="57"/>
        <v>2295</v>
      </c>
      <c r="V65" s="189">
        <f t="shared" si="57"/>
        <v>1647</v>
      </c>
      <c r="W65" s="189">
        <f t="shared" si="57"/>
        <v>290</v>
      </c>
      <c r="X65" s="189">
        <f t="shared" si="57"/>
        <v>20</v>
      </c>
      <c r="Y65" s="189">
        <f t="shared" si="57"/>
        <v>1957</v>
      </c>
    </row>
    <row r="66" spans="1:25" ht="22.5" x14ac:dyDescent="0.55000000000000004">
      <c r="A66" s="102" t="s">
        <v>77</v>
      </c>
      <c r="B66" s="93"/>
      <c r="C66" s="93"/>
      <c r="D66" s="93"/>
      <c r="E66" s="207"/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151"/>
    </row>
    <row r="67" spans="1:25" ht="22.5" x14ac:dyDescent="0.55000000000000004">
      <c r="A67" s="236"/>
      <c r="B67" s="237">
        <v>1</v>
      </c>
      <c r="C67" s="2" t="s">
        <v>78</v>
      </c>
      <c r="D67" s="2" t="s">
        <v>79</v>
      </c>
      <c r="E67" s="2" t="s">
        <v>14</v>
      </c>
      <c r="F67" s="234">
        <v>398</v>
      </c>
      <c r="G67" s="1">
        <v>154</v>
      </c>
      <c r="H67" s="1"/>
      <c r="I67" s="190">
        <f>SUM(F67:H67)</f>
        <v>552</v>
      </c>
      <c r="J67" s="1">
        <v>392</v>
      </c>
      <c r="K67" s="1">
        <v>136</v>
      </c>
      <c r="L67" s="1"/>
      <c r="M67" s="190">
        <f>SUM(J67:L67)</f>
        <v>528</v>
      </c>
      <c r="N67" s="1">
        <v>434</v>
      </c>
      <c r="O67" s="1">
        <v>130</v>
      </c>
      <c r="P67" s="1"/>
      <c r="Q67" s="190">
        <f>SUM(N67:P67)</f>
        <v>564</v>
      </c>
      <c r="R67" s="1">
        <v>428</v>
      </c>
      <c r="S67" s="1">
        <v>117</v>
      </c>
      <c r="T67" s="1"/>
      <c r="U67" s="190">
        <f>SUM(R67:T67)</f>
        <v>545</v>
      </c>
      <c r="V67" s="1">
        <f>สรุปแยก!F68</f>
        <v>361</v>
      </c>
      <c r="W67" s="1">
        <f>สรุปแยก!G68</f>
        <v>112</v>
      </c>
      <c r="X67" s="1"/>
      <c r="Y67" s="190">
        <f>SUM(V67:X67)</f>
        <v>473</v>
      </c>
    </row>
    <row r="68" spans="1:25" ht="22.5" x14ac:dyDescent="0.55000000000000004">
      <c r="A68" s="236"/>
      <c r="B68" s="237">
        <v>2</v>
      </c>
      <c r="C68" s="2" t="s">
        <v>80</v>
      </c>
      <c r="D68" s="2" t="s">
        <v>82</v>
      </c>
      <c r="E68" s="2" t="s">
        <v>14</v>
      </c>
      <c r="F68" s="234">
        <v>868</v>
      </c>
      <c r="G68" s="1">
        <v>286</v>
      </c>
      <c r="H68" s="1"/>
      <c r="I68" s="190">
        <f t="shared" ref="I68:I71" si="58">SUM(F68:H68)</f>
        <v>1154</v>
      </c>
      <c r="J68" s="1">
        <v>835</v>
      </c>
      <c r="K68" s="1">
        <v>230</v>
      </c>
      <c r="L68" s="1"/>
      <c r="M68" s="190">
        <f t="shared" ref="M68:M71" si="59">SUM(J68:L68)</f>
        <v>1065</v>
      </c>
      <c r="N68" s="1">
        <v>547</v>
      </c>
      <c r="O68" s="1">
        <v>190</v>
      </c>
      <c r="P68" s="1"/>
      <c r="Q68" s="190">
        <f t="shared" ref="Q68:Q71" si="60">SUM(N68:P68)</f>
        <v>737</v>
      </c>
      <c r="R68" s="1">
        <v>580</v>
      </c>
      <c r="S68" s="1">
        <v>143</v>
      </c>
      <c r="T68" s="1"/>
      <c r="U68" s="190">
        <f t="shared" ref="U68:U71" si="61">SUM(R68:T68)</f>
        <v>723</v>
      </c>
      <c r="V68" s="1">
        <f>แยกชั้นปี!W68</f>
        <v>515</v>
      </c>
      <c r="W68" s="1">
        <f>แยกชั้นปี!AL68</f>
        <v>98</v>
      </c>
      <c r="X68" s="1"/>
      <c r="Y68" s="190">
        <f t="shared" ref="Y68:Y71" si="62">SUM(V68:X68)</f>
        <v>613</v>
      </c>
    </row>
    <row r="69" spans="1:25" ht="22.5" x14ac:dyDescent="0.55000000000000004">
      <c r="A69" s="236"/>
      <c r="B69" s="237">
        <v>3</v>
      </c>
      <c r="C69" s="2" t="s">
        <v>83</v>
      </c>
      <c r="D69" s="2" t="s">
        <v>81</v>
      </c>
      <c r="E69" s="2" t="s">
        <v>14</v>
      </c>
      <c r="F69" s="234"/>
      <c r="G69" s="1">
        <v>47</v>
      </c>
      <c r="H69" s="1"/>
      <c r="I69" s="190">
        <f t="shared" si="58"/>
        <v>47</v>
      </c>
      <c r="J69" s="1"/>
      <c r="K69" s="1">
        <v>43</v>
      </c>
      <c r="L69" s="1"/>
      <c r="M69" s="190">
        <f t="shared" si="59"/>
        <v>43</v>
      </c>
      <c r="N69" s="1"/>
      <c r="O69" s="1">
        <v>9</v>
      </c>
      <c r="P69" s="1"/>
      <c r="Q69" s="190">
        <f t="shared" si="60"/>
        <v>9</v>
      </c>
      <c r="R69" s="1"/>
      <c r="S69" s="1">
        <v>9</v>
      </c>
      <c r="T69" s="1"/>
      <c r="U69" s="190">
        <f t="shared" si="61"/>
        <v>9</v>
      </c>
      <c r="V69" s="1"/>
      <c r="W69" s="1"/>
      <c r="X69" s="1"/>
      <c r="Y69" s="190"/>
    </row>
    <row r="70" spans="1:25" ht="22.5" x14ac:dyDescent="0.55000000000000004">
      <c r="A70" s="236"/>
      <c r="B70" s="237">
        <v>4</v>
      </c>
      <c r="C70" s="2" t="s">
        <v>83</v>
      </c>
      <c r="D70" s="2" t="s">
        <v>81</v>
      </c>
      <c r="E70" s="2" t="s">
        <v>42</v>
      </c>
      <c r="F70" s="234"/>
      <c r="G70" s="1"/>
      <c r="H70" s="1">
        <v>35</v>
      </c>
      <c r="I70" s="190">
        <f t="shared" si="58"/>
        <v>35</v>
      </c>
      <c r="J70" s="1"/>
      <c r="K70" s="1"/>
      <c r="L70" s="1">
        <v>15</v>
      </c>
      <c r="M70" s="190">
        <f t="shared" si="59"/>
        <v>15</v>
      </c>
      <c r="N70" s="1"/>
      <c r="O70" s="1"/>
      <c r="P70" s="1">
        <v>18</v>
      </c>
      <c r="Q70" s="190">
        <f t="shared" si="60"/>
        <v>18</v>
      </c>
      <c r="R70" s="1"/>
      <c r="S70" s="1"/>
      <c r="T70" s="1">
        <v>24</v>
      </c>
      <c r="U70" s="190">
        <f t="shared" si="61"/>
        <v>24</v>
      </c>
      <c r="V70" s="1"/>
      <c r="W70" s="1"/>
      <c r="X70" s="1">
        <f>สรุปแยก!H71</f>
        <v>20</v>
      </c>
      <c r="Y70" s="190">
        <f t="shared" si="62"/>
        <v>20</v>
      </c>
    </row>
    <row r="71" spans="1:25" ht="22.5" x14ac:dyDescent="0.55000000000000004">
      <c r="A71" s="236"/>
      <c r="B71" s="237">
        <v>5</v>
      </c>
      <c r="C71" s="2" t="s">
        <v>84</v>
      </c>
      <c r="D71" s="2" t="s">
        <v>85</v>
      </c>
      <c r="E71" s="2" t="s">
        <v>14</v>
      </c>
      <c r="F71" s="234">
        <v>258</v>
      </c>
      <c r="G71" s="1">
        <v>57</v>
      </c>
      <c r="H71" s="1"/>
      <c r="I71" s="190">
        <f t="shared" si="58"/>
        <v>315</v>
      </c>
      <c r="J71" s="1">
        <v>468</v>
      </c>
      <c r="K71" s="1">
        <v>80</v>
      </c>
      <c r="L71" s="1"/>
      <c r="M71" s="190">
        <f t="shared" si="59"/>
        <v>548</v>
      </c>
      <c r="N71" s="1">
        <v>553</v>
      </c>
      <c r="O71" s="1">
        <v>83</v>
      </c>
      <c r="P71" s="1"/>
      <c r="Q71" s="190">
        <f t="shared" si="60"/>
        <v>636</v>
      </c>
      <c r="R71" s="1">
        <v>567</v>
      </c>
      <c r="S71" s="1">
        <v>113</v>
      </c>
      <c r="T71" s="1"/>
      <c r="U71" s="190">
        <f t="shared" si="61"/>
        <v>680</v>
      </c>
      <c r="V71" s="1">
        <f>สรุปแยก!F72</f>
        <v>612</v>
      </c>
      <c r="W71" s="1">
        <f>สรุปแยก!G72</f>
        <v>64</v>
      </c>
      <c r="X71" s="1"/>
      <c r="Y71" s="190">
        <f t="shared" si="62"/>
        <v>676</v>
      </c>
    </row>
    <row r="72" spans="1:25" ht="22.5" x14ac:dyDescent="0.55000000000000004">
      <c r="A72" s="368" t="s">
        <v>86</v>
      </c>
      <c r="B72" s="368"/>
      <c r="C72" s="368"/>
      <c r="D72" s="368"/>
      <c r="E72" s="368"/>
      <c r="F72" s="190">
        <f>SUM(F67:F71)</f>
        <v>1524</v>
      </c>
      <c r="G72" s="190">
        <f t="shared" ref="G72:I72" si="63">SUM(G67:G71)</f>
        <v>544</v>
      </c>
      <c r="H72" s="190">
        <f t="shared" si="63"/>
        <v>35</v>
      </c>
      <c r="I72" s="190">
        <f t="shared" si="63"/>
        <v>2103</v>
      </c>
      <c r="J72" s="190">
        <f>SUM(J67:J71)</f>
        <v>1695</v>
      </c>
      <c r="K72" s="190">
        <f t="shared" ref="K72:M72" si="64">SUM(K67:K71)</f>
        <v>489</v>
      </c>
      <c r="L72" s="190">
        <f t="shared" si="64"/>
        <v>15</v>
      </c>
      <c r="M72" s="190">
        <f t="shared" si="64"/>
        <v>2199</v>
      </c>
      <c r="N72" s="190">
        <f t="shared" ref="N72" si="65">SUM(N67:N71)</f>
        <v>1534</v>
      </c>
      <c r="O72" s="190">
        <f t="shared" ref="O72" si="66">SUM(O67:O71)</f>
        <v>412</v>
      </c>
      <c r="P72" s="190">
        <f t="shared" ref="P72" si="67">SUM(P67:P71)</f>
        <v>18</v>
      </c>
      <c r="Q72" s="190">
        <f t="shared" ref="Q72" si="68">SUM(Q67:Q71)</f>
        <v>1964</v>
      </c>
      <c r="R72" s="190">
        <f t="shared" ref="R72" si="69">SUM(R67:R71)</f>
        <v>1575</v>
      </c>
      <c r="S72" s="190">
        <f t="shared" ref="S72" si="70">SUM(S67:S71)</f>
        <v>382</v>
      </c>
      <c r="T72" s="190">
        <f t="shared" ref="T72" si="71">SUM(T67:T71)</f>
        <v>24</v>
      </c>
      <c r="U72" s="190">
        <f t="shared" ref="U72" si="72">SUM(U67:U71)</f>
        <v>1981</v>
      </c>
      <c r="V72" s="190">
        <f t="shared" ref="V72" si="73">SUM(V67:V71)</f>
        <v>1488</v>
      </c>
      <c r="W72" s="190">
        <f t="shared" ref="W72" si="74">SUM(W67:W71)</f>
        <v>274</v>
      </c>
      <c r="X72" s="190">
        <f t="shared" ref="X72" si="75">SUM(X67:X71)</f>
        <v>20</v>
      </c>
      <c r="Y72" s="190">
        <f t="shared" ref="Y72" si="76">SUM(Y67:Y71)</f>
        <v>1782</v>
      </c>
    </row>
    <row r="73" spans="1:25" ht="22.5" x14ac:dyDescent="0.55000000000000004">
      <c r="A73" s="385" t="s">
        <v>87</v>
      </c>
      <c r="B73" s="385"/>
      <c r="C73" s="385"/>
      <c r="D73" s="385"/>
      <c r="E73" s="385"/>
      <c r="F73" s="208">
        <f>F21+F39+F54+F65+F72</f>
        <v>9363</v>
      </c>
      <c r="G73" s="208">
        <f>G21+G39+G54+G65+G72</f>
        <v>1905</v>
      </c>
      <c r="H73" s="208">
        <f>H21+H39+H54+H65+H72</f>
        <v>580</v>
      </c>
      <c r="I73" s="208">
        <f>I21+I39+I54+I65+I72</f>
        <v>11848</v>
      </c>
      <c r="J73" s="208">
        <f>J21+J39+J54+J65+J72</f>
        <v>11189</v>
      </c>
      <c r="K73" s="208">
        <f t="shared" ref="K73:M73" si="77">K21+K39+K54+K65+K72</f>
        <v>1348</v>
      </c>
      <c r="L73" s="208">
        <f t="shared" si="77"/>
        <v>348</v>
      </c>
      <c r="M73" s="208">
        <f t="shared" si="77"/>
        <v>12885</v>
      </c>
      <c r="N73" s="208">
        <f t="shared" ref="N73" si="78">N21+N39+N54+N65+N72</f>
        <v>11059</v>
      </c>
      <c r="O73" s="208">
        <f t="shared" ref="O73" si="79">O21+O39+O54+O65+O72</f>
        <v>1194</v>
      </c>
      <c r="P73" s="208">
        <f t="shared" ref="P73" si="80">P21+P39+P54+P65+P72</f>
        <v>500</v>
      </c>
      <c r="Q73" s="208">
        <f t="shared" ref="Q73" si="81">Q21+Q39+Q54+Q65+Q72</f>
        <v>12753</v>
      </c>
      <c r="R73" s="208">
        <f t="shared" ref="R73" si="82">R21+R39+R54+R65+R72</f>
        <v>11562</v>
      </c>
      <c r="S73" s="208">
        <f t="shared" ref="S73" si="83">S21+S39+S54+S65+S72</f>
        <v>1109</v>
      </c>
      <c r="T73" s="208">
        <f t="shared" ref="T73" si="84">T21+T39+T54+T65+T72</f>
        <v>625</v>
      </c>
      <c r="U73" s="208">
        <f t="shared" ref="U73" si="85">U21+U39+U54+U65+U72</f>
        <v>13296</v>
      </c>
      <c r="V73" s="208">
        <f t="shared" ref="V73" si="86">V21+V39+V54+V65+V72</f>
        <v>10545</v>
      </c>
      <c r="W73" s="208">
        <f t="shared" ref="W73" si="87">W21+W39+W54+W65+W72</f>
        <v>820</v>
      </c>
      <c r="X73" s="208">
        <f t="shared" ref="X73" si="88">X21+X39+X54+X65+X72</f>
        <v>579</v>
      </c>
      <c r="Y73" s="208">
        <f t="shared" ref="Y73" si="89">Y21+Y39+Y54+Y65+Y72</f>
        <v>11944</v>
      </c>
    </row>
  </sheetData>
  <mergeCells count="13">
    <mergeCell ref="A73:E73"/>
    <mergeCell ref="A1:Y1"/>
    <mergeCell ref="F2:Y2"/>
    <mergeCell ref="F3:I3"/>
    <mergeCell ref="J3:M3"/>
    <mergeCell ref="N3:Q3"/>
    <mergeCell ref="R3:U3"/>
    <mergeCell ref="V3:Y3"/>
    <mergeCell ref="A21:E21"/>
    <mergeCell ref="A39:E39"/>
    <mergeCell ref="A54:E54"/>
    <mergeCell ref="A65:E65"/>
    <mergeCell ref="A72:E72"/>
  </mergeCells>
  <pageMargins left="0.59055118110236227" right="0.59055118110236227" top="0.59055118110236227" bottom="0.39370078740157483" header="0.31496062992125984" footer="0.31496062992125984"/>
  <pageSetup paperSize="9" scale="59" orientation="landscape" horizontalDpi="300" verticalDpi="300" r:id="rId1"/>
  <rowBreaks count="1" manualBreakCount="1">
    <brk id="39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3"/>
  <sheetViews>
    <sheetView tabSelected="1" zoomScaleNormal="100" zoomScaleSheetLayoutView="85" workbookViewId="0">
      <selection activeCell="E12" sqref="E12"/>
    </sheetView>
  </sheetViews>
  <sheetFormatPr defaultRowHeight="12.75" x14ac:dyDescent="0.2"/>
  <cols>
    <col min="1" max="1" width="2.28515625" style="80" customWidth="1"/>
    <col min="2" max="2" width="5.5703125" style="80" customWidth="1"/>
    <col min="3" max="3" width="25.7109375" style="80" bestFit="1" customWidth="1"/>
    <col min="4" max="4" width="46" style="80" bestFit="1" customWidth="1"/>
    <col min="5" max="5" width="13.42578125" style="80" customWidth="1"/>
    <col min="6" max="25" width="6.85546875" style="80" customWidth="1"/>
    <col min="26" max="16384" width="9.140625" style="80"/>
  </cols>
  <sheetData>
    <row r="1" spans="1:25" ht="30.75" x14ac:dyDescent="0.7">
      <c r="A1" s="426" t="s">
        <v>126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426"/>
      <c r="R1" s="426"/>
      <c r="S1" s="426"/>
      <c r="T1" s="426"/>
      <c r="U1" s="426"/>
      <c r="V1" s="426"/>
      <c r="W1" s="426"/>
      <c r="X1" s="426"/>
      <c r="Y1" s="426"/>
    </row>
    <row r="2" spans="1:25" ht="22.5" x14ac:dyDescent="0.55000000000000004">
      <c r="A2" s="7"/>
      <c r="B2" s="8"/>
      <c r="C2" s="9"/>
      <c r="D2" s="9"/>
      <c r="E2" s="9"/>
      <c r="F2" s="427" t="s">
        <v>92</v>
      </c>
      <c r="G2" s="427"/>
      <c r="H2" s="427"/>
      <c r="I2" s="427"/>
      <c r="J2" s="427"/>
      <c r="K2" s="427"/>
      <c r="L2" s="427"/>
      <c r="M2" s="427"/>
      <c r="N2" s="427"/>
      <c r="O2" s="427"/>
      <c r="P2" s="427"/>
      <c r="Q2" s="427"/>
      <c r="R2" s="427"/>
      <c r="S2" s="427"/>
      <c r="T2" s="427"/>
      <c r="U2" s="427"/>
      <c r="V2" s="427"/>
      <c r="W2" s="427"/>
      <c r="X2" s="427"/>
      <c r="Y2" s="428"/>
    </row>
    <row r="3" spans="1:25" ht="22.5" x14ac:dyDescent="0.55000000000000004">
      <c r="A3" s="10"/>
      <c r="B3" s="11" t="s">
        <v>2</v>
      </c>
      <c r="C3" s="12" t="s">
        <v>3</v>
      </c>
      <c r="D3" s="12" t="s">
        <v>4</v>
      </c>
      <c r="E3" s="12" t="s">
        <v>5</v>
      </c>
      <c r="F3" s="427" t="s">
        <v>128</v>
      </c>
      <c r="G3" s="427"/>
      <c r="H3" s="427"/>
      <c r="I3" s="428"/>
      <c r="J3" s="429" t="s">
        <v>129</v>
      </c>
      <c r="K3" s="427"/>
      <c r="L3" s="427"/>
      <c r="M3" s="428"/>
      <c r="N3" s="429" t="s">
        <v>130</v>
      </c>
      <c r="O3" s="427"/>
      <c r="P3" s="427"/>
      <c r="Q3" s="428"/>
      <c r="R3" s="429" t="s">
        <v>131</v>
      </c>
      <c r="S3" s="427"/>
      <c r="T3" s="427"/>
      <c r="U3" s="428"/>
      <c r="V3" s="429" t="s">
        <v>132</v>
      </c>
      <c r="W3" s="427"/>
      <c r="X3" s="427"/>
      <c r="Y3" s="428"/>
    </row>
    <row r="4" spans="1:25" ht="22.5" x14ac:dyDescent="0.55000000000000004">
      <c r="A4" s="13"/>
      <c r="B4" s="14"/>
      <c r="C4" s="15"/>
      <c r="D4" s="15"/>
      <c r="E4" s="15" t="s">
        <v>7</v>
      </c>
      <c r="F4" s="189" t="s">
        <v>104</v>
      </c>
      <c r="G4" s="195" t="s">
        <v>105</v>
      </c>
      <c r="H4" s="97" t="s">
        <v>106</v>
      </c>
      <c r="I4" s="194" t="s">
        <v>10</v>
      </c>
      <c r="J4" s="189" t="s">
        <v>104</v>
      </c>
      <c r="K4" s="195" t="s">
        <v>105</v>
      </c>
      <c r="L4" s="97" t="s">
        <v>106</v>
      </c>
      <c r="M4" s="194" t="s">
        <v>10</v>
      </c>
      <c r="N4" s="189" t="s">
        <v>104</v>
      </c>
      <c r="O4" s="195" t="s">
        <v>105</v>
      </c>
      <c r="P4" s="97" t="s">
        <v>106</v>
      </c>
      <c r="Q4" s="194" t="s">
        <v>10</v>
      </c>
      <c r="R4" s="189" t="s">
        <v>104</v>
      </c>
      <c r="S4" s="195" t="s">
        <v>105</v>
      </c>
      <c r="T4" s="97" t="s">
        <v>106</v>
      </c>
      <c r="U4" s="194" t="s">
        <v>10</v>
      </c>
      <c r="V4" s="189" t="s">
        <v>104</v>
      </c>
      <c r="W4" s="195" t="s">
        <v>105</v>
      </c>
      <c r="X4" s="97" t="s">
        <v>106</v>
      </c>
      <c r="Y4" s="194" t="s">
        <v>10</v>
      </c>
    </row>
    <row r="5" spans="1:25" ht="22.5" x14ac:dyDescent="0.55000000000000004">
      <c r="A5" s="196" t="s">
        <v>11</v>
      </c>
      <c r="B5" s="103"/>
      <c r="C5" s="103"/>
      <c r="D5" s="103"/>
      <c r="E5" s="203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97"/>
    </row>
    <row r="6" spans="1:25" ht="22.5" x14ac:dyDescent="0.55000000000000004">
      <c r="A6" s="236"/>
      <c r="B6" s="237">
        <v>1</v>
      </c>
      <c r="C6" s="2" t="s">
        <v>12</v>
      </c>
      <c r="D6" s="2" t="s">
        <v>13</v>
      </c>
      <c r="E6" s="2" t="s">
        <v>14</v>
      </c>
      <c r="F6" s="234">
        <v>84</v>
      </c>
      <c r="G6" s="1">
        <v>15</v>
      </c>
      <c r="H6" s="1"/>
      <c r="I6" s="191">
        <f>SUM(F6:H6)</f>
        <v>99</v>
      </c>
      <c r="J6" s="1">
        <v>68</v>
      </c>
      <c r="K6" s="1"/>
      <c r="L6" s="1"/>
      <c r="M6" s="191">
        <f>SUM(J6:L6)</f>
        <v>68</v>
      </c>
      <c r="N6" s="1">
        <v>36</v>
      </c>
      <c r="O6" s="1"/>
      <c r="P6" s="1"/>
      <c r="Q6" s="191">
        <f>SUM(N6:P6)</f>
        <v>36</v>
      </c>
      <c r="R6" s="1">
        <v>34</v>
      </c>
      <c r="S6" s="1"/>
      <c r="T6" s="1"/>
      <c r="U6" s="191">
        <f>SUM(R6:T6)</f>
        <v>34</v>
      </c>
      <c r="V6" s="1">
        <f>สรุปแยก!J6</f>
        <v>21</v>
      </c>
      <c r="W6" s="1"/>
      <c r="X6" s="1"/>
      <c r="Y6" s="191">
        <f>SUM(V6:X6)</f>
        <v>21</v>
      </c>
    </row>
    <row r="7" spans="1:25" ht="22.5" x14ac:dyDescent="0.55000000000000004">
      <c r="A7" s="236"/>
      <c r="B7" s="237">
        <v>2</v>
      </c>
      <c r="C7" s="2" t="s">
        <v>12</v>
      </c>
      <c r="D7" s="2" t="s">
        <v>15</v>
      </c>
      <c r="E7" s="2" t="s">
        <v>14</v>
      </c>
      <c r="F7" s="234">
        <v>35</v>
      </c>
      <c r="G7" s="1">
        <v>15</v>
      </c>
      <c r="H7" s="1"/>
      <c r="I7" s="191">
        <f t="shared" ref="I7:I18" si="0">SUM(F7:H7)</f>
        <v>50</v>
      </c>
      <c r="J7" s="1">
        <v>45</v>
      </c>
      <c r="K7" s="1">
        <v>15</v>
      </c>
      <c r="L7" s="1"/>
      <c r="M7" s="191">
        <f t="shared" ref="M7:M20" si="1">SUM(J7:L7)</f>
        <v>60</v>
      </c>
      <c r="N7" s="1">
        <v>7</v>
      </c>
      <c r="O7" s="1">
        <v>16</v>
      </c>
      <c r="P7" s="1"/>
      <c r="Q7" s="191">
        <f t="shared" ref="Q7:Q20" si="2">SUM(N7:P7)</f>
        <v>23</v>
      </c>
      <c r="R7" s="1">
        <v>14</v>
      </c>
      <c r="S7" s="1"/>
      <c r="T7" s="1"/>
      <c r="U7" s="191">
        <f t="shared" ref="U7:U19" si="3">SUM(R7:T7)</f>
        <v>14</v>
      </c>
      <c r="V7" s="1"/>
      <c r="W7" s="1"/>
      <c r="X7" s="1"/>
      <c r="Y7" s="191"/>
    </row>
    <row r="8" spans="1:25" ht="22.5" x14ac:dyDescent="0.55000000000000004">
      <c r="A8" s="236"/>
      <c r="B8" s="237">
        <v>3</v>
      </c>
      <c r="C8" s="2" t="s">
        <v>12</v>
      </c>
      <c r="D8" s="2" t="s">
        <v>16</v>
      </c>
      <c r="E8" s="2" t="s">
        <v>14</v>
      </c>
      <c r="F8" s="234">
        <v>17</v>
      </c>
      <c r="G8" s="1"/>
      <c r="H8" s="1"/>
      <c r="I8" s="191">
        <f t="shared" si="0"/>
        <v>17</v>
      </c>
      <c r="J8" s="1">
        <v>24</v>
      </c>
      <c r="K8" s="1"/>
      <c r="L8" s="1"/>
      <c r="M8" s="191">
        <f t="shared" si="1"/>
        <v>24</v>
      </c>
      <c r="N8" s="1">
        <v>12</v>
      </c>
      <c r="O8" s="1"/>
      <c r="P8" s="1"/>
      <c r="Q8" s="191">
        <f t="shared" si="2"/>
        <v>12</v>
      </c>
      <c r="R8" s="1">
        <v>16</v>
      </c>
      <c r="S8" s="1"/>
      <c r="T8" s="1"/>
      <c r="U8" s="191">
        <f t="shared" si="3"/>
        <v>16</v>
      </c>
      <c r="V8" s="1">
        <f>สรุปแยก!J8</f>
        <v>9</v>
      </c>
      <c r="W8" s="1"/>
      <c r="X8" s="1"/>
      <c r="Y8" s="191">
        <f t="shared" ref="Y8:Y19" si="4">SUM(V8:X8)</f>
        <v>9</v>
      </c>
    </row>
    <row r="9" spans="1:25" ht="22.5" x14ac:dyDescent="0.55000000000000004">
      <c r="A9" s="236"/>
      <c r="B9" s="237">
        <v>4</v>
      </c>
      <c r="C9" s="2" t="s">
        <v>12</v>
      </c>
      <c r="D9" s="2" t="s">
        <v>17</v>
      </c>
      <c r="E9" s="2" t="s">
        <v>14</v>
      </c>
      <c r="F9" s="234">
        <v>161</v>
      </c>
      <c r="G9" s="1">
        <v>16</v>
      </c>
      <c r="H9" s="1"/>
      <c r="I9" s="191">
        <f t="shared" si="0"/>
        <v>177</v>
      </c>
      <c r="J9" s="1">
        <v>204</v>
      </c>
      <c r="K9" s="1"/>
      <c r="L9" s="1"/>
      <c r="M9" s="191">
        <f t="shared" si="1"/>
        <v>204</v>
      </c>
      <c r="N9" s="1">
        <v>76</v>
      </c>
      <c r="O9" s="1"/>
      <c r="P9" s="1"/>
      <c r="Q9" s="191">
        <f t="shared" si="2"/>
        <v>76</v>
      </c>
      <c r="R9" s="1">
        <v>116</v>
      </c>
      <c r="S9" s="1"/>
      <c r="T9" s="1"/>
      <c r="U9" s="191">
        <f t="shared" si="3"/>
        <v>116</v>
      </c>
      <c r="V9" s="1">
        <f>สรุปแยก!J9</f>
        <v>71</v>
      </c>
      <c r="W9" s="1"/>
      <c r="X9" s="1"/>
      <c r="Y9" s="191">
        <f t="shared" si="4"/>
        <v>71</v>
      </c>
    </row>
    <row r="10" spans="1:25" ht="22.5" x14ac:dyDescent="0.55000000000000004">
      <c r="A10" s="236"/>
      <c r="B10" s="237">
        <v>5</v>
      </c>
      <c r="C10" s="2" t="s">
        <v>12</v>
      </c>
      <c r="D10" s="2" t="s">
        <v>18</v>
      </c>
      <c r="E10" s="2" t="s">
        <v>14</v>
      </c>
      <c r="F10" s="234"/>
      <c r="G10" s="1"/>
      <c r="H10" s="1"/>
      <c r="I10" s="191"/>
      <c r="J10" s="1">
        <v>109</v>
      </c>
      <c r="K10" s="1"/>
      <c r="L10" s="1"/>
      <c r="M10" s="191">
        <f t="shared" si="1"/>
        <v>109</v>
      </c>
      <c r="N10" s="1">
        <v>95</v>
      </c>
      <c r="O10" s="1"/>
      <c r="P10" s="1"/>
      <c r="Q10" s="191">
        <f t="shared" si="2"/>
        <v>95</v>
      </c>
      <c r="R10" s="1">
        <v>158</v>
      </c>
      <c r="S10" s="1"/>
      <c r="T10" s="1"/>
      <c r="U10" s="191">
        <f t="shared" si="3"/>
        <v>158</v>
      </c>
      <c r="V10" s="1">
        <f>สรุปแยก!J10</f>
        <v>148</v>
      </c>
      <c r="W10" s="1"/>
      <c r="X10" s="1"/>
      <c r="Y10" s="191">
        <f t="shared" si="4"/>
        <v>148</v>
      </c>
    </row>
    <row r="11" spans="1:25" ht="22.5" x14ac:dyDescent="0.55000000000000004">
      <c r="A11" s="236"/>
      <c r="B11" s="237">
        <v>6</v>
      </c>
      <c r="C11" s="2" t="s">
        <v>12</v>
      </c>
      <c r="D11" s="2" t="s">
        <v>19</v>
      </c>
      <c r="E11" s="2" t="s">
        <v>14</v>
      </c>
      <c r="F11" s="234"/>
      <c r="G11" s="1"/>
      <c r="H11" s="1"/>
      <c r="I11" s="191"/>
      <c r="J11" s="1">
        <v>74</v>
      </c>
      <c r="K11" s="1">
        <v>3</v>
      </c>
      <c r="L11" s="1"/>
      <c r="M11" s="191">
        <f t="shared" si="1"/>
        <v>77</v>
      </c>
      <c r="N11" s="1">
        <v>53</v>
      </c>
      <c r="O11" s="1"/>
      <c r="P11" s="1"/>
      <c r="Q11" s="191">
        <f t="shared" si="2"/>
        <v>53</v>
      </c>
      <c r="R11" s="1">
        <v>37</v>
      </c>
      <c r="S11" s="1"/>
      <c r="T11" s="1"/>
      <c r="U11" s="191">
        <f t="shared" si="3"/>
        <v>37</v>
      </c>
      <c r="V11" s="1">
        <f>สรุปแยก!J11</f>
        <v>27</v>
      </c>
      <c r="W11" s="1"/>
      <c r="X11" s="1"/>
      <c r="Y11" s="191">
        <f t="shared" si="4"/>
        <v>27</v>
      </c>
    </row>
    <row r="12" spans="1:25" ht="22.5" x14ac:dyDescent="0.55000000000000004">
      <c r="A12" s="236"/>
      <c r="B12" s="237">
        <v>7</v>
      </c>
      <c r="C12" s="2" t="s">
        <v>109</v>
      </c>
      <c r="D12" s="2" t="s">
        <v>20</v>
      </c>
      <c r="E12" s="2" t="s">
        <v>14</v>
      </c>
      <c r="F12" s="234"/>
      <c r="G12" s="1"/>
      <c r="H12" s="1"/>
      <c r="I12" s="191"/>
      <c r="J12" s="1">
        <v>33</v>
      </c>
      <c r="K12" s="1"/>
      <c r="L12" s="1"/>
      <c r="M12" s="191">
        <f t="shared" si="1"/>
        <v>33</v>
      </c>
      <c r="N12" s="1">
        <v>45</v>
      </c>
      <c r="O12" s="1"/>
      <c r="P12" s="1"/>
      <c r="Q12" s="191">
        <f t="shared" si="2"/>
        <v>45</v>
      </c>
      <c r="R12" s="1">
        <v>34</v>
      </c>
      <c r="S12" s="1"/>
      <c r="T12" s="1"/>
      <c r="U12" s="191">
        <f t="shared" si="3"/>
        <v>34</v>
      </c>
      <c r="V12" s="1">
        <f>สรุปแยก!J12</f>
        <v>22</v>
      </c>
      <c r="W12" s="1"/>
      <c r="X12" s="1"/>
      <c r="Y12" s="191">
        <f t="shared" si="4"/>
        <v>22</v>
      </c>
    </row>
    <row r="13" spans="1:25" ht="22.5" x14ac:dyDescent="0.55000000000000004">
      <c r="A13" s="236"/>
      <c r="B13" s="237">
        <v>8</v>
      </c>
      <c r="C13" s="2" t="s">
        <v>12</v>
      </c>
      <c r="D13" s="2" t="s">
        <v>110</v>
      </c>
      <c r="E13" s="2" t="s">
        <v>14</v>
      </c>
      <c r="F13" s="234"/>
      <c r="G13" s="1"/>
      <c r="H13" s="1"/>
      <c r="I13" s="191"/>
      <c r="J13" s="1"/>
      <c r="K13" s="1"/>
      <c r="L13" s="1"/>
      <c r="M13" s="191"/>
      <c r="N13" s="1">
        <v>21</v>
      </c>
      <c r="O13" s="1"/>
      <c r="P13" s="1"/>
      <c r="Q13" s="191">
        <f t="shared" si="2"/>
        <v>21</v>
      </c>
      <c r="R13" s="1">
        <v>17</v>
      </c>
      <c r="S13" s="1"/>
      <c r="T13" s="1"/>
      <c r="U13" s="191">
        <f t="shared" si="3"/>
        <v>17</v>
      </c>
      <c r="V13" s="1">
        <f>สรุปแยก!J13</f>
        <v>14</v>
      </c>
      <c r="W13" s="1"/>
      <c r="X13" s="1"/>
      <c r="Y13" s="191">
        <f t="shared" si="4"/>
        <v>14</v>
      </c>
    </row>
    <row r="14" spans="1:25" ht="22.5" x14ac:dyDescent="0.55000000000000004">
      <c r="A14" s="236"/>
      <c r="B14" s="237">
        <v>9</v>
      </c>
      <c r="C14" s="2" t="s">
        <v>12</v>
      </c>
      <c r="D14" s="2" t="s">
        <v>111</v>
      </c>
      <c r="E14" s="2" t="s">
        <v>14</v>
      </c>
      <c r="F14" s="234"/>
      <c r="G14" s="1"/>
      <c r="H14" s="1"/>
      <c r="I14" s="191"/>
      <c r="J14" s="1"/>
      <c r="K14" s="1"/>
      <c r="L14" s="1"/>
      <c r="M14" s="191"/>
      <c r="N14" s="1">
        <v>28</v>
      </c>
      <c r="O14" s="1"/>
      <c r="P14" s="1"/>
      <c r="Q14" s="191">
        <f t="shared" si="2"/>
        <v>28</v>
      </c>
      <c r="R14" s="1">
        <v>16</v>
      </c>
      <c r="S14" s="1"/>
      <c r="T14" s="1"/>
      <c r="U14" s="191">
        <f t="shared" si="3"/>
        <v>16</v>
      </c>
      <c r="V14" s="1">
        <f>สรุปแยก!J14</f>
        <v>15</v>
      </c>
      <c r="W14" s="1"/>
      <c r="X14" s="1"/>
      <c r="Y14" s="191">
        <f t="shared" si="4"/>
        <v>15</v>
      </c>
    </row>
    <row r="15" spans="1:25" ht="22.5" x14ac:dyDescent="0.55000000000000004">
      <c r="A15" s="236"/>
      <c r="B15" s="237">
        <v>10</v>
      </c>
      <c r="C15" s="2" t="s">
        <v>12</v>
      </c>
      <c r="D15" s="2" t="s">
        <v>117</v>
      </c>
      <c r="E15" s="2" t="s">
        <v>14</v>
      </c>
      <c r="F15" s="234"/>
      <c r="G15" s="1"/>
      <c r="H15" s="1"/>
      <c r="I15" s="191"/>
      <c r="J15" s="1"/>
      <c r="K15" s="1"/>
      <c r="L15" s="1"/>
      <c r="M15" s="191"/>
      <c r="N15" s="1"/>
      <c r="O15" s="1"/>
      <c r="P15" s="1"/>
      <c r="Q15" s="191"/>
      <c r="R15" s="1">
        <v>21</v>
      </c>
      <c r="S15" s="1"/>
      <c r="T15" s="1"/>
      <c r="U15" s="191">
        <f t="shared" si="3"/>
        <v>21</v>
      </c>
      <c r="V15" s="1">
        <f>สรุปแยก!J15</f>
        <v>14</v>
      </c>
      <c r="W15" s="1"/>
      <c r="X15" s="1"/>
      <c r="Y15" s="191">
        <f t="shared" si="4"/>
        <v>14</v>
      </c>
    </row>
    <row r="16" spans="1:25" ht="22.5" x14ac:dyDescent="0.55000000000000004">
      <c r="A16" s="236"/>
      <c r="B16" s="237">
        <v>11</v>
      </c>
      <c r="C16" s="2" t="s">
        <v>21</v>
      </c>
      <c r="D16" s="2" t="s">
        <v>22</v>
      </c>
      <c r="E16" s="2" t="s">
        <v>14</v>
      </c>
      <c r="F16" s="234">
        <v>19</v>
      </c>
      <c r="G16" s="1"/>
      <c r="H16" s="1"/>
      <c r="I16" s="191">
        <f t="shared" si="0"/>
        <v>19</v>
      </c>
      <c r="J16" s="1">
        <v>14</v>
      </c>
      <c r="K16" s="1"/>
      <c r="L16" s="1"/>
      <c r="M16" s="191">
        <f t="shared" si="1"/>
        <v>14</v>
      </c>
      <c r="N16" s="1">
        <v>16</v>
      </c>
      <c r="O16" s="1"/>
      <c r="P16" s="1"/>
      <c r="Q16" s="191">
        <f t="shared" si="2"/>
        <v>16</v>
      </c>
      <c r="R16" s="1"/>
      <c r="S16" s="1"/>
      <c r="T16" s="1"/>
      <c r="U16" s="191"/>
      <c r="V16" s="1"/>
      <c r="W16" s="1"/>
      <c r="X16" s="1"/>
      <c r="Y16" s="191"/>
    </row>
    <row r="17" spans="1:25" ht="22.5" x14ac:dyDescent="0.55000000000000004">
      <c r="A17" s="236"/>
      <c r="B17" s="237">
        <v>12</v>
      </c>
      <c r="C17" s="2" t="s">
        <v>21</v>
      </c>
      <c r="D17" s="2" t="s">
        <v>116</v>
      </c>
      <c r="E17" s="2" t="s">
        <v>14</v>
      </c>
      <c r="F17" s="234"/>
      <c r="G17" s="1"/>
      <c r="H17" s="1"/>
      <c r="I17" s="191"/>
      <c r="J17" s="1"/>
      <c r="K17" s="1"/>
      <c r="L17" s="1"/>
      <c r="M17" s="191"/>
      <c r="N17" s="1"/>
      <c r="O17" s="1"/>
      <c r="P17" s="1"/>
      <c r="Q17" s="191"/>
      <c r="R17" s="1">
        <v>11</v>
      </c>
      <c r="S17" s="1"/>
      <c r="T17" s="1"/>
      <c r="U17" s="191">
        <f t="shared" si="3"/>
        <v>11</v>
      </c>
      <c r="V17" s="1">
        <f>สรุปแยก!J17</f>
        <v>11</v>
      </c>
      <c r="W17" s="1"/>
      <c r="X17" s="1"/>
      <c r="Y17" s="191">
        <f t="shared" si="4"/>
        <v>11</v>
      </c>
    </row>
    <row r="18" spans="1:25" ht="22.5" x14ac:dyDescent="0.55000000000000004">
      <c r="A18" s="236"/>
      <c r="B18" s="237">
        <v>13</v>
      </c>
      <c r="C18" s="2" t="s">
        <v>21</v>
      </c>
      <c r="D18" s="2" t="s">
        <v>23</v>
      </c>
      <c r="E18" s="2" t="s">
        <v>14</v>
      </c>
      <c r="F18" s="234">
        <v>8</v>
      </c>
      <c r="G18" s="1">
        <v>13</v>
      </c>
      <c r="H18" s="1"/>
      <c r="I18" s="191">
        <f t="shared" si="0"/>
        <v>21</v>
      </c>
      <c r="J18" s="1">
        <v>15</v>
      </c>
      <c r="K18" s="1">
        <v>16</v>
      </c>
      <c r="L18" s="1"/>
      <c r="M18" s="191">
        <f t="shared" si="1"/>
        <v>31</v>
      </c>
      <c r="N18" s="1">
        <v>12</v>
      </c>
      <c r="O18" s="1">
        <v>24</v>
      </c>
      <c r="P18" s="1"/>
      <c r="Q18" s="191">
        <f t="shared" si="2"/>
        <v>36</v>
      </c>
      <c r="R18" s="1"/>
      <c r="S18" s="1"/>
      <c r="T18" s="1"/>
      <c r="U18" s="191"/>
      <c r="V18" s="1"/>
      <c r="W18" s="1"/>
      <c r="X18" s="1"/>
      <c r="Y18" s="191"/>
    </row>
    <row r="19" spans="1:25" ht="22.5" x14ac:dyDescent="0.55000000000000004">
      <c r="A19" s="236"/>
      <c r="B19" s="237">
        <v>14</v>
      </c>
      <c r="C19" s="2" t="s">
        <v>21</v>
      </c>
      <c r="D19" s="2" t="s">
        <v>115</v>
      </c>
      <c r="E19" s="2" t="s">
        <v>14</v>
      </c>
      <c r="F19" s="234"/>
      <c r="G19" s="1"/>
      <c r="H19" s="1"/>
      <c r="I19" s="191"/>
      <c r="J19" s="1"/>
      <c r="K19" s="1"/>
      <c r="L19" s="1"/>
      <c r="M19" s="191"/>
      <c r="N19" s="1"/>
      <c r="O19" s="1"/>
      <c r="P19" s="1"/>
      <c r="Q19" s="191"/>
      <c r="R19" s="1">
        <v>26</v>
      </c>
      <c r="S19" s="1">
        <v>14</v>
      </c>
      <c r="T19" s="1"/>
      <c r="U19" s="191">
        <f t="shared" si="3"/>
        <v>40</v>
      </c>
      <c r="V19" s="1">
        <f>สรุปแยก!J19</f>
        <v>25</v>
      </c>
      <c r="W19" s="1">
        <f>สรุปแยก!K19</f>
        <v>9</v>
      </c>
      <c r="X19" s="1"/>
      <c r="Y19" s="191">
        <f t="shared" si="4"/>
        <v>34</v>
      </c>
    </row>
    <row r="20" spans="1:25" ht="22.5" x14ac:dyDescent="0.55000000000000004">
      <c r="A20" s="236"/>
      <c r="B20" s="237">
        <v>15</v>
      </c>
      <c r="C20" s="2" t="s">
        <v>21</v>
      </c>
      <c r="D20" s="2" t="s">
        <v>24</v>
      </c>
      <c r="E20" s="2" t="s">
        <v>14</v>
      </c>
      <c r="F20" s="234">
        <v>55</v>
      </c>
      <c r="G20" s="1">
        <v>6</v>
      </c>
      <c r="H20" s="1"/>
      <c r="I20" s="191">
        <f>SUM(F20:H20)</f>
        <v>61</v>
      </c>
      <c r="J20" s="1">
        <v>47</v>
      </c>
      <c r="K20" s="1">
        <v>2</v>
      </c>
      <c r="L20" s="1"/>
      <c r="M20" s="191">
        <f t="shared" si="1"/>
        <v>49</v>
      </c>
      <c r="N20" s="1">
        <v>29</v>
      </c>
      <c r="O20" s="1"/>
      <c r="P20" s="1"/>
      <c r="Q20" s="191">
        <f t="shared" si="2"/>
        <v>29</v>
      </c>
      <c r="R20" s="1"/>
      <c r="S20" s="1"/>
      <c r="T20" s="1"/>
      <c r="U20" s="191"/>
      <c r="V20" s="1"/>
      <c r="W20" s="1"/>
      <c r="X20" s="1"/>
      <c r="Y20" s="191"/>
    </row>
    <row r="21" spans="1:25" ht="22.5" x14ac:dyDescent="0.55000000000000004">
      <c r="A21" s="349" t="s">
        <v>25</v>
      </c>
      <c r="B21" s="349"/>
      <c r="C21" s="349"/>
      <c r="D21" s="349"/>
      <c r="E21" s="349"/>
      <c r="F21" s="191">
        <f>SUM(F6:F20)</f>
        <v>379</v>
      </c>
      <c r="G21" s="191">
        <f t="shared" ref="G21:I21" si="5">SUM(G6:G20)</f>
        <v>65</v>
      </c>
      <c r="H21" s="191"/>
      <c r="I21" s="191">
        <f t="shared" si="5"/>
        <v>444</v>
      </c>
      <c r="J21" s="191">
        <f t="shared" ref="J21" si="6">SUM(J6:J20)</f>
        <v>633</v>
      </c>
      <c r="K21" s="191">
        <f t="shared" ref="K21" si="7">SUM(K6:K20)</f>
        <v>36</v>
      </c>
      <c r="L21" s="191"/>
      <c r="M21" s="191">
        <f t="shared" ref="M21" si="8">SUM(M6:M20)</f>
        <v>669</v>
      </c>
      <c r="N21" s="191">
        <f t="shared" ref="N21" si="9">SUM(N6:N20)</f>
        <v>430</v>
      </c>
      <c r="O21" s="191">
        <f t="shared" ref="O21" si="10">SUM(O6:O20)</f>
        <v>40</v>
      </c>
      <c r="P21" s="191"/>
      <c r="Q21" s="191">
        <f t="shared" ref="Q21" si="11">SUM(Q6:Q20)</f>
        <v>470</v>
      </c>
      <c r="R21" s="191">
        <f t="shared" ref="R21" si="12">SUM(R6:R20)</f>
        <v>500</v>
      </c>
      <c r="S21" s="191">
        <f t="shared" ref="S21" si="13">SUM(S6:S20)</f>
        <v>14</v>
      </c>
      <c r="T21" s="191"/>
      <c r="U21" s="191">
        <f t="shared" ref="U21" si="14">SUM(U6:U20)</f>
        <v>514</v>
      </c>
      <c r="V21" s="191">
        <f t="shared" ref="V21" si="15">SUM(V6:V20)</f>
        <v>377</v>
      </c>
      <c r="W21" s="191">
        <f t="shared" ref="W21" si="16">SUM(W6:W20)</f>
        <v>9</v>
      </c>
      <c r="X21" s="191"/>
      <c r="Y21" s="191">
        <f t="shared" ref="Y21" si="17">SUM(Y6:Y20)</f>
        <v>386</v>
      </c>
    </row>
    <row r="22" spans="1:25" ht="22.5" x14ac:dyDescent="0.55000000000000004">
      <c r="A22" s="19" t="s">
        <v>26</v>
      </c>
      <c r="B22" s="20"/>
      <c r="C22" s="20"/>
      <c r="D22" s="20"/>
      <c r="E22" s="204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198"/>
    </row>
    <row r="23" spans="1:25" ht="22.5" x14ac:dyDescent="0.55000000000000004">
      <c r="A23" s="236"/>
      <c r="B23" s="237">
        <v>1</v>
      </c>
      <c r="C23" s="2" t="s">
        <v>27</v>
      </c>
      <c r="D23" s="2" t="s">
        <v>28</v>
      </c>
      <c r="E23" s="2" t="s">
        <v>14</v>
      </c>
      <c r="F23" s="234">
        <v>130</v>
      </c>
      <c r="G23" s="1"/>
      <c r="H23" s="1"/>
      <c r="I23" s="97">
        <f>SUM(F23:H23)</f>
        <v>130</v>
      </c>
      <c r="J23" s="1">
        <v>129</v>
      </c>
      <c r="K23" s="1"/>
      <c r="L23" s="1"/>
      <c r="M23" s="192">
        <f>SUM(J23:L23)</f>
        <v>129</v>
      </c>
      <c r="N23" s="1">
        <v>91</v>
      </c>
      <c r="O23" s="1"/>
      <c r="P23" s="1"/>
      <c r="Q23" s="192">
        <f>SUM(N23:P23)</f>
        <v>91</v>
      </c>
      <c r="R23" s="1">
        <v>90</v>
      </c>
      <c r="S23" s="1"/>
      <c r="T23" s="1"/>
      <c r="U23" s="192">
        <f>SUM(R23:T23)</f>
        <v>90</v>
      </c>
      <c r="V23" s="1">
        <f>สรุปแยก!J23</f>
        <v>62</v>
      </c>
      <c r="W23" s="1"/>
      <c r="X23" s="1"/>
      <c r="Y23" s="192">
        <f>SUM(V23:X23)</f>
        <v>62</v>
      </c>
    </row>
    <row r="24" spans="1:25" ht="22.5" x14ac:dyDescent="0.55000000000000004">
      <c r="A24" s="236"/>
      <c r="B24" s="237">
        <v>2</v>
      </c>
      <c r="C24" s="2" t="s">
        <v>27</v>
      </c>
      <c r="D24" s="2" t="s">
        <v>29</v>
      </c>
      <c r="E24" s="2" t="s">
        <v>14</v>
      </c>
      <c r="F24" s="234">
        <v>135</v>
      </c>
      <c r="G24" s="1"/>
      <c r="H24" s="1"/>
      <c r="I24" s="97">
        <f t="shared" ref="I24:I38" si="18">SUM(F24:H24)</f>
        <v>135</v>
      </c>
      <c r="J24" s="1">
        <v>124</v>
      </c>
      <c r="K24" s="1"/>
      <c r="L24" s="1"/>
      <c r="M24" s="192">
        <f t="shared" ref="M24:M38" si="19">SUM(J24:L24)</f>
        <v>124</v>
      </c>
      <c r="N24" s="1">
        <v>87</v>
      </c>
      <c r="O24" s="1"/>
      <c r="P24" s="1"/>
      <c r="Q24" s="192">
        <f t="shared" ref="Q24:Q38" si="20">SUM(N24:P24)</f>
        <v>87</v>
      </c>
      <c r="R24" s="1">
        <v>89</v>
      </c>
      <c r="S24" s="1"/>
      <c r="T24" s="1"/>
      <c r="U24" s="192">
        <f t="shared" ref="U24:U38" si="21">SUM(R24:T24)</f>
        <v>89</v>
      </c>
      <c r="V24" s="1">
        <f>สรุปแยก!J24</f>
        <v>60</v>
      </c>
      <c r="W24" s="1"/>
      <c r="X24" s="1"/>
      <c r="Y24" s="192">
        <f t="shared" ref="Y24:Y35" si="22">SUM(V24:X24)</f>
        <v>60</v>
      </c>
    </row>
    <row r="25" spans="1:25" ht="22.5" x14ac:dyDescent="0.55000000000000004">
      <c r="A25" s="236"/>
      <c r="B25" s="237">
        <v>3</v>
      </c>
      <c r="C25" s="2" t="s">
        <v>27</v>
      </c>
      <c r="D25" s="2" t="s">
        <v>30</v>
      </c>
      <c r="E25" s="2" t="s">
        <v>14</v>
      </c>
      <c r="F25" s="234">
        <v>104</v>
      </c>
      <c r="G25" s="1"/>
      <c r="H25" s="1"/>
      <c r="I25" s="97">
        <f t="shared" si="18"/>
        <v>104</v>
      </c>
      <c r="J25" s="1">
        <v>123</v>
      </c>
      <c r="K25" s="1"/>
      <c r="L25" s="1"/>
      <c r="M25" s="192">
        <f t="shared" si="19"/>
        <v>123</v>
      </c>
      <c r="N25" s="1">
        <v>78</v>
      </c>
      <c r="O25" s="1"/>
      <c r="P25" s="1"/>
      <c r="Q25" s="192">
        <f t="shared" si="20"/>
        <v>78</v>
      </c>
      <c r="R25" s="1">
        <v>69</v>
      </c>
      <c r="S25" s="1"/>
      <c r="T25" s="1"/>
      <c r="U25" s="192">
        <f t="shared" si="21"/>
        <v>69</v>
      </c>
      <c r="V25" s="1">
        <f>สรุปแยก!J25</f>
        <v>56</v>
      </c>
      <c r="W25" s="1"/>
      <c r="X25" s="1"/>
      <c r="Y25" s="192">
        <f t="shared" si="22"/>
        <v>56</v>
      </c>
    </row>
    <row r="26" spans="1:25" ht="22.5" x14ac:dyDescent="0.55000000000000004">
      <c r="A26" s="236"/>
      <c r="B26" s="237">
        <v>4</v>
      </c>
      <c r="C26" s="2" t="s">
        <v>27</v>
      </c>
      <c r="D26" s="2" t="s">
        <v>31</v>
      </c>
      <c r="E26" s="2" t="s">
        <v>14</v>
      </c>
      <c r="F26" s="234">
        <v>142</v>
      </c>
      <c r="G26" s="1"/>
      <c r="H26" s="1"/>
      <c r="I26" s="97">
        <f t="shared" si="18"/>
        <v>142</v>
      </c>
      <c r="J26" s="1">
        <v>128</v>
      </c>
      <c r="K26" s="1"/>
      <c r="L26" s="1"/>
      <c r="M26" s="192">
        <f t="shared" si="19"/>
        <v>128</v>
      </c>
      <c r="N26" s="1">
        <v>89</v>
      </c>
      <c r="O26" s="1"/>
      <c r="P26" s="1"/>
      <c r="Q26" s="192">
        <f t="shared" si="20"/>
        <v>89</v>
      </c>
      <c r="R26" s="1">
        <v>90</v>
      </c>
      <c r="S26" s="1"/>
      <c r="T26" s="1"/>
      <c r="U26" s="192">
        <f t="shared" si="21"/>
        <v>90</v>
      </c>
      <c r="V26" s="1">
        <f>สรุปแยก!J26</f>
        <v>57</v>
      </c>
      <c r="W26" s="1"/>
      <c r="X26" s="1"/>
      <c r="Y26" s="192">
        <f t="shared" si="22"/>
        <v>57</v>
      </c>
    </row>
    <row r="27" spans="1:25" ht="22.5" x14ac:dyDescent="0.55000000000000004">
      <c r="A27" s="236"/>
      <c r="B27" s="237">
        <v>5</v>
      </c>
      <c r="C27" s="2" t="s">
        <v>27</v>
      </c>
      <c r="D27" s="2" t="s">
        <v>32</v>
      </c>
      <c r="E27" s="2" t="s">
        <v>14</v>
      </c>
      <c r="F27" s="234">
        <v>147</v>
      </c>
      <c r="G27" s="1"/>
      <c r="H27" s="1"/>
      <c r="I27" s="97">
        <f t="shared" si="18"/>
        <v>147</v>
      </c>
      <c r="J27" s="1">
        <v>132</v>
      </c>
      <c r="K27" s="1"/>
      <c r="L27" s="1"/>
      <c r="M27" s="192">
        <f t="shared" si="19"/>
        <v>132</v>
      </c>
      <c r="N27" s="1">
        <v>90</v>
      </c>
      <c r="O27" s="1"/>
      <c r="P27" s="1"/>
      <c r="Q27" s="192">
        <f t="shared" si="20"/>
        <v>90</v>
      </c>
      <c r="R27" s="1">
        <v>90</v>
      </c>
      <c r="S27" s="1"/>
      <c r="T27" s="1"/>
      <c r="U27" s="192">
        <f t="shared" si="21"/>
        <v>90</v>
      </c>
      <c r="V27" s="1">
        <f>สรุปแยก!J27</f>
        <v>60</v>
      </c>
      <c r="W27" s="1"/>
      <c r="X27" s="1"/>
      <c r="Y27" s="192">
        <f t="shared" si="22"/>
        <v>60</v>
      </c>
    </row>
    <row r="28" spans="1:25" ht="22.5" x14ac:dyDescent="0.55000000000000004">
      <c r="A28" s="236"/>
      <c r="B28" s="237">
        <v>6</v>
      </c>
      <c r="C28" s="2" t="s">
        <v>27</v>
      </c>
      <c r="D28" s="2" t="s">
        <v>33</v>
      </c>
      <c r="E28" s="2" t="s">
        <v>14</v>
      </c>
      <c r="F28" s="234">
        <v>142</v>
      </c>
      <c r="G28" s="1"/>
      <c r="H28" s="1"/>
      <c r="I28" s="97">
        <f t="shared" si="18"/>
        <v>142</v>
      </c>
      <c r="J28" s="1">
        <v>135</v>
      </c>
      <c r="K28" s="1"/>
      <c r="L28" s="1"/>
      <c r="M28" s="192">
        <f t="shared" si="19"/>
        <v>135</v>
      </c>
      <c r="N28" s="1">
        <v>91</v>
      </c>
      <c r="O28" s="1"/>
      <c r="P28" s="1"/>
      <c r="Q28" s="192">
        <f t="shared" si="20"/>
        <v>91</v>
      </c>
      <c r="R28" s="1">
        <v>90</v>
      </c>
      <c r="S28" s="1"/>
      <c r="T28" s="1"/>
      <c r="U28" s="192">
        <f t="shared" si="21"/>
        <v>90</v>
      </c>
      <c r="V28" s="1">
        <f>สรุปแยก!J28</f>
        <v>60</v>
      </c>
      <c r="W28" s="1"/>
      <c r="X28" s="1"/>
      <c r="Y28" s="192">
        <f t="shared" si="22"/>
        <v>60</v>
      </c>
    </row>
    <row r="29" spans="1:25" ht="22.5" x14ac:dyDescent="0.55000000000000004">
      <c r="A29" s="236"/>
      <c r="B29" s="237">
        <v>7</v>
      </c>
      <c r="C29" s="2" t="s">
        <v>27</v>
      </c>
      <c r="D29" s="2" t="s">
        <v>34</v>
      </c>
      <c r="E29" s="2" t="s">
        <v>14</v>
      </c>
      <c r="F29" s="234">
        <v>126</v>
      </c>
      <c r="G29" s="1"/>
      <c r="H29" s="1"/>
      <c r="I29" s="97">
        <f t="shared" si="18"/>
        <v>126</v>
      </c>
      <c r="J29" s="1">
        <v>128</v>
      </c>
      <c r="K29" s="1"/>
      <c r="L29" s="1"/>
      <c r="M29" s="192">
        <f t="shared" si="19"/>
        <v>128</v>
      </c>
      <c r="N29" s="1">
        <v>90</v>
      </c>
      <c r="O29" s="1"/>
      <c r="P29" s="1"/>
      <c r="Q29" s="192">
        <f t="shared" si="20"/>
        <v>90</v>
      </c>
      <c r="R29" s="1">
        <v>90</v>
      </c>
      <c r="S29" s="1"/>
      <c r="T29" s="1"/>
      <c r="U29" s="192">
        <f t="shared" si="21"/>
        <v>90</v>
      </c>
      <c r="V29" s="1">
        <f>สรุปแยก!J29</f>
        <v>59</v>
      </c>
      <c r="W29" s="1"/>
      <c r="X29" s="1"/>
      <c r="Y29" s="192">
        <f t="shared" si="22"/>
        <v>59</v>
      </c>
    </row>
    <row r="30" spans="1:25" ht="22.5" x14ac:dyDescent="0.55000000000000004">
      <c r="A30" s="236"/>
      <c r="B30" s="237">
        <v>8</v>
      </c>
      <c r="C30" s="2" t="s">
        <v>27</v>
      </c>
      <c r="D30" s="2" t="s">
        <v>35</v>
      </c>
      <c r="E30" s="2" t="s">
        <v>14</v>
      </c>
      <c r="F30" s="234">
        <v>121</v>
      </c>
      <c r="G30" s="1"/>
      <c r="H30" s="1"/>
      <c r="I30" s="97">
        <f t="shared" si="18"/>
        <v>121</v>
      </c>
      <c r="J30" s="1">
        <v>129</v>
      </c>
      <c r="K30" s="1"/>
      <c r="L30" s="1"/>
      <c r="M30" s="192">
        <f t="shared" si="19"/>
        <v>129</v>
      </c>
      <c r="N30" s="1">
        <v>88</v>
      </c>
      <c r="O30" s="1"/>
      <c r="P30" s="1"/>
      <c r="Q30" s="192">
        <f t="shared" si="20"/>
        <v>88</v>
      </c>
      <c r="R30" s="1">
        <v>90</v>
      </c>
      <c r="S30" s="1"/>
      <c r="T30" s="1"/>
      <c r="U30" s="192">
        <f t="shared" si="21"/>
        <v>90</v>
      </c>
      <c r="V30" s="1">
        <f>สรุปแยก!J30</f>
        <v>54</v>
      </c>
      <c r="W30" s="1"/>
      <c r="X30" s="1"/>
      <c r="Y30" s="192">
        <f t="shared" si="22"/>
        <v>54</v>
      </c>
    </row>
    <row r="31" spans="1:25" ht="22.5" x14ac:dyDescent="0.55000000000000004">
      <c r="A31" s="236"/>
      <c r="B31" s="237">
        <v>9</v>
      </c>
      <c r="C31" s="2" t="s">
        <v>27</v>
      </c>
      <c r="D31" s="2" t="s">
        <v>36</v>
      </c>
      <c r="E31" s="2" t="s">
        <v>14</v>
      </c>
      <c r="F31" s="234">
        <v>140</v>
      </c>
      <c r="G31" s="1"/>
      <c r="H31" s="1"/>
      <c r="I31" s="97">
        <f t="shared" si="18"/>
        <v>140</v>
      </c>
      <c r="J31" s="1">
        <v>147</v>
      </c>
      <c r="K31" s="1"/>
      <c r="L31" s="1"/>
      <c r="M31" s="192">
        <f t="shared" si="19"/>
        <v>147</v>
      </c>
      <c r="N31" s="1">
        <v>97</v>
      </c>
      <c r="O31" s="1"/>
      <c r="P31" s="1"/>
      <c r="Q31" s="192">
        <f t="shared" si="20"/>
        <v>97</v>
      </c>
      <c r="R31" s="1">
        <v>90</v>
      </c>
      <c r="S31" s="1"/>
      <c r="T31" s="1"/>
      <c r="U31" s="192">
        <f t="shared" si="21"/>
        <v>90</v>
      </c>
      <c r="V31" s="1">
        <f>สรุปแยก!J31</f>
        <v>69</v>
      </c>
      <c r="W31" s="1"/>
      <c r="X31" s="1"/>
      <c r="Y31" s="192">
        <f t="shared" si="22"/>
        <v>69</v>
      </c>
    </row>
    <row r="32" spans="1:25" ht="22.5" x14ac:dyDescent="0.55000000000000004">
      <c r="A32" s="236"/>
      <c r="B32" s="237">
        <v>10</v>
      </c>
      <c r="C32" s="2" t="s">
        <v>27</v>
      </c>
      <c r="D32" s="2" t="s">
        <v>37</v>
      </c>
      <c r="E32" s="2" t="s">
        <v>14</v>
      </c>
      <c r="F32" s="234">
        <v>52</v>
      </c>
      <c r="G32" s="1"/>
      <c r="H32" s="1"/>
      <c r="I32" s="97">
        <f t="shared" si="18"/>
        <v>52</v>
      </c>
      <c r="J32" s="1">
        <v>56</v>
      </c>
      <c r="K32" s="1"/>
      <c r="L32" s="1"/>
      <c r="M32" s="192">
        <f t="shared" si="19"/>
        <v>56</v>
      </c>
      <c r="N32" s="1">
        <v>63</v>
      </c>
      <c r="O32" s="1"/>
      <c r="P32" s="1"/>
      <c r="Q32" s="192">
        <f t="shared" si="20"/>
        <v>63</v>
      </c>
      <c r="R32" s="1">
        <v>55</v>
      </c>
      <c r="S32" s="1"/>
      <c r="T32" s="1"/>
      <c r="U32" s="192">
        <f t="shared" si="21"/>
        <v>55</v>
      </c>
      <c r="V32" s="1">
        <f>สรุปแยก!J32</f>
        <v>52</v>
      </c>
      <c r="W32" s="1"/>
      <c r="X32" s="1"/>
      <c r="Y32" s="192">
        <f t="shared" si="22"/>
        <v>52</v>
      </c>
    </row>
    <row r="33" spans="1:25" ht="22.5" x14ac:dyDescent="0.55000000000000004">
      <c r="A33" s="236"/>
      <c r="B33" s="237">
        <v>11</v>
      </c>
      <c r="C33" s="2" t="s">
        <v>27</v>
      </c>
      <c r="D33" s="2" t="s">
        <v>108</v>
      </c>
      <c r="E33" s="2" t="s">
        <v>14</v>
      </c>
      <c r="F33" s="234"/>
      <c r="G33" s="1"/>
      <c r="H33" s="1"/>
      <c r="I33" s="97"/>
      <c r="J33" s="1"/>
      <c r="K33" s="1"/>
      <c r="L33" s="1"/>
      <c r="M33" s="192"/>
      <c r="N33" s="1">
        <v>60</v>
      </c>
      <c r="O33" s="1"/>
      <c r="P33" s="1"/>
      <c r="Q33" s="192">
        <f t="shared" si="20"/>
        <v>60</v>
      </c>
      <c r="R33" s="1">
        <v>59</v>
      </c>
      <c r="S33" s="1"/>
      <c r="T33" s="1"/>
      <c r="U33" s="192">
        <f t="shared" si="21"/>
        <v>59</v>
      </c>
      <c r="V33" s="1">
        <f>สรุปแยก!J33</f>
        <v>59</v>
      </c>
      <c r="W33" s="1"/>
      <c r="X33" s="1"/>
      <c r="Y33" s="192">
        <f t="shared" si="22"/>
        <v>59</v>
      </c>
    </row>
    <row r="34" spans="1:25" ht="22.5" x14ac:dyDescent="0.55000000000000004">
      <c r="A34" s="236"/>
      <c r="B34" s="237">
        <v>12</v>
      </c>
      <c r="C34" s="2" t="s">
        <v>38</v>
      </c>
      <c r="D34" s="2" t="s">
        <v>39</v>
      </c>
      <c r="E34" s="3" t="s">
        <v>38</v>
      </c>
      <c r="F34" s="235"/>
      <c r="G34" s="231"/>
      <c r="H34" s="231"/>
      <c r="I34" s="97"/>
      <c r="J34" s="1"/>
      <c r="K34" s="1"/>
      <c r="L34" s="1">
        <v>154</v>
      </c>
      <c r="M34" s="192">
        <f t="shared" si="19"/>
        <v>154</v>
      </c>
      <c r="N34" s="1"/>
      <c r="O34" s="1"/>
      <c r="P34" s="1">
        <v>180</v>
      </c>
      <c r="Q34" s="192">
        <f t="shared" si="20"/>
        <v>180</v>
      </c>
      <c r="R34" s="1"/>
      <c r="S34" s="1"/>
      <c r="T34" s="1">
        <v>180</v>
      </c>
      <c r="U34" s="192">
        <f t="shared" si="21"/>
        <v>180</v>
      </c>
      <c r="V34" s="1"/>
      <c r="W34" s="1"/>
      <c r="X34" s="1">
        <f>สรุปแยก!L34</f>
        <v>180</v>
      </c>
      <c r="Y34" s="192">
        <f t="shared" si="22"/>
        <v>180</v>
      </c>
    </row>
    <row r="35" spans="1:25" ht="22.5" x14ac:dyDescent="0.55000000000000004">
      <c r="A35" s="236"/>
      <c r="B35" s="237">
        <v>13</v>
      </c>
      <c r="C35" s="2" t="s">
        <v>40</v>
      </c>
      <c r="D35" s="2" t="s">
        <v>41</v>
      </c>
      <c r="E35" s="2" t="s">
        <v>42</v>
      </c>
      <c r="F35" s="234"/>
      <c r="G35" s="1"/>
      <c r="H35" s="1">
        <v>46</v>
      </c>
      <c r="I35" s="97">
        <f t="shared" si="18"/>
        <v>46</v>
      </c>
      <c r="J35" s="1"/>
      <c r="K35" s="1"/>
      <c r="L35" s="1">
        <v>16</v>
      </c>
      <c r="M35" s="192">
        <f t="shared" si="19"/>
        <v>16</v>
      </c>
      <c r="N35" s="1"/>
      <c r="O35" s="1"/>
      <c r="P35" s="1">
        <v>38</v>
      </c>
      <c r="Q35" s="192">
        <f t="shared" si="20"/>
        <v>38</v>
      </c>
      <c r="R35" s="1"/>
      <c r="S35" s="1"/>
      <c r="T35" s="1">
        <v>50</v>
      </c>
      <c r="U35" s="192">
        <f t="shared" si="21"/>
        <v>50</v>
      </c>
      <c r="V35" s="1"/>
      <c r="W35" s="1"/>
      <c r="X35" s="1">
        <f>สรุปแยก!L35</f>
        <v>2</v>
      </c>
      <c r="Y35" s="192">
        <f t="shared" si="22"/>
        <v>2</v>
      </c>
    </row>
    <row r="36" spans="1:25" ht="22.5" x14ac:dyDescent="0.55000000000000004">
      <c r="A36" s="236"/>
      <c r="B36" s="237">
        <v>14</v>
      </c>
      <c r="C36" s="2" t="s">
        <v>40</v>
      </c>
      <c r="D36" s="2" t="s">
        <v>43</v>
      </c>
      <c r="E36" s="2" t="s">
        <v>42</v>
      </c>
      <c r="F36" s="234"/>
      <c r="G36" s="1"/>
      <c r="H36" s="1">
        <v>19</v>
      </c>
      <c r="I36" s="97">
        <f t="shared" si="18"/>
        <v>19</v>
      </c>
      <c r="J36" s="1"/>
      <c r="K36" s="1"/>
      <c r="L36" s="1">
        <v>11</v>
      </c>
      <c r="M36" s="192">
        <f t="shared" si="19"/>
        <v>11</v>
      </c>
      <c r="N36" s="1"/>
      <c r="O36" s="1"/>
      <c r="P36" s="1">
        <v>19</v>
      </c>
      <c r="Q36" s="192">
        <f t="shared" si="20"/>
        <v>19</v>
      </c>
      <c r="R36" s="1"/>
      <c r="S36" s="1"/>
      <c r="T36" s="1">
        <v>18</v>
      </c>
      <c r="U36" s="192">
        <f t="shared" si="21"/>
        <v>18</v>
      </c>
      <c r="V36" s="1"/>
      <c r="W36" s="1"/>
      <c r="X36" s="1"/>
      <c r="Y36" s="192"/>
    </row>
    <row r="37" spans="1:25" ht="22.5" x14ac:dyDescent="0.55000000000000004">
      <c r="A37" s="236"/>
      <c r="B37" s="237">
        <v>15</v>
      </c>
      <c r="C37" s="2" t="s">
        <v>40</v>
      </c>
      <c r="D37" s="2" t="s">
        <v>44</v>
      </c>
      <c r="E37" s="2" t="s">
        <v>42</v>
      </c>
      <c r="F37" s="234"/>
      <c r="G37" s="1"/>
      <c r="H37" s="1">
        <v>17</v>
      </c>
      <c r="I37" s="97">
        <f t="shared" si="18"/>
        <v>17</v>
      </c>
      <c r="J37" s="1"/>
      <c r="K37" s="1"/>
      <c r="L37" s="1">
        <v>6</v>
      </c>
      <c r="M37" s="192">
        <f t="shared" si="19"/>
        <v>6</v>
      </c>
      <c r="N37" s="1"/>
      <c r="O37" s="1"/>
      <c r="P37" s="1">
        <v>12</v>
      </c>
      <c r="Q37" s="192">
        <f t="shared" si="20"/>
        <v>12</v>
      </c>
      <c r="R37" s="1"/>
      <c r="S37" s="1"/>
      <c r="T37" s="1">
        <v>7</v>
      </c>
      <c r="U37" s="192">
        <f t="shared" si="21"/>
        <v>7</v>
      </c>
      <c r="V37" s="1"/>
      <c r="W37" s="1"/>
      <c r="X37" s="1"/>
      <c r="Y37" s="192"/>
    </row>
    <row r="38" spans="1:25" ht="22.5" x14ac:dyDescent="0.55000000000000004">
      <c r="A38" s="236"/>
      <c r="B38" s="237">
        <v>16</v>
      </c>
      <c r="C38" s="2" t="s">
        <v>45</v>
      </c>
      <c r="D38" s="2" t="s">
        <v>41</v>
      </c>
      <c r="E38" s="2" t="s">
        <v>46</v>
      </c>
      <c r="F38" s="234"/>
      <c r="G38" s="1"/>
      <c r="H38" s="1">
        <v>20</v>
      </c>
      <c r="I38" s="97">
        <f t="shared" si="18"/>
        <v>20</v>
      </c>
      <c r="J38" s="1"/>
      <c r="K38" s="1"/>
      <c r="L38" s="1">
        <v>9</v>
      </c>
      <c r="M38" s="192">
        <f t="shared" si="19"/>
        <v>9</v>
      </c>
      <c r="N38" s="1"/>
      <c r="O38" s="1"/>
      <c r="P38" s="1">
        <v>10</v>
      </c>
      <c r="Q38" s="192">
        <f t="shared" si="20"/>
        <v>10</v>
      </c>
      <c r="R38" s="1"/>
      <c r="S38" s="1"/>
      <c r="T38" s="1">
        <v>7</v>
      </c>
      <c r="U38" s="192">
        <f t="shared" si="21"/>
        <v>7</v>
      </c>
      <c r="V38" s="1"/>
      <c r="W38" s="1"/>
      <c r="X38" s="1"/>
      <c r="Y38" s="192"/>
    </row>
    <row r="39" spans="1:25" ht="22.5" x14ac:dyDescent="0.55000000000000004">
      <c r="A39" s="378" t="s">
        <v>47</v>
      </c>
      <c r="B39" s="378"/>
      <c r="C39" s="378"/>
      <c r="D39" s="378"/>
      <c r="E39" s="378"/>
      <c r="F39" s="192">
        <f>SUM(F23:F38)</f>
        <v>1239</v>
      </c>
      <c r="G39" s="192"/>
      <c r="H39" s="192">
        <f t="shared" ref="H39:I39" si="23">SUM(H23:H38)</f>
        <v>102</v>
      </c>
      <c r="I39" s="192">
        <f t="shared" si="23"/>
        <v>1341</v>
      </c>
      <c r="J39" s="192">
        <f t="shared" ref="J39" si="24">SUM(J23:J38)</f>
        <v>1231</v>
      </c>
      <c r="K39" s="192"/>
      <c r="L39" s="192">
        <f t="shared" ref="L39" si="25">SUM(L23:L38)</f>
        <v>196</v>
      </c>
      <c r="M39" s="192">
        <f t="shared" ref="M39" si="26">SUM(M23:M38)</f>
        <v>1427</v>
      </c>
      <c r="N39" s="192">
        <f t="shared" ref="N39" si="27">SUM(N23:N38)</f>
        <v>924</v>
      </c>
      <c r="O39" s="192"/>
      <c r="P39" s="192">
        <f t="shared" ref="P39" si="28">SUM(P23:P38)</f>
        <v>259</v>
      </c>
      <c r="Q39" s="192">
        <f t="shared" ref="Q39" si="29">SUM(Q23:Q38)</f>
        <v>1183</v>
      </c>
      <c r="R39" s="192">
        <f t="shared" ref="R39" si="30">SUM(R23:R38)</f>
        <v>902</v>
      </c>
      <c r="S39" s="192"/>
      <c r="T39" s="192">
        <f t="shared" ref="T39" si="31">SUM(T23:T38)</f>
        <v>262</v>
      </c>
      <c r="U39" s="192">
        <f t="shared" ref="U39" si="32">SUM(U23:U38)</f>
        <v>1164</v>
      </c>
      <c r="V39" s="192">
        <f t="shared" ref="V39" si="33">SUM(V23:V38)</f>
        <v>648</v>
      </c>
      <c r="W39" s="192"/>
      <c r="X39" s="192">
        <f t="shared" ref="X39" si="34">SUM(X23:X38)</f>
        <v>182</v>
      </c>
      <c r="Y39" s="192">
        <f t="shared" ref="Y39" si="35">SUM(Y23:Y38)</f>
        <v>830</v>
      </c>
    </row>
    <row r="40" spans="1:25" ht="22.5" x14ac:dyDescent="0.55000000000000004">
      <c r="A40" s="199" t="s">
        <v>48</v>
      </c>
      <c r="B40" s="111"/>
      <c r="C40" s="111"/>
      <c r="D40" s="111"/>
      <c r="E40" s="205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200"/>
    </row>
    <row r="41" spans="1:25" ht="22.5" x14ac:dyDescent="0.55000000000000004">
      <c r="A41" s="236"/>
      <c r="B41" s="237">
        <v>1</v>
      </c>
      <c r="C41" s="2" t="s">
        <v>49</v>
      </c>
      <c r="D41" s="2" t="s">
        <v>50</v>
      </c>
      <c r="E41" s="2" t="s">
        <v>14</v>
      </c>
      <c r="F41" s="234">
        <v>111</v>
      </c>
      <c r="G41" s="1">
        <v>37</v>
      </c>
      <c r="H41" s="1"/>
      <c r="I41" s="193">
        <f>SUM(F41:H41)</f>
        <v>148</v>
      </c>
      <c r="J41" s="1">
        <v>111</v>
      </c>
      <c r="K41" s="1">
        <v>32</v>
      </c>
      <c r="L41" s="1"/>
      <c r="M41" s="193">
        <f>SUM(J41:L41)</f>
        <v>143</v>
      </c>
      <c r="N41" s="1">
        <v>111</v>
      </c>
      <c r="O41" s="1">
        <v>34</v>
      </c>
      <c r="P41" s="1"/>
      <c r="Q41" s="193">
        <f>SUM(N41:P41)</f>
        <v>145</v>
      </c>
      <c r="R41" s="1">
        <v>63</v>
      </c>
      <c r="S41" s="1">
        <v>15</v>
      </c>
      <c r="T41" s="1"/>
      <c r="U41" s="193">
        <f>SUM(R41:T41)</f>
        <v>78</v>
      </c>
      <c r="V41" s="1">
        <f>สรุปแยก!J41</f>
        <v>40</v>
      </c>
      <c r="W41" s="1">
        <f>สรุปแยก!K41</f>
        <v>14</v>
      </c>
      <c r="X41" s="1"/>
      <c r="Y41" s="193">
        <f>SUM(V41:X41)</f>
        <v>54</v>
      </c>
    </row>
    <row r="42" spans="1:25" ht="22.5" x14ac:dyDescent="0.55000000000000004">
      <c r="A42" s="236"/>
      <c r="B42" s="237">
        <v>2</v>
      </c>
      <c r="C42" s="2" t="s">
        <v>49</v>
      </c>
      <c r="D42" s="2" t="s">
        <v>51</v>
      </c>
      <c r="E42" s="2" t="s">
        <v>14</v>
      </c>
      <c r="F42" s="234">
        <v>60</v>
      </c>
      <c r="G42" s="1"/>
      <c r="H42" s="1"/>
      <c r="I42" s="193">
        <f t="shared" ref="I42:I53" si="36">SUM(F42:H42)</f>
        <v>60</v>
      </c>
      <c r="J42" s="1">
        <v>77</v>
      </c>
      <c r="K42" s="1"/>
      <c r="L42" s="1"/>
      <c r="M42" s="193">
        <f t="shared" ref="M42:M53" si="37">SUM(J42:L42)</f>
        <v>77</v>
      </c>
      <c r="N42" s="1">
        <v>77</v>
      </c>
      <c r="O42" s="1"/>
      <c r="P42" s="1"/>
      <c r="Q42" s="193">
        <f t="shared" ref="Q42:Q53" si="38">SUM(N42:P42)</f>
        <v>77</v>
      </c>
      <c r="R42" s="1">
        <v>76</v>
      </c>
      <c r="S42" s="1"/>
      <c r="T42" s="1"/>
      <c r="U42" s="193">
        <f t="shared" ref="U42:U51" si="39">SUM(R42:T42)</f>
        <v>76</v>
      </c>
      <c r="V42" s="1">
        <f>สรุปแยก!J42</f>
        <v>36</v>
      </c>
      <c r="W42" s="1"/>
      <c r="X42" s="1"/>
      <c r="Y42" s="193">
        <f t="shared" ref="Y42:Y51" si="40">SUM(V42:X42)</f>
        <v>36</v>
      </c>
    </row>
    <row r="43" spans="1:25" ht="22.5" x14ac:dyDescent="0.55000000000000004">
      <c r="A43" s="236"/>
      <c r="B43" s="237">
        <v>3</v>
      </c>
      <c r="C43" s="2" t="s">
        <v>49</v>
      </c>
      <c r="D43" s="2" t="s">
        <v>52</v>
      </c>
      <c r="E43" s="2" t="s">
        <v>14</v>
      </c>
      <c r="F43" s="234">
        <v>37</v>
      </c>
      <c r="G43" s="1"/>
      <c r="H43" s="1"/>
      <c r="I43" s="193">
        <f t="shared" si="36"/>
        <v>37</v>
      </c>
      <c r="J43" s="1">
        <v>57</v>
      </c>
      <c r="K43" s="1"/>
      <c r="L43" s="1"/>
      <c r="M43" s="193">
        <f t="shared" si="37"/>
        <v>57</v>
      </c>
      <c r="N43" s="1">
        <v>47</v>
      </c>
      <c r="O43" s="1"/>
      <c r="P43" s="1"/>
      <c r="Q43" s="193">
        <f t="shared" si="38"/>
        <v>47</v>
      </c>
      <c r="R43" s="1">
        <v>34</v>
      </c>
      <c r="S43" s="1"/>
      <c r="T43" s="1"/>
      <c r="U43" s="193">
        <f t="shared" si="39"/>
        <v>34</v>
      </c>
      <c r="V43" s="1">
        <f>สรุปแยก!J43</f>
        <v>33</v>
      </c>
      <c r="W43" s="1"/>
      <c r="X43" s="1"/>
      <c r="Y43" s="193">
        <f t="shared" si="40"/>
        <v>33</v>
      </c>
    </row>
    <row r="44" spans="1:25" ht="22.5" x14ac:dyDescent="0.55000000000000004">
      <c r="A44" s="236"/>
      <c r="B44" s="237">
        <v>4</v>
      </c>
      <c r="C44" s="2" t="s">
        <v>49</v>
      </c>
      <c r="D44" s="2" t="s">
        <v>53</v>
      </c>
      <c r="E44" s="2" t="s">
        <v>14</v>
      </c>
      <c r="F44" s="234">
        <v>122</v>
      </c>
      <c r="G44" s="1">
        <v>30</v>
      </c>
      <c r="H44" s="1"/>
      <c r="I44" s="193">
        <f t="shared" si="36"/>
        <v>152</v>
      </c>
      <c r="J44" s="1">
        <v>164</v>
      </c>
      <c r="K44" s="1">
        <v>33</v>
      </c>
      <c r="L44" s="1"/>
      <c r="M44" s="193">
        <f t="shared" si="37"/>
        <v>197</v>
      </c>
      <c r="N44" s="1">
        <v>155</v>
      </c>
      <c r="O44" s="1">
        <v>22</v>
      </c>
      <c r="P44" s="1"/>
      <c r="Q44" s="193">
        <f t="shared" si="38"/>
        <v>177</v>
      </c>
      <c r="R44" s="1">
        <v>140</v>
      </c>
      <c r="S44" s="1">
        <v>16</v>
      </c>
      <c r="T44" s="1"/>
      <c r="U44" s="193">
        <f t="shared" si="39"/>
        <v>156</v>
      </c>
      <c r="V44" s="1">
        <f>สรุปแยก!J44</f>
        <v>119</v>
      </c>
      <c r="W44" s="1"/>
      <c r="X44" s="1"/>
      <c r="Y44" s="193">
        <f t="shared" si="40"/>
        <v>119</v>
      </c>
    </row>
    <row r="45" spans="1:25" ht="22.5" x14ac:dyDescent="0.55000000000000004">
      <c r="A45" s="236"/>
      <c r="B45" s="237">
        <v>5</v>
      </c>
      <c r="C45" s="2" t="s">
        <v>49</v>
      </c>
      <c r="D45" s="2" t="s">
        <v>54</v>
      </c>
      <c r="E45" s="2" t="s">
        <v>14</v>
      </c>
      <c r="F45" s="234"/>
      <c r="G45" s="1">
        <v>34</v>
      </c>
      <c r="H45" s="1"/>
      <c r="I45" s="193">
        <f t="shared" si="36"/>
        <v>34</v>
      </c>
      <c r="J45" s="1"/>
      <c r="K45" s="1">
        <v>42</v>
      </c>
      <c r="L45" s="1"/>
      <c r="M45" s="193">
        <f t="shared" si="37"/>
        <v>42</v>
      </c>
      <c r="N45" s="1"/>
      <c r="O45" s="1">
        <v>6</v>
      </c>
      <c r="P45" s="1"/>
      <c r="Q45" s="193">
        <f t="shared" si="38"/>
        <v>6</v>
      </c>
      <c r="R45" s="1"/>
      <c r="S45" s="1"/>
      <c r="T45" s="1"/>
      <c r="U45" s="193"/>
      <c r="V45" s="1"/>
      <c r="W45" s="1"/>
      <c r="X45" s="1"/>
      <c r="Y45" s="193"/>
    </row>
    <row r="46" spans="1:25" ht="22.5" x14ac:dyDescent="0.55000000000000004">
      <c r="A46" s="236"/>
      <c r="B46" s="237">
        <v>6</v>
      </c>
      <c r="C46" s="2" t="s">
        <v>49</v>
      </c>
      <c r="D46" s="2" t="s">
        <v>55</v>
      </c>
      <c r="E46" s="2" t="s">
        <v>14</v>
      </c>
      <c r="F46" s="234"/>
      <c r="G46" s="1"/>
      <c r="H46" s="1"/>
      <c r="I46" s="193"/>
      <c r="J46" s="1">
        <v>58</v>
      </c>
      <c r="K46" s="1"/>
      <c r="L46" s="1"/>
      <c r="M46" s="193">
        <f t="shared" si="37"/>
        <v>58</v>
      </c>
      <c r="N46" s="1">
        <v>23</v>
      </c>
      <c r="O46" s="1"/>
      <c r="P46" s="1"/>
      <c r="Q46" s="193">
        <f t="shared" si="38"/>
        <v>23</v>
      </c>
      <c r="R46" s="1">
        <v>11</v>
      </c>
      <c r="S46" s="1"/>
      <c r="T46" s="1"/>
      <c r="U46" s="193">
        <f t="shared" si="39"/>
        <v>11</v>
      </c>
      <c r="V46" s="1"/>
      <c r="W46" s="1">
        <f>สรุปแยก!K46</f>
        <v>11</v>
      </c>
      <c r="X46" s="1"/>
      <c r="Y46" s="193">
        <f t="shared" si="40"/>
        <v>11</v>
      </c>
    </row>
    <row r="47" spans="1:25" ht="22.5" x14ac:dyDescent="0.55000000000000004">
      <c r="A47" s="236"/>
      <c r="B47" s="237">
        <v>7</v>
      </c>
      <c r="C47" s="2" t="s">
        <v>49</v>
      </c>
      <c r="D47" s="2" t="s">
        <v>56</v>
      </c>
      <c r="E47" s="2" t="s">
        <v>14</v>
      </c>
      <c r="F47" s="234"/>
      <c r="G47" s="1"/>
      <c r="H47" s="1"/>
      <c r="I47" s="193"/>
      <c r="J47" s="1">
        <v>25</v>
      </c>
      <c r="K47" s="1">
        <v>5</v>
      </c>
      <c r="L47" s="1"/>
      <c r="M47" s="193">
        <f t="shared" si="37"/>
        <v>30</v>
      </c>
      <c r="N47" s="1">
        <v>29</v>
      </c>
      <c r="O47" s="1"/>
      <c r="P47" s="1"/>
      <c r="Q47" s="193">
        <f t="shared" si="38"/>
        <v>29</v>
      </c>
      <c r="R47" s="1">
        <v>26</v>
      </c>
      <c r="S47" s="1"/>
      <c r="T47" s="1"/>
      <c r="U47" s="193">
        <f t="shared" si="39"/>
        <v>26</v>
      </c>
      <c r="V47" s="1">
        <f>สรุปแยก!J47</f>
        <v>24</v>
      </c>
      <c r="W47" s="1"/>
      <c r="X47" s="1"/>
      <c r="Y47" s="193">
        <f t="shared" si="40"/>
        <v>24</v>
      </c>
    </row>
    <row r="48" spans="1:25" ht="22.5" x14ac:dyDescent="0.55000000000000004">
      <c r="A48" s="236"/>
      <c r="B48" s="237">
        <v>8</v>
      </c>
      <c r="C48" s="2" t="s">
        <v>49</v>
      </c>
      <c r="D48" s="2" t="s">
        <v>88</v>
      </c>
      <c r="E48" s="2" t="s">
        <v>14</v>
      </c>
      <c r="F48" s="234"/>
      <c r="G48" s="1"/>
      <c r="H48" s="1"/>
      <c r="I48" s="193"/>
      <c r="J48" s="1"/>
      <c r="K48" s="1"/>
      <c r="L48" s="1"/>
      <c r="M48" s="193"/>
      <c r="N48" s="1">
        <v>121</v>
      </c>
      <c r="O48" s="1">
        <v>19</v>
      </c>
      <c r="P48" s="1"/>
      <c r="Q48" s="193">
        <f t="shared" si="38"/>
        <v>140</v>
      </c>
      <c r="R48" s="1">
        <v>90</v>
      </c>
      <c r="S48" s="1">
        <v>23</v>
      </c>
      <c r="T48" s="1"/>
      <c r="U48" s="193">
        <f t="shared" si="39"/>
        <v>113</v>
      </c>
      <c r="V48" s="1">
        <f>สรุปแยก!J48</f>
        <v>98</v>
      </c>
      <c r="W48" s="1">
        <f>สรุปแยก!K48</f>
        <v>18</v>
      </c>
      <c r="X48" s="1"/>
      <c r="Y48" s="193">
        <f t="shared" si="40"/>
        <v>116</v>
      </c>
    </row>
    <row r="49" spans="1:25" ht="22.5" x14ac:dyDescent="0.55000000000000004">
      <c r="A49" s="236"/>
      <c r="B49" s="237">
        <v>9</v>
      </c>
      <c r="C49" s="2" t="s">
        <v>49</v>
      </c>
      <c r="D49" s="2" t="s">
        <v>89</v>
      </c>
      <c r="E49" s="2" t="s">
        <v>14</v>
      </c>
      <c r="F49" s="234"/>
      <c r="G49" s="1"/>
      <c r="H49" s="1"/>
      <c r="I49" s="193"/>
      <c r="J49" s="1"/>
      <c r="K49" s="1"/>
      <c r="L49" s="1"/>
      <c r="M49" s="193"/>
      <c r="N49" s="1">
        <v>44</v>
      </c>
      <c r="O49" s="1"/>
      <c r="P49" s="1"/>
      <c r="Q49" s="193">
        <f t="shared" si="38"/>
        <v>44</v>
      </c>
      <c r="R49" s="1">
        <v>17</v>
      </c>
      <c r="S49" s="1"/>
      <c r="T49" s="1"/>
      <c r="U49" s="193">
        <f t="shared" si="39"/>
        <v>17</v>
      </c>
      <c r="V49" s="1">
        <f>สรุปแยก!J49</f>
        <v>24</v>
      </c>
      <c r="W49" s="1"/>
      <c r="X49" s="1"/>
      <c r="Y49" s="193">
        <f t="shared" si="40"/>
        <v>24</v>
      </c>
    </row>
    <row r="50" spans="1:25" ht="22.5" x14ac:dyDescent="0.55000000000000004">
      <c r="A50" s="236"/>
      <c r="B50" s="237">
        <v>10</v>
      </c>
      <c r="C50" s="2" t="s">
        <v>57</v>
      </c>
      <c r="D50" s="2" t="s">
        <v>58</v>
      </c>
      <c r="E50" s="2" t="s">
        <v>42</v>
      </c>
      <c r="F50" s="234"/>
      <c r="G50" s="1"/>
      <c r="H50" s="1">
        <v>15</v>
      </c>
      <c r="I50" s="193">
        <f t="shared" si="36"/>
        <v>15</v>
      </c>
      <c r="J50" s="1"/>
      <c r="K50" s="1"/>
      <c r="L50" s="1">
        <v>6</v>
      </c>
      <c r="M50" s="193">
        <f t="shared" si="37"/>
        <v>6</v>
      </c>
      <c r="N50" s="1"/>
      <c r="O50" s="1"/>
      <c r="P50" s="1">
        <v>3</v>
      </c>
      <c r="Q50" s="193">
        <f t="shared" si="38"/>
        <v>3</v>
      </c>
      <c r="R50" s="1"/>
      <c r="S50" s="1"/>
      <c r="T50" s="1"/>
      <c r="U50" s="193"/>
      <c r="V50" s="1"/>
      <c r="W50" s="1"/>
      <c r="X50" s="1"/>
      <c r="Y50" s="193"/>
    </row>
    <row r="51" spans="1:25" ht="22.5" x14ac:dyDescent="0.55000000000000004">
      <c r="A51" s="236"/>
      <c r="B51" s="237">
        <v>11</v>
      </c>
      <c r="C51" s="2" t="s">
        <v>59</v>
      </c>
      <c r="D51" s="2" t="s">
        <v>118</v>
      </c>
      <c r="E51" s="2" t="s">
        <v>14</v>
      </c>
      <c r="F51" s="234"/>
      <c r="G51" s="1"/>
      <c r="H51" s="1"/>
      <c r="I51" s="193"/>
      <c r="J51" s="1"/>
      <c r="K51" s="1"/>
      <c r="L51" s="1"/>
      <c r="M51" s="193"/>
      <c r="N51" s="1"/>
      <c r="O51" s="1"/>
      <c r="P51" s="1"/>
      <c r="Q51" s="193"/>
      <c r="R51" s="1">
        <v>18</v>
      </c>
      <c r="S51" s="1"/>
      <c r="T51" s="1"/>
      <c r="U51" s="193">
        <f t="shared" si="39"/>
        <v>18</v>
      </c>
      <c r="V51" s="1">
        <f>สรุปแยก!J51</f>
        <v>8</v>
      </c>
      <c r="W51" s="1"/>
      <c r="X51" s="1"/>
      <c r="Y51" s="193">
        <f t="shared" si="40"/>
        <v>8</v>
      </c>
    </row>
    <row r="52" spans="1:25" ht="22.5" x14ac:dyDescent="0.55000000000000004">
      <c r="A52" s="236"/>
      <c r="B52" s="237">
        <v>12</v>
      </c>
      <c r="C52" s="2" t="s">
        <v>59</v>
      </c>
      <c r="D52" s="2" t="s">
        <v>60</v>
      </c>
      <c r="E52" s="2" t="s">
        <v>14</v>
      </c>
      <c r="F52" s="234">
        <v>9</v>
      </c>
      <c r="G52" s="1"/>
      <c r="H52" s="1"/>
      <c r="I52" s="193">
        <f t="shared" si="36"/>
        <v>9</v>
      </c>
      <c r="J52" s="1">
        <v>10</v>
      </c>
      <c r="K52" s="1"/>
      <c r="L52" s="1"/>
      <c r="M52" s="193">
        <f t="shared" si="37"/>
        <v>10</v>
      </c>
      <c r="N52" s="1">
        <v>9</v>
      </c>
      <c r="O52" s="1"/>
      <c r="P52" s="1"/>
      <c r="Q52" s="193">
        <f t="shared" si="38"/>
        <v>9</v>
      </c>
      <c r="R52" s="1"/>
      <c r="S52" s="1"/>
      <c r="T52" s="1"/>
      <c r="U52" s="193"/>
      <c r="V52" s="1"/>
      <c r="W52" s="1"/>
      <c r="X52" s="1"/>
      <c r="Y52" s="193"/>
    </row>
    <row r="53" spans="1:25" ht="22.5" x14ac:dyDescent="0.55000000000000004">
      <c r="A53" s="236"/>
      <c r="B53" s="237">
        <v>13</v>
      </c>
      <c r="C53" s="2" t="s">
        <v>59</v>
      </c>
      <c r="D53" s="2" t="s">
        <v>61</v>
      </c>
      <c r="E53" s="2" t="s">
        <v>14</v>
      </c>
      <c r="F53" s="234">
        <v>23</v>
      </c>
      <c r="G53" s="1"/>
      <c r="H53" s="1"/>
      <c r="I53" s="193">
        <f t="shared" si="36"/>
        <v>23</v>
      </c>
      <c r="J53" s="1">
        <v>22</v>
      </c>
      <c r="K53" s="1"/>
      <c r="L53" s="1"/>
      <c r="M53" s="193">
        <f t="shared" si="37"/>
        <v>22</v>
      </c>
      <c r="N53" s="1">
        <v>17</v>
      </c>
      <c r="O53" s="1"/>
      <c r="P53" s="1"/>
      <c r="Q53" s="193">
        <f t="shared" si="38"/>
        <v>17</v>
      </c>
      <c r="R53" s="1"/>
      <c r="S53" s="1"/>
      <c r="T53" s="1"/>
      <c r="U53" s="193"/>
      <c r="V53" s="1"/>
      <c r="W53" s="1"/>
      <c r="X53" s="1"/>
      <c r="Y53" s="193"/>
    </row>
    <row r="54" spans="1:25" ht="22.5" x14ac:dyDescent="0.55000000000000004">
      <c r="A54" s="381" t="s">
        <v>62</v>
      </c>
      <c r="B54" s="381"/>
      <c r="C54" s="381"/>
      <c r="D54" s="381"/>
      <c r="E54" s="381"/>
      <c r="F54" s="193">
        <f>SUM(F41:F53)</f>
        <v>362</v>
      </c>
      <c r="G54" s="193">
        <f t="shared" ref="G54:I54" si="41">SUM(G41:G53)</f>
        <v>101</v>
      </c>
      <c r="H54" s="193">
        <f t="shared" si="41"/>
        <v>15</v>
      </c>
      <c r="I54" s="193">
        <f t="shared" si="41"/>
        <v>478</v>
      </c>
      <c r="J54" s="193">
        <f t="shared" ref="J54" si="42">SUM(J41:J53)</f>
        <v>524</v>
      </c>
      <c r="K54" s="193">
        <f t="shared" ref="K54" si="43">SUM(K41:K53)</f>
        <v>112</v>
      </c>
      <c r="L54" s="193">
        <f t="shared" ref="L54" si="44">SUM(L41:L53)</f>
        <v>6</v>
      </c>
      <c r="M54" s="193">
        <f t="shared" ref="M54" si="45">SUM(M41:M53)</f>
        <v>642</v>
      </c>
      <c r="N54" s="193">
        <f t="shared" ref="N54" si="46">SUM(N41:N53)</f>
        <v>633</v>
      </c>
      <c r="O54" s="193">
        <f t="shared" ref="O54" si="47">SUM(O41:O53)</f>
        <v>81</v>
      </c>
      <c r="P54" s="193">
        <f t="shared" ref="P54" si="48">SUM(P41:P53)</f>
        <v>3</v>
      </c>
      <c r="Q54" s="193">
        <f t="shared" ref="Q54" si="49">SUM(Q41:Q53)</f>
        <v>717</v>
      </c>
      <c r="R54" s="193">
        <f t="shared" ref="R54" si="50">SUM(R41:R53)</f>
        <v>475</v>
      </c>
      <c r="S54" s="193">
        <f t="shared" ref="S54" si="51">SUM(S41:S53)</f>
        <v>54</v>
      </c>
      <c r="T54" s="193"/>
      <c r="U54" s="193">
        <f t="shared" ref="U54" si="52">SUM(U41:U53)</f>
        <v>529</v>
      </c>
      <c r="V54" s="193">
        <f t="shared" ref="V54" si="53">SUM(V41:V53)</f>
        <v>382</v>
      </c>
      <c r="W54" s="193">
        <f t="shared" ref="W54" si="54">SUM(W41:W53)</f>
        <v>43</v>
      </c>
      <c r="X54" s="193"/>
      <c r="Y54" s="193">
        <f t="shared" ref="Y54" si="55">SUM(Y41:Y53)</f>
        <v>425</v>
      </c>
    </row>
    <row r="55" spans="1:25" ht="22.5" x14ac:dyDescent="0.55000000000000004">
      <c r="A55" s="201" t="s">
        <v>63</v>
      </c>
      <c r="B55" s="98"/>
      <c r="C55" s="98"/>
      <c r="D55" s="98"/>
      <c r="E55" s="206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202"/>
    </row>
    <row r="56" spans="1:25" ht="22.5" x14ac:dyDescent="0.55000000000000004">
      <c r="A56" s="236"/>
      <c r="B56" s="237">
        <v>1</v>
      </c>
      <c r="C56" s="2" t="s">
        <v>49</v>
      </c>
      <c r="D56" s="2" t="s">
        <v>65</v>
      </c>
      <c r="E56" s="2" t="s">
        <v>14</v>
      </c>
      <c r="F56" s="234">
        <v>93</v>
      </c>
      <c r="G56" s="1"/>
      <c r="H56" s="1"/>
      <c r="I56" s="189">
        <f>SUM(F56:H56)</f>
        <v>93</v>
      </c>
      <c r="J56" s="1">
        <v>134</v>
      </c>
      <c r="K56" s="1">
        <v>3</v>
      </c>
      <c r="L56" s="1"/>
      <c r="M56" s="189">
        <f>SUM(J56:L56)</f>
        <v>137</v>
      </c>
      <c r="N56" s="1">
        <v>95</v>
      </c>
      <c r="O56" s="1"/>
      <c r="P56" s="1"/>
      <c r="Q56" s="189">
        <f>SUM(N56:P56)</f>
        <v>95</v>
      </c>
      <c r="R56" s="1">
        <v>106</v>
      </c>
      <c r="S56" s="1"/>
      <c r="T56" s="1"/>
      <c r="U56" s="189">
        <f>SUM(R56:T56)</f>
        <v>106</v>
      </c>
      <c r="V56" s="1">
        <f>สรุปแยก!J56</f>
        <v>57</v>
      </c>
      <c r="W56" s="1"/>
      <c r="X56" s="1"/>
      <c r="Y56" s="189">
        <f>SUM(V56:X56)</f>
        <v>57</v>
      </c>
    </row>
    <row r="57" spans="1:25" ht="22.5" x14ac:dyDescent="0.55000000000000004">
      <c r="A57" s="236"/>
      <c r="B57" s="237">
        <v>2</v>
      </c>
      <c r="C57" s="2" t="s">
        <v>64</v>
      </c>
      <c r="D57" s="2" t="s">
        <v>66</v>
      </c>
      <c r="E57" s="2" t="s">
        <v>14</v>
      </c>
      <c r="F57" s="234">
        <v>70</v>
      </c>
      <c r="G57" s="1">
        <v>28</v>
      </c>
      <c r="H57" s="1"/>
      <c r="I57" s="189">
        <f t="shared" ref="I57:I64" si="56">SUM(F57:H57)</f>
        <v>98</v>
      </c>
      <c r="J57" s="1">
        <v>83</v>
      </c>
      <c r="K57" s="1">
        <v>27</v>
      </c>
      <c r="L57" s="1"/>
      <c r="M57" s="189">
        <f t="shared" ref="M57:M64" si="57">SUM(J57:L57)</f>
        <v>110</v>
      </c>
      <c r="N57" s="1">
        <v>87</v>
      </c>
      <c r="O57" s="1">
        <v>34</v>
      </c>
      <c r="P57" s="1"/>
      <c r="Q57" s="189">
        <f t="shared" ref="Q57:Q63" si="58">SUM(N57:P57)</f>
        <v>121</v>
      </c>
      <c r="R57" s="1">
        <v>67</v>
      </c>
      <c r="S57" s="1">
        <v>31</v>
      </c>
      <c r="T57" s="1"/>
      <c r="U57" s="189">
        <f t="shared" ref="U57:U63" si="59">SUM(R57:T57)</f>
        <v>98</v>
      </c>
      <c r="V57" s="1">
        <f>สรุปแยก!J57</f>
        <v>49</v>
      </c>
      <c r="W57" s="1">
        <f>สรุปแยก!K57</f>
        <v>17</v>
      </c>
      <c r="X57" s="1"/>
      <c r="Y57" s="189">
        <f t="shared" ref="Y57:Y63" si="60">SUM(V57:X57)</f>
        <v>66</v>
      </c>
    </row>
    <row r="58" spans="1:25" ht="22.5" x14ac:dyDescent="0.55000000000000004">
      <c r="A58" s="236"/>
      <c r="B58" s="237">
        <v>3</v>
      </c>
      <c r="C58" s="2" t="s">
        <v>64</v>
      </c>
      <c r="D58" s="2" t="s">
        <v>67</v>
      </c>
      <c r="E58" s="2" t="s">
        <v>14</v>
      </c>
      <c r="F58" s="234">
        <v>32</v>
      </c>
      <c r="G58" s="1">
        <v>10</v>
      </c>
      <c r="H58" s="1"/>
      <c r="I58" s="189">
        <f t="shared" si="56"/>
        <v>42</v>
      </c>
      <c r="J58" s="1">
        <v>71</v>
      </c>
      <c r="K58" s="1">
        <v>17</v>
      </c>
      <c r="L58" s="1"/>
      <c r="M58" s="189">
        <f t="shared" si="57"/>
        <v>88</v>
      </c>
      <c r="N58" s="1">
        <v>58</v>
      </c>
      <c r="O58" s="1">
        <v>20</v>
      </c>
      <c r="P58" s="1"/>
      <c r="Q58" s="189">
        <f t="shared" si="58"/>
        <v>78</v>
      </c>
      <c r="R58" s="1">
        <v>54</v>
      </c>
      <c r="S58" s="1"/>
      <c r="T58" s="1"/>
      <c r="U58" s="189">
        <f t="shared" si="59"/>
        <v>54</v>
      </c>
      <c r="V58" s="1">
        <f>สรุปแยก!J58</f>
        <v>32</v>
      </c>
      <c r="W58" s="1"/>
      <c r="X58" s="1"/>
      <c r="Y58" s="189">
        <f t="shared" si="60"/>
        <v>32</v>
      </c>
    </row>
    <row r="59" spans="1:25" ht="22.5" x14ac:dyDescent="0.55000000000000004">
      <c r="A59" s="236"/>
      <c r="B59" s="237">
        <v>4</v>
      </c>
      <c r="C59" s="2" t="s">
        <v>64</v>
      </c>
      <c r="D59" s="2" t="s">
        <v>68</v>
      </c>
      <c r="E59" s="2" t="s">
        <v>14</v>
      </c>
      <c r="F59" s="234">
        <v>117</v>
      </c>
      <c r="G59" s="1">
        <v>50</v>
      </c>
      <c r="H59" s="1"/>
      <c r="I59" s="189">
        <f t="shared" si="56"/>
        <v>167</v>
      </c>
      <c r="J59" s="1">
        <v>88</v>
      </c>
      <c r="K59" s="1">
        <v>32</v>
      </c>
      <c r="L59" s="1"/>
      <c r="M59" s="189">
        <f t="shared" si="57"/>
        <v>120</v>
      </c>
      <c r="N59" s="1">
        <v>52</v>
      </c>
      <c r="O59" s="1">
        <v>35</v>
      </c>
      <c r="P59" s="1"/>
      <c r="Q59" s="189">
        <f t="shared" si="58"/>
        <v>87</v>
      </c>
      <c r="R59" s="1">
        <v>62</v>
      </c>
      <c r="S59" s="1">
        <v>24</v>
      </c>
      <c r="T59" s="1"/>
      <c r="U59" s="189">
        <f t="shared" si="59"/>
        <v>86</v>
      </c>
      <c r="V59" s="1">
        <f>สรุปแยก!J59</f>
        <v>30</v>
      </c>
      <c r="W59" s="1">
        <f>สรุปแยก!K59</f>
        <v>23</v>
      </c>
      <c r="X59" s="1"/>
      <c r="Y59" s="189">
        <f t="shared" si="60"/>
        <v>53</v>
      </c>
    </row>
    <row r="60" spans="1:25" ht="22.5" x14ac:dyDescent="0.55000000000000004">
      <c r="A60" s="236"/>
      <c r="B60" s="237">
        <v>5</v>
      </c>
      <c r="C60" s="2" t="s">
        <v>64</v>
      </c>
      <c r="D60" s="2" t="s">
        <v>69</v>
      </c>
      <c r="E60" s="2" t="s">
        <v>14</v>
      </c>
      <c r="F60" s="234"/>
      <c r="G60" s="1"/>
      <c r="H60" s="1"/>
      <c r="I60" s="189"/>
      <c r="J60" s="1">
        <v>15</v>
      </c>
      <c r="K60" s="1"/>
      <c r="L60" s="1"/>
      <c r="M60" s="189">
        <f t="shared" si="57"/>
        <v>15</v>
      </c>
      <c r="N60" s="1">
        <v>13</v>
      </c>
      <c r="O60" s="1"/>
      <c r="P60" s="1"/>
      <c r="Q60" s="189">
        <f t="shared" si="58"/>
        <v>13</v>
      </c>
      <c r="R60" s="1">
        <v>14</v>
      </c>
      <c r="S60" s="1"/>
      <c r="T60" s="1"/>
      <c r="U60" s="189">
        <f t="shared" si="59"/>
        <v>14</v>
      </c>
      <c r="V60" s="1"/>
      <c r="W60" s="1"/>
      <c r="X60" s="1"/>
      <c r="Y60" s="189"/>
    </row>
    <row r="61" spans="1:25" ht="22.5" x14ac:dyDescent="0.55000000000000004">
      <c r="A61" s="236"/>
      <c r="B61" s="237">
        <v>6</v>
      </c>
      <c r="C61" s="2" t="s">
        <v>71</v>
      </c>
      <c r="D61" s="2" t="s">
        <v>72</v>
      </c>
      <c r="E61" s="2" t="s">
        <v>42</v>
      </c>
      <c r="F61" s="234"/>
      <c r="G61" s="1"/>
      <c r="H61" s="1">
        <v>7</v>
      </c>
      <c r="I61" s="189">
        <f t="shared" si="56"/>
        <v>7</v>
      </c>
      <c r="J61" s="1"/>
      <c r="K61" s="1"/>
      <c r="L61" s="1">
        <v>8</v>
      </c>
      <c r="M61" s="189">
        <f t="shared" si="57"/>
        <v>8</v>
      </c>
      <c r="N61" s="1"/>
      <c r="O61" s="1"/>
      <c r="P61" s="1">
        <v>5</v>
      </c>
      <c r="Q61" s="189">
        <f t="shared" si="58"/>
        <v>5</v>
      </c>
      <c r="R61" s="1"/>
      <c r="S61" s="1"/>
      <c r="T61" s="1">
        <v>1</v>
      </c>
      <c r="U61" s="189">
        <f t="shared" si="59"/>
        <v>1</v>
      </c>
      <c r="V61" s="1"/>
      <c r="W61" s="1"/>
      <c r="X61" s="1"/>
      <c r="Y61" s="189"/>
    </row>
    <row r="62" spans="1:25" ht="22.5" x14ac:dyDescent="0.55000000000000004">
      <c r="A62" s="236"/>
      <c r="B62" s="237">
        <v>7</v>
      </c>
      <c r="C62" s="2" t="s">
        <v>64</v>
      </c>
      <c r="D62" s="2" t="s">
        <v>70</v>
      </c>
      <c r="E62" s="2" t="s">
        <v>14</v>
      </c>
      <c r="F62" s="234"/>
      <c r="G62" s="1"/>
      <c r="H62" s="1"/>
      <c r="I62" s="189"/>
      <c r="J62" s="1">
        <v>48</v>
      </c>
      <c r="K62" s="1"/>
      <c r="L62" s="1"/>
      <c r="M62" s="189">
        <f t="shared" si="57"/>
        <v>48</v>
      </c>
      <c r="N62" s="1">
        <v>54</v>
      </c>
      <c r="O62" s="1"/>
      <c r="P62" s="1"/>
      <c r="Q62" s="189">
        <f t="shared" si="58"/>
        <v>54</v>
      </c>
      <c r="R62" s="1">
        <v>36</v>
      </c>
      <c r="S62" s="1"/>
      <c r="T62" s="1"/>
      <c r="U62" s="189">
        <f t="shared" si="59"/>
        <v>36</v>
      </c>
      <c r="V62" s="1">
        <f>สรุปแยก!J61</f>
        <v>22</v>
      </c>
      <c r="W62" s="1"/>
      <c r="X62" s="1"/>
      <c r="Y62" s="189">
        <f t="shared" si="60"/>
        <v>22</v>
      </c>
    </row>
    <row r="63" spans="1:25" ht="22.5" x14ac:dyDescent="0.55000000000000004">
      <c r="A63" s="236"/>
      <c r="B63" s="237">
        <v>8</v>
      </c>
      <c r="C63" s="2" t="s">
        <v>73</v>
      </c>
      <c r="D63" s="2" t="s">
        <v>74</v>
      </c>
      <c r="E63" s="2" t="s">
        <v>14</v>
      </c>
      <c r="F63" s="234">
        <v>260</v>
      </c>
      <c r="G63" s="1">
        <v>70</v>
      </c>
      <c r="H63" s="1"/>
      <c r="I63" s="189">
        <f t="shared" si="56"/>
        <v>330</v>
      </c>
      <c r="J63" s="1">
        <v>273</v>
      </c>
      <c r="K63" s="1">
        <v>67</v>
      </c>
      <c r="L63" s="1"/>
      <c r="M63" s="189">
        <f t="shared" si="57"/>
        <v>340</v>
      </c>
      <c r="N63" s="1">
        <v>224</v>
      </c>
      <c r="O63" s="1">
        <v>52</v>
      </c>
      <c r="P63" s="1"/>
      <c r="Q63" s="189">
        <f t="shared" si="58"/>
        <v>276</v>
      </c>
      <c r="R63" s="1">
        <v>155</v>
      </c>
      <c r="S63" s="1">
        <v>38</v>
      </c>
      <c r="T63" s="1"/>
      <c r="U63" s="189">
        <f t="shared" si="59"/>
        <v>193</v>
      </c>
      <c r="V63" s="1">
        <f>สรุปแยก!J63</f>
        <v>110</v>
      </c>
      <c r="W63" s="1">
        <f>สรุปแยก!K63</f>
        <v>23</v>
      </c>
      <c r="X63" s="1"/>
      <c r="Y63" s="189">
        <f t="shared" si="60"/>
        <v>133</v>
      </c>
    </row>
    <row r="64" spans="1:25" ht="22.5" x14ac:dyDescent="0.55000000000000004">
      <c r="A64" s="236"/>
      <c r="B64" s="237">
        <v>9</v>
      </c>
      <c r="C64" s="2" t="s">
        <v>75</v>
      </c>
      <c r="D64" s="2" t="s">
        <v>74</v>
      </c>
      <c r="E64" s="2" t="s">
        <v>42</v>
      </c>
      <c r="F64" s="234"/>
      <c r="G64" s="1"/>
      <c r="H64" s="1">
        <v>29</v>
      </c>
      <c r="I64" s="189">
        <f t="shared" si="56"/>
        <v>29</v>
      </c>
      <c r="J64" s="1"/>
      <c r="K64" s="1"/>
      <c r="L64" s="1">
        <v>8</v>
      </c>
      <c r="M64" s="189">
        <f t="shared" si="57"/>
        <v>8</v>
      </c>
      <c r="N64" s="1"/>
      <c r="O64" s="1"/>
      <c r="P64" s="1"/>
      <c r="Q64" s="189"/>
      <c r="R64" s="1"/>
      <c r="S64" s="1"/>
      <c r="T64" s="1"/>
      <c r="U64" s="189"/>
      <c r="V64" s="1"/>
      <c r="W64" s="1"/>
      <c r="X64" s="1"/>
      <c r="Y64" s="189"/>
    </row>
    <row r="65" spans="1:25" ht="22.5" x14ac:dyDescent="0.55000000000000004">
      <c r="A65" s="365" t="s">
        <v>76</v>
      </c>
      <c r="B65" s="365"/>
      <c r="C65" s="365"/>
      <c r="D65" s="365"/>
      <c r="E65" s="365"/>
      <c r="F65" s="189">
        <f>SUM(F56:F64)</f>
        <v>572</v>
      </c>
      <c r="G65" s="189">
        <f t="shared" ref="G65:I65" si="61">SUM(G56:G64)</f>
        <v>158</v>
      </c>
      <c r="H65" s="189">
        <f t="shared" si="61"/>
        <v>36</v>
      </c>
      <c r="I65" s="189">
        <f t="shared" si="61"/>
        <v>766</v>
      </c>
      <c r="J65" s="189">
        <f t="shared" ref="J65" si="62">SUM(J56:J64)</f>
        <v>712</v>
      </c>
      <c r="K65" s="189">
        <f t="shared" ref="K65" si="63">SUM(K56:K64)</f>
        <v>146</v>
      </c>
      <c r="L65" s="189">
        <f t="shared" ref="L65" si="64">SUM(L56:L64)</f>
        <v>16</v>
      </c>
      <c r="M65" s="189">
        <f t="shared" ref="M65" si="65">SUM(M56:M64)</f>
        <v>874</v>
      </c>
      <c r="N65" s="189">
        <f t="shared" ref="N65" si="66">SUM(N56:N64)</f>
        <v>583</v>
      </c>
      <c r="O65" s="189">
        <f t="shared" ref="O65" si="67">SUM(O56:O64)</f>
        <v>141</v>
      </c>
      <c r="P65" s="189">
        <f t="shared" ref="P65" si="68">SUM(P56:P64)</f>
        <v>5</v>
      </c>
      <c r="Q65" s="189">
        <f t="shared" ref="Q65" si="69">SUM(Q56:Q64)</f>
        <v>729</v>
      </c>
      <c r="R65" s="189">
        <f t="shared" ref="R65" si="70">SUM(R56:R64)</f>
        <v>494</v>
      </c>
      <c r="S65" s="189">
        <f t="shared" ref="S65" si="71">SUM(S56:S64)</f>
        <v>93</v>
      </c>
      <c r="T65" s="189">
        <f t="shared" ref="T65" si="72">SUM(T56:T64)</f>
        <v>1</v>
      </c>
      <c r="U65" s="189">
        <f t="shared" ref="U65" si="73">SUM(U56:U64)</f>
        <v>588</v>
      </c>
      <c r="V65" s="189">
        <f t="shared" ref="V65" si="74">SUM(V56:V64)</f>
        <v>300</v>
      </c>
      <c r="W65" s="189">
        <f t="shared" ref="W65" si="75">SUM(W56:W64)</f>
        <v>63</v>
      </c>
      <c r="X65" s="189"/>
      <c r="Y65" s="189">
        <f t="shared" ref="Y65" si="76">SUM(Y56:Y64)</f>
        <v>363</v>
      </c>
    </row>
    <row r="66" spans="1:25" ht="22.5" x14ac:dyDescent="0.55000000000000004">
      <c r="A66" s="102" t="s">
        <v>77</v>
      </c>
      <c r="B66" s="93"/>
      <c r="C66" s="93"/>
      <c r="D66" s="93"/>
      <c r="E66" s="207"/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151"/>
    </row>
    <row r="67" spans="1:25" ht="22.5" x14ac:dyDescent="0.55000000000000004">
      <c r="A67" s="236"/>
      <c r="B67" s="237">
        <v>1</v>
      </c>
      <c r="C67" s="2" t="s">
        <v>78</v>
      </c>
      <c r="D67" s="2" t="s">
        <v>79</v>
      </c>
      <c r="E67" s="2" t="s">
        <v>14</v>
      </c>
      <c r="F67" s="234">
        <v>137</v>
      </c>
      <c r="G67" s="1">
        <v>45</v>
      </c>
      <c r="H67" s="1"/>
      <c r="I67" s="190">
        <f>SUM(F67:H67)</f>
        <v>182</v>
      </c>
      <c r="J67" s="1">
        <v>151</v>
      </c>
      <c r="K67" s="1">
        <v>61</v>
      </c>
      <c r="L67" s="1"/>
      <c r="M67" s="190">
        <f>SUM(J67:L67)</f>
        <v>212</v>
      </c>
      <c r="N67" s="1">
        <v>147</v>
      </c>
      <c r="O67" s="1">
        <v>33</v>
      </c>
      <c r="P67" s="1"/>
      <c r="Q67" s="190">
        <f>SUM(N67:P67)</f>
        <v>180</v>
      </c>
      <c r="R67" s="1">
        <v>124</v>
      </c>
      <c r="S67" s="1">
        <v>26</v>
      </c>
      <c r="T67" s="1"/>
      <c r="U67" s="190">
        <f>SUM(R67:T67)</f>
        <v>150</v>
      </c>
      <c r="V67" s="1">
        <f>สรุปแยก!J68</f>
        <v>76</v>
      </c>
      <c r="W67" s="1">
        <f>สรุปแยก!K68</f>
        <v>38</v>
      </c>
      <c r="X67" s="1"/>
      <c r="Y67" s="190">
        <f>SUM(V67:X67)</f>
        <v>114</v>
      </c>
    </row>
    <row r="68" spans="1:25" ht="22.5" x14ac:dyDescent="0.55000000000000004">
      <c r="A68" s="236"/>
      <c r="B68" s="237">
        <v>2</v>
      </c>
      <c r="C68" s="2" t="s">
        <v>80</v>
      </c>
      <c r="D68" s="2" t="s">
        <v>82</v>
      </c>
      <c r="E68" s="2" t="s">
        <v>14</v>
      </c>
      <c r="F68" s="234">
        <v>230</v>
      </c>
      <c r="G68" s="1">
        <v>73</v>
      </c>
      <c r="H68" s="1"/>
      <c r="I68" s="190">
        <f t="shared" ref="I68:I71" si="77">SUM(F68:H68)</f>
        <v>303</v>
      </c>
      <c r="J68" s="1"/>
      <c r="K68" s="1"/>
      <c r="L68" s="1"/>
      <c r="M68" s="190"/>
      <c r="N68" s="1"/>
      <c r="O68" s="1"/>
      <c r="P68" s="1"/>
      <c r="Q68" s="190"/>
      <c r="R68" s="1"/>
      <c r="S68" s="1"/>
      <c r="T68" s="1"/>
      <c r="U68" s="190"/>
      <c r="V68" s="1">
        <f>แยกชั้นปี!H68</f>
        <v>64</v>
      </c>
      <c r="W68" s="1">
        <f>แยกชั้นปี!Z68</f>
        <v>21</v>
      </c>
      <c r="X68" s="1"/>
      <c r="Y68" s="190">
        <f t="shared" ref="Y68:Y71" si="78">SUM(V68:X68)</f>
        <v>85</v>
      </c>
    </row>
    <row r="69" spans="1:25" ht="22.5" x14ac:dyDescent="0.55000000000000004">
      <c r="A69" s="236"/>
      <c r="B69" s="237">
        <v>3</v>
      </c>
      <c r="C69" s="2" t="s">
        <v>83</v>
      </c>
      <c r="D69" s="2" t="s">
        <v>81</v>
      </c>
      <c r="E69" s="2" t="s">
        <v>14</v>
      </c>
      <c r="F69" s="234"/>
      <c r="G69" s="1">
        <v>13</v>
      </c>
      <c r="H69" s="1"/>
      <c r="I69" s="190">
        <f t="shared" si="77"/>
        <v>13</v>
      </c>
      <c r="J69" s="1">
        <v>220</v>
      </c>
      <c r="K69" s="1">
        <v>45</v>
      </c>
      <c r="L69" s="1"/>
      <c r="M69" s="190">
        <f t="shared" ref="M69:M71" si="79">SUM(J69:L69)</f>
        <v>265</v>
      </c>
      <c r="N69" s="1">
        <v>222</v>
      </c>
      <c r="O69" s="1">
        <v>48</v>
      </c>
      <c r="P69" s="1"/>
      <c r="Q69" s="190">
        <f t="shared" ref="Q69:Q71" si="80">SUM(N69:P69)</f>
        <v>270</v>
      </c>
      <c r="R69" s="1">
        <v>156</v>
      </c>
      <c r="S69" s="1">
        <v>33</v>
      </c>
      <c r="T69" s="1"/>
      <c r="U69" s="190">
        <f t="shared" ref="U69:U71" si="81">SUM(R69:T69)</f>
        <v>189</v>
      </c>
      <c r="V69" s="1"/>
      <c r="W69" s="1"/>
      <c r="X69" s="1"/>
      <c r="Y69" s="190"/>
    </row>
    <row r="70" spans="1:25" ht="22.5" x14ac:dyDescent="0.55000000000000004">
      <c r="A70" s="236"/>
      <c r="B70" s="237">
        <v>4</v>
      </c>
      <c r="C70" s="2" t="s">
        <v>83</v>
      </c>
      <c r="D70" s="2" t="s">
        <v>81</v>
      </c>
      <c r="E70" s="2" t="s">
        <v>42</v>
      </c>
      <c r="F70" s="234"/>
      <c r="G70" s="1"/>
      <c r="H70" s="1">
        <v>12</v>
      </c>
      <c r="I70" s="190">
        <f t="shared" si="77"/>
        <v>12</v>
      </c>
      <c r="J70" s="1"/>
      <c r="K70" s="1"/>
      <c r="L70" s="1">
        <v>11</v>
      </c>
      <c r="M70" s="190">
        <f t="shared" si="79"/>
        <v>11</v>
      </c>
      <c r="N70" s="1"/>
      <c r="O70" s="1"/>
      <c r="P70" s="1">
        <v>9</v>
      </c>
      <c r="Q70" s="190">
        <f t="shared" si="80"/>
        <v>9</v>
      </c>
      <c r="R70" s="1"/>
      <c r="S70" s="1"/>
      <c r="T70" s="1">
        <v>9</v>
      </c>
      <c r="U70" s="190">
        <f t="shared" si="81"/>
        <v>9</v>
      </c>
      <c r="V70" s="1"/>
      <c r="W70" s="1"/>
      <c r="X70" s="1"/>
      <c r="Y70" s="190"/>
    </row>
    <row r="71" spans="1:25" ht="22.5" x14ac:dyDescent="0.55000000000000004">
      <c r="A71" s="236"/>
      <c r="B71" s="237">
        <v>5</v>
      </c>
      <c r="C71" s="2" t="s">
        <v>84</v>
      </c>
      <c r="D71" s="2" t="s">
        <v>85</v>
      </c>
      <c r="E71" s="2" t="s">
        <v>14</v>
      </c>
      <c r="F71" s="234">
        <v>258</v>
      </c>
      <c r="G71" s="1">
        <v>57</v>
      </c>
      <c r="H71" s="1"/>
      <c r="I71" s="190">
        <f t="shared" si="77"/>
        <v>315</v>
      </c>
      <c r="J71" s="1">
        <v>269</v>
      </c>
      <c r="K71" s="1">
        <v>35</v>
      </c>
      <c r="L71" s="1"/>
      <c r="M71" s="190">
        <f t="shared" si="79"/>
        <v>304</v>
      </c>
      <c r="N71" s="1">
        <v>170</v>
      </c>
      <c r="O71" s="1">
        <v>22</v>
      </c>
      <c r="P71" s="1"/>
      <c r="Q71" s="190">
        <f t="shared" si="80"/>
        <v>192</v>
      </c>
      <c r="R71" s="1">
        <v>216</v>
      </c>
      <c r="S71" s="1">
        <v>34</v>
      </c>
      <c r="T71" s="1"/>
      <c r="U71" s="190">
        <f t="shared" si="81"/>
        <v>250</v>
      </c>
      <c r="V71" s="1">
        <f>สรุปแยก!J72</f>
        <v>128</v>
      </c>
      <c r="W71" s="1">
        <f>สรุปแยก!K72</f>
        <v>8</v>
      </c>
      <c r="X71" s="1"/>
      <c r="Y71" s="190">
        <f t="shared" si="78"/>
        <v>136</v>
      </c>
    </row>
    <row r="72" spans="1:25" ht="22.5" x14ac:dyDescent="0.55000000000000004">
      <c r="A72" s="368" t="s">
        <v>86</v>
      </c>
      <c r="B72" s="368"/>
      <c r="C72" s="368"/>
      <c r="D72" s="368"/>
      <c r="E72" s="368"/>
      <c r="F72" s="190">
        <f>SUM(F67:F71)</f>
        <v>625</v>
      </c>
      <c r="G72" s="190">
        <f t="shared" ref="G72:I72" si="82">SUM(G67:G71)</f>
        <v>188</v>
      </c>
      <c r="H72" s="190">
        <f t="shared" si="82"/>
        <v>12</v>
      </c>
      <c r="I72" s="190">
        <f t="shared" si="82"/>
        <v>825</v>
      </c>
      <c r="J72" s="190">
        <f t="shared" ref="J72" si="83">SUM(J67:J71)</f>
        <v>640</v>
      </c>
      <c r="K72" s="190">
        <f t="shared" ref="K72" si="84">SUM(K67:K71)</f>
        <v>141</v>
      </c>
      <c r="L72" s="190">
        <f t="shared" ref="L72" si="85">SUM(L67:L71)</f>
        <v>11</v>
      </c>
      <c r="M72" s="190">
        <f t="shared" ref="M72" si="86">SUM(M67:M71)</f>
        <v>792</v>
      </c>
      <c r="N72" s="190">
        <f t="shared" ref="N72" si="87">SUM(N67:N71)</f>
        <v>539</v>
      </c>
      <c r="O72" s="190">
        <f t="shared" ref="O72" si="88">SUM(O67:O71)</f>
        <v>103</v>
      </c>
      <c r="P72" s="190">
        <f t="shared" ref="P72" si="89">SUM(P67:P71)</f>
        <v>9</v>
      </c>
      <c r="Q72" s="190">
        <f t="shared" ref="Q72" si="90">SUM(Q67:Q71)</f>
        <v>651</v>
      </c>
      <c r="R72" s="190">
        <f t="shared" ref="R72" si="91">SUM(R67:R71)</f>
        <v>496</v>
      </c>
      <c r="S72" s="190">
        <f t="shared" ref="S72" si="92">SUM(S67:S71)</f>
        <v>93</v>
      </c>
      <c r="T72" s="190">
        <f t="shared" ref="T72" si="93">SUM(T67:T71)</f>
        <v>9</v>
      </c>
      <c r="U72" s="190">
        <f t="shared" ref="U72" si="94">SUM(U67:U71)</f>
        <v>598</v>
      </c>
      <c r="V72" s="190">
        <f t="shared" ref="V72" si="95">SUM(V67:V71)</f>
        <v>268</v>
      </c>
      <c r="W72" s="190">
        <f t="shared" ref="W72" si="96">SUM(W67:W71)</f>
        <v>67</v>
      </c>
      <c r="X72" s="190"/>
      <c r="Y72" s="190">
        <f t="shared" ref="Y72" si="97">SUM(Y67:Y71)</f>
        <v>335</v>
      </c>
    </row>
    <row r="73" spans="1:25" ht="22.5" x14ac:dyDescent="0.55000000000000004">
      <c r="A73" s="385" t="s">
        <v>87</v>
      </c>
      <c r="B73" s="385"/>
      <c r="C73" s="385"/>
      <c r="D73" s="385"/>
      <c r="E73" s="385"/>
      <c r="F73" s="208">
        <f>F21+F39+F54+F65+F72</f>
        <v>3177</v>
      </c>
      <c r="G73" s="208">
        <f t="shared" ref="G73:I73" si="98">G21+G39+G54+G65+G72</f>
        <v>512</v>
      </c>
      <c r="H73" s="208">
        <f t="shared" si="98"/>
        <v>165</v>
      </c>
      <c r="I73" s="208">
        <f t="shared" si="98"/>
        <v>3854</v>
      </c>
      <c r="J73" s="208">
        <f t="shared" ref="J73" si="99">J21+J39+J54+J65+J72</f>
        <v>3740</v>
      </c>
      <c r="K73" s="208">
        <f t="shared" ref="K73" si="100">K21+K39+K54+K65+K72</f>
        <v>435</v>
      </c>
      <c r="L73" s="208">
        <f t="shared" ref="L73" si="101">L21+L39+L54+L65+L72</f>
        <v>229</v>
      </c>
      <c r="M73" s="208">
        <f t="shared" ref="M73" si="102">M21+M39+M54+M65+M72</f>
        <v>4404</v>
      </c>
      <c r="N73" s="208">
        <f t="shared" ref="N73" si="103">N21+N39+N54+N65+N72</f>
        <v>3109</v>
      </c>
      <c r="O73" s="208">
        <f t="shared" ref="O73" si="104">O21+O39+O54+O65+O72</f>
        <v>365</v>
      </c>
      <c r="P73" s="208">
        <f t="shared" ref="P73" si="105">P21+P39+P54+P65+P72</f>
        <v>276</v>
      </c>
      <c r="Q73" s="208">
        <f t="shared" ref="Q73" si="106">Q21+Q39+Q54+Q65+Q72</f>
        <v>3750</v>
      </c>
      <c r="R73" s="208">
        <f t="shared" ref="R73" si="107">R21+R39+R54+R65+R72</f>
        <v>2867</v>
      </c>
      <c r="S73" s="208">
        <f t="shared" ref="S73" si="108">S21+S39+S54+S65+S72</f>
        <v>254</v>
      </c>
      <c r="T73" s="208">
        <f t="shared" ref="T73" si="109">T21+T39+T54+T65+T72</f>
        <v>272</v>
      </c>
      <c r="U73" s="208">
        <f t="shared" ref="U73" si="110">U21+U39+U54+U65+U72</f>
        <v>3393</v>
      </c>
      <c r="V73" s="208">
        <f t="shared" ref="V73" si="111">V21+V39+V54+V65+V72</f>
        <v>1975</v>
      </c>
      <c r="W73" s="208">
        <f t="shared" ref="W73" si="112">W21+W39+W54+W65+W72</f>
        <v>182</v>
      </c>
      <c r="X73" s="208">
        <f t="shared" ref="X73" si="113">X21+X39+X54+X65+X72</f>
        <v>182</v>
      </c>
      <c r="Y73" s="208">
        <f t="shared" ref="Y73" si="114">Y21+Y39+Y54+Y65+Y72</f>
        <v>2339</v>
      </c>
    </row>
  </sheetData>
  <mergeCells count="13">
    <mergeCell ref="A72:E72"/>
    <mergeCell ref="A73:E73"/>
    <mergeCell ref="F2:Y2"/>
    <mergeCell ref="F3:I3"/>
    <mergeCell ref="J3:M3"/>
    <mergeCell ref="N3:Q3"/>
    <mergeCell ref="R3:U3"/>
    <mergeCell ref="V3:Y3"/>
    <mergeCell ref="A1:Y1"/>
    <mergeCell ref="A21:E21"/>
    <mergeCell ref="A39:E39"/>
    <mergeCell ref="A54:E54"/>
    <mergeCell ref="A65:E65"/>
  </mergeCells>
  <pageMargins left="0.59055118110236227" right="0.59055118110236227" top="0.59055118110236227" bottom="0.39370078740157483" header="0.31496062992125984" footer="0.31496062992125984"/>
  <pageSetup paperSize="257" scale="59" orientation="landscape" horizontalDpi="300" verticalDpi="300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10</vt:i4>
      </vt:variant>
      <vt:variant>
        <vt:lpstr>ช่วงที่มีชื่อ</vt:lpstr>
      </vt:variant>
      <vt:variant>
        <vt:i4>6</vt:i4>
      </vt:variant>
    </vt:vector>
  </HeadingPairs>
  <TitlesOfParts>
    <vt:vector size="16" baseType="lpstr">
      <vt:lpstr>แยกชั้นปี</vt:lpstr>
      <vt:lpstr>จบปี59</vt:lpstr>
      <vt:lpstr>จบปี60</vt:lpstr>
      <vt:lpstr>สรุปแยก</vt:lpstr>
      <vt:lpstr>สรุปรวม</vt:lpstr>
      <vt:lpstr>เผยแพร่ 4</vt:lpstr>
      <vt:lpstr>เผยแพร่ 5</vt:lpstr>
      <vt:lpstr>สถิติคงอยู่56.60</vt:lpstr>
      <vt:lpstr>สถิติเข้า56.60</vt:lpstr>
      <vt:lpstr>Sheet2</vt:lpstr>
      <vt:lpstr>จบปี59!Print_Titles</vt:lpstr>
      <vt:lpstr>จบปี60!Print_Titles</vt:lpstr>
      <vt:lpstr>แยกชั้นปี!Print_Titles</vt:lpstr>
      <vt:lpstr>สถิติเข้า56.60!Print_Titles</vt:lpstr>
      <vt:lpstr>สถิติคงอยู่56.60!Print_Titles</vt:lpstr>
      <vt:lpstr>สรุปแยก!Print_Titles</vt:lpstr>
    </vt:vector>
  </TitlesOfParts>
  <Company>www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</dc:creator>
  <cp:lastModifiedBy>wan</cp:lastModifiedBy>
  <cp:lastPrinted>2017-08-08T07:02:52Z</cp:lastPrinted>
  <dcterms:created xsi:type="dcterms:W3CDTF">2015-10-24T07:41:00Z</dcterms:created>
  <dcterms:modified xsi:type="dcterms:W3CDTF">2018-05-15T05:16:45Z</dcterms:modified>
</cp:coreProperties>
</file>