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regis2009\text\"/>
    </mc:Choice>
  </mc:AlternateContent>
  <xr:revisionPtr revIDLastSave="0" documentId="8_{6AB65853-326F-44E4-AB89-547714755C6C}" xr6:coauthVersionLast="45" xr6:coauthVersionMax="45" xr10:uidLastSave="{00000000-0000-0000-0000-000000000000}"/>
  <bookViews>
    <workbookView xWindow="-120" yWindow="-120" windowWidth="29040" windowHeight="15840" tabRatio="713" activeTab="6" xr2:uid="{00000000-000D-0000-FFFF-FFFF00000000}"/>
  </bookViews>
  <sheets>
    <sheet name="แยกชั้นปี" sheetId="1" r:id="rId1"/>
    <sheet name="จบปี61" sheetId="16" r:id="rId2"/>
    <sheet name="สรุปแยก" sheetId="6" r:id="rId3"/>
    <sheet name="สรุปรวม" sheetId="5" r:id="rId4"/>
    <sheet name="เผยแพร่ 4" sheetId="14" r:id="rId5"/>
    <sheet name="เผยแพร่ 5" sheetId="15" r:id="rId6"/>
    <sheet name="จบปี62" sheetId="17" r:id="rId7"/>
  </sheets>
  <externalReferences>
    <externalReference r:id="rId8"/>
  </externalReferences>
  <definedNames>
    <definedName name="_xlnm.Print_Titles" localSheetId="1">จบปี61!$1:$4</definedName>
    <definedName name="_xlnm.Print_Titles" localSheetId="6">จบปี62!$1:$4</definedName>
    <definedName name="_xlnm.Print_Titles" localSheetId="0">แยกชั้นปี!$1:$4</definedName>
    <definedName name="_xlnm.Print_Titles" localSheetId="2">สรุปแยก!$1:$4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1" i="17" l="1"/>
  <c r="G50" i="17"/>
  <c r="H50" i="17"/>
  <c r="I50" i="17"/>
  <c r="J50" i="17"/>
  <c r="K50" i="17"/>
  <c r="L50" i="17"/>
  <c r="M50" i="17"/>
  <c r="N50" i="17"/>
  <c r="O50" i="17"/>
  <c r="P50" i="17"/>
  <c r="Q50" i="17"/>
  <c r="F50" i="17"/>
  <c r="G19" i="17"/>
  <c r="H19" i="17"/>
  <c r="I19" i="17"/>
  <c r="J19" i="17"/>
  <c r="K19" i="17"/>
  <c r="L19" i="17"/>
  <c r="M19" i="17"/>
  <c r="N19" i="17"/>
  <c r="O19" i="17"/>
  <c r="P19" i="17"/>
  <c r="Q19" i="17"/>
  <c r="F19" i="17"/>
  <c r="G67" i="17"/>
  <c r="H67" i="17"/>
  <c r="I67" i="17"/>
  <c r="J67" i="17"/>
  <c r="K67" i="17"/>
  <c r="L67" i="17"/>
  <c r="M67" i="17"/>
  <c r="N67" i="17"/>
  <c r="O67" i="17"/>
  <c r="P67" i="17"/>
  <c r="Q67" i="17"/>
  <c r="F67" i="17"/>
  <c r="N65" i="17"/>
  <c r="Q64" i="17"/>
  <c r="Q65" i="17"/>
  <c r="Q66" i="17"/>
  <c r="Q63" i="17"/>
  <c r="P64" i="17"/>
  <c r="P65" i="17"/>
  <c r="P66" i="17"/>
  <c r="P63" i="17"/>
  <c r="O64" i="17"/>
  <c r="O65" i="17"/>
  <c r="O66" i="17"/>
  <c r="O63" i="17"/>
  <c r="P53" i="17"/>
  <c r="P54" i="17"/>
  <c r="P55" i="17"/>
  <c r="P56" i="17"/>
  <c r="P58" i="17"/>
  <c r="P59" i="17"/>
  <c r="P60" i="17"/>
  <c r="P52" i="17"/>
  <c r="O53" i="17"/>
  <c r="Q53" i="17" s="1"/>
  <c r="O54" i="17"/>
  <c r="Q54" i="17" s="1"/>
  <c r="O55" i="17"/>
  <c r="Q55" i="17" s="1"/>
  <c r="O56" i="17"/>
  <c r="Q56" i="17" s="1"/>
  <c r="O57" i="17"/>
  <c r="Q57" i="17" s="1"/>
  <c r="O58" i="17"/>
  <c r="Q58" i="17" s="1"/>
  <c r="O59" i="17"/>
  <c r="Q59" i="17" s="1"/>
  <c r="O60" i="17"/>
  <c r="Q60" i="17" s="1"/>
  <c r="O52" i="17"/>
  <c r="Q52" i="17" s="1"/>
  <c r="P40" i="17"/>
  <c r="P41" i="17"/>
  <c r="P42" i="17"/>
  <c r="P43" i="17"/>
  <c r="P44" i="17"/>
  <c r="P45" i="17"/>
  <c r="P46" i="17"/>
  <c r="P47" i="17"/>
  <c r="P48" i="17"/>
  <c r="P49" i="17"/>
  <c r="P39" i="17"/>
  <c r="O40" i="17"/>
  <c r="O41" i="17"/>
  <c r="O42" i="17"/>
  <c r="O44" i="17"/>
  <c r="O45" i="17"/>
  <c r="O46" i="17"/>
  <c r="O48" i="17"/>
  <c r="O49" i="17"/>
  <c r="O39" i="17"/>
  <c r="P22" i="17"/>
  <c r="P23" i="17"/>
  <c r="P24" i="17"/>
  <c r="P25" i="17"/>
  <c r="P26" i="17"/>
  <c r="P27" i="17"/>
  <c r="P28" i="17"/>
  <c r="P29" i="17"/>
  <c r="P30" i="17"/>
  <c r="P31" i="17"/>
  <c r="P32" i="17"/>
  <c r="P33" i="17"/>
  <c r="Q33" i="17" s="1"/>
  <c r="P34" i="17"/>
  <c r="P35" i="17"/>
  <c r="P36" i="17"/>
  <c r="P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21" i="17"/>
  <c r="P7" i="17"/>
  <c r="P8" i="17"/>
  <c r="P9" i="17"/>
  <c r="P10" i="17"/>
  <c r="P11" i="17"/>
  <c r="P12" i="17"/>
  <c r="P13" i="17"/>
  <c r="Q13" i="17" s="1"/>
  <c r="P14" i="17"/>
  <c r="P16" i="17"/>
  <c r="P17" i="17"/>
  <c r="P18" i="17"/>
  <c r="P6" i="17"/>
  <c r="O7" i="17"/>
  <c r="Q7" i="17" s="1"/>
  <c r="O8" i="17"/>
  <c r="Q8" i="17" s="1"/>
  <c r="O9" i="17"/>
  <c r="Q9" i="17" s="1"/>
  <c r="O10" i="17"/>
  <c r="Q10" i="17" s="1"/>
  <c r="O11" i="17"/>
  <c r="Q11" i="17" s="1"/>
  <c r="O12" i="17"/>
  <c r="Q12" i="17" s="1"/>
  <c r="O14" i="17"/>
  <c r="O15" i="17"/>
  <c r="Q15" i="17" s="1"/>
  <c r="O16" i="17"/>
  <c r="Q16" i="17" s="1"/>
  <c r="O17" i="17"/>
  <c r="Q17" i="17" s="1"/>
  <c r="O18" i="17"/>
  <c r="Q18" i="17" s="1"/>
  <c r="O6" i="17"/>
  <c r="Q6" i="17" s="1"/>
  <c r="H39" i="17"/>
  <c r="H40" i="17"/>
  <c r="Q36" i="17" l="1"/>
  <c r="Q24" i="17"/>
  <c r="Q29" i="17"/>
  <c r="Q32" i="17"/>
  <c r="Q26" i="17"/>
  <c r="Q49" i="17"/>
  <c r="Q43" i="17"/>
  <c r="Q30" i="17"/>
  <c r="Q35" i="17"/>
  <c r="Q23" i="17"/>
  <c r="Q27" i="17"/>
  <c r="Q48" i="17"/>
  <c r="Q42" i="17"/>
  <c r="Q14" i="17"/>
  <c r="Q34" i="17"/>
  <c r="Q28" i="17"/>
  <c r="Q22" i="17"/>
  <c r="Q47" i="17"/>
  <c r="Q41" i="17"/>
  <c r="Q46" i="17"/>
  <c r="Q40" i="17"/>
  <c r="Q45" i="17"/>
  <c r="Q21" i="17"/>
  <c r="Q31" i="17"/>
  <c r="Q25" i="17"/>
  <c r="Q39" i="17"/>
  <c r="Q44" i="17"/>
  <c r="H41" i="17"/>
  <c r="H42" i="17"/>
  <c r="H43" i="17"/>
  <c r="H44" i="17"/>
  <c r="H45" i="17"/>
  <c r="H46" i="17"/>
  <c r="H48" i="17"/>
  <c r="H47" i="17"/>
  <c r="H49" i="17"/>
  <c r="H56" i="17"/>
  <c r="H55" i="17"/>
  <c r="H54" i="17"/>
  <c r="H53" i="17"/>
  <c r="H52" i="17"/>
  <c r="H60" i="17"/>
  <c r="H58" i="17"/>
  <c r="H66" i="17"/>
  <c r="H64" i="17"/>
  <c r="H63" i="17"/>
  <c r="H17" i="17"/>
  <c r="H15" i="17"/>
  <c r="H14" i="17"/>
  <c r="H13" i="17"/>
  <c r="H12" i="17"/>
  <c r="H11" i="17"/>
  <c r="H10" i="17"/>
  <c r="H9" i="17"/>
  <c r="H8" i="17"/>
  <c r="H7" i="17"/>
  <c r="H6" i="17"/>
  <c r="H18" i="17"/>
  <c r="K16" i="17"/>
  <c r="K7" i="17"/>
  <c r="K39" i="17"/>
  <c r="K42" i="17"/>
  <c r="K45" i="17"/>
  <c r="K54" i="17"/>
  <c r="K53" i="17"/>
  <c r="K52" i="17"/>
  <c r="K58" i="17"/>
  <c r="K66" i="17"/>
  <c r="K64" i="17"/>
  <c r="K63" i="17"/>
  <c r="H22" i="17"/>
  <c r="H23" i="17"/>
  <c r="H24" i="17"/>
  <c r="H25" i="17"/>
  <c r="H26" i="17"/>
  <c r="H27" i="17"/>
  <c r="H28" i="17"/>
  <c r="H29" i="17"/>
  <c r="H30" i="17"/>
  <c r="H31" i="17"/>
  <c r="H21" i="17"/>
  <c r="N59" i="17"/>
  <c r="N57" i="17"/>
  <c r="N33" i="17"/>
  <c r="N34" i="17"/>
  <c r="N35" i="17"/>
  <c r="N36" i="17"/>
  <c r="N32" i="17"/>
  <c r="M61" i="17"/>
  <c r="L61" i="17"/>
  <c r="J61" i="17"/>
  <c r="I61" i="17"/>
  <c r="G61" i="17"/>
  <c r="O61" i="17"/>
  <c r="M37" i="17"/>
  <c r="L37" i="17"/>
  <c r="G37" i="17"/>
  <c r="F37" i="17"/>
  <c r="P37" i="17"/>
  <c r="O37" i="17"/>
  <c r="K61" i="17" l="1"/>
  <c r="H61" i="17"/>
  <c r="H37" i="17"/>
  <c r="N61" i="17"/>
  <c r="N37" i="17"/>
  <c r="L68" i="17"/>
  <c r="M68" i="17"/>
  <c r="I68" i="17"/>
  <c r="J68" i="17"/>
  <c r="F68" i="17"/>
  <c r="G68" i="17"/>
  <c r="Q61" i="17"/>
  <c r="O68" i="17"/>
  <c r="P61" i="17"/>
  <c r="Q37" i="17"/>
  <c r="AU57" i="1"/>
  <c r="AU58" i="1"/>
  <c r="AU59" i="1"/>
  <c r="AU60" i="1"/>
  <c r="AU61" i="1"/>
  <c r="AU62" i="1"/>
  <c r="AU63" i="1"/>
  <c r="AT57" i="1"/>
  <c r="AT58" i="1"/>
  <c r="AT59" i="1"/>
  <c r="AT60" i="1"/>
  <c r="AT61" i="1"/>
  <c r="AT62" i="1"/>
  <c r="AT63" i="1"/>
  <c r="AS57" i="1"/>
  <c r="AS58" i="1"/>
  <c r="AS59" i="1"/>
  <c r="AS60" i="1"/>
  <c r="AS61" i="1"/>
  <c r="AS62" i="1"/>
  <c r="AS63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S42" i="1"/>
  <c r="AS43" i="1"/>
  <c r="AS44" i="1"/>
  <c r="AS45" i="1"/>
  <c r="AS46" i="1"/>
  <c r="AS47" i="1"/>
  <c r="AS48" i="1"/>
  <c r="AS49" i="1"/>
  <c r="AS50" i="1"/>
  <c r="AS51" i="1"/>
  <c r="AU36" i="1"/>
  <c r="AU37" i="1"/>
  <c r="AU38" i="1"/>
  <c r="AT36" i="1"/>
  <c r="AT37" i="1"/>
  <c r="AT38" i="1"/>
  <c r="AS36" i="1"/>
  <c r="AS37" i="1"/>
  <c r="AS38" i="1"/>
  <c r="AX34" i="1"/>
  <c r="AX35" i="1"/>
  <c r="AX36" i="1"/>
  <c r="AX37" i="1"/>
  <c r="AX38" i="1"/>
  <c r="AW34" i="1"/>
  <c r="AW35" i="1"/>
  <c r="AW36" i="1"/>
  <c r="AW37" i="1"/>
  <c r="AW38" i="1"/>
  <c r="AV34" i="1"/>
  <c r="AV35" i="1"/>
  <c r="AV36" i="1"/>
  <c r="AV37" i="1"/>
  <c r="AV38" i="1"/>
  <c r="AY45" i="1"/>
  <c r="AY46" i="1"/>
  <c r="BA69" i="1"/>
  <c r="AZ69" i="1"/>
  <c r="AY69" i="1"/>
  <c r="BA50" i="1"/>
  <c r="BA51" i="1"/>
  <c r="AZ50" i="1"/>
  <c r="AZ51" i="1"/>
  <c r="AY50" i="1"/>
  <c r="AY51" i="1"/>
  <c r="BA34" i="1"/>
  <c r="BA35" i="1"/>
  <c r="BA36" i="1"/>
  <c r="BA37" i="1"/>
  <c r="BA38" i="1"/>
  <c r="AZ34" i="1"/>
  <c r="AZ35" i="1"/>
  <c r="AZ36" i="1"/>
  <c r="AZ37" i="1"/>
  <c r="AZ38" i="1"/>
  <c r="AY34" i="1"/>
  <c r="AY35" i="1"/>
  <c r="AY36" i="1"/>
  <c r="AY37" i="1"/>
  <c r="AY38" i="1"/>
  <c r="BA15" i="1"/>
  <c r="BA16" i="1"/>
  <c r="BA17" i="1"/>
  <c r="BA18" i="1"/>
  <c r="BA19" i="1"/>
  <c r="AZ16" i="1"/>
  <c r="AZ17" i="1"/>
  <c r="AZ18" i="1"/>
  <c r="AZ19" i="1"/>
  <c r="AY16" i="1"/>
  <c r="AY17" i="1"/>
  <c r="AY18" i="1"/>
  <c r="AY19" i="1"/>
  <c r="K68" i="17" l="1"/>
  <c r="N68" i="17"/>
  <c r="H68" i="17"/>
  <c r="P68" i="17"/>
  <c r="Q68" i="17"/>
  <c r="AV46" i="1"/>
  <c r="AP60" i="1" l="1"/>
  <c r="AQ46" i="1"/>
  <c r="AR46" i="1" s="1"/>
  <c r="AP46" i="1"/>
  <c r="AQ34" i="1"/>
  <c r="AR34" i="1" s="1"/>
  <c r="AP34" i="1"/>
  <c r="AQ7" i="1"/>
  <c r="AP7" i="1"/>
  <c r="J46" i="6"/>
  <c r="L34" i="6"/>
  <c r="M34" i="6" s="1"/>
  <c r="P8" i="5" s="1"/>
  <c r="P17" i="5" s="1"/>
  <c r="J7" i="6"/>
  <c r="M7" i="6" s="1"/>
  <c r="P60" i="16"/>
  <c r="N60" i="16"/>
  <c r="N48" i="6"/>
  <c r="Q48" i="6" s="1"/>
  <c r="P37" i="6"/>
  <c r="Q37" i="6" s="1"/>
  <c r="Q49" i="16"/>
  <c r="P45" i="16"/>
  <c r="P46" i="16"/>
  <c r="P47" i="16"/>
  <c r="P48" i="16"/>
  <c r="Q48" i="16" s="1"/>
  <c r="P49" i="16"/>
  <c r="O45" i="16"/>
  <c r="Q45" i="16" s="1"/>
  <c r="O46" i="16"/>
  <c r="Q46" i="16" s="1"/>
  <c r="O47" i="16"/>
  <c r="Q47" i="16" s="1"/>
  <c r="O49" i="16"/>
  <c r="P12" i="16"/>
  <c r="P13" i="16"/>
  <c r="P14" i="16"/>
  <c r="O12" i="16"/>
  <c r="Q12" i="16" s="1"/>
  <c r="O13" i="16"/>
  <c r="Q13" i="16" s="1"/>
  <c r="O14" i="16"/>
  <c r="Q14" i="16" s="1"/>
  <c r="P44" i="16"/>
  <c r="Q44" i="16" s="1"/>
  <c r="O44" i="16"/>
  <c r="H44" i="16"/>
  <c r="N47" i="6" s="1"/>
  <c r="Q47" i="6" s="1"/>
  <c r="H45" i="16"/>
  <c r="H46" i="16"/>
  <c r="N49" i="6" s="1"/>
  <c r="Q49" i="6" s="1"/>
  <c r="K39" i="16"/>
  <c r="O42" i="6" s="1"/>
  <c r="Q34" i="16"/>
  <c r="P34" i="16"/>
  <c r="N34" i="16"/>
  <c r="K7" i="16"/>
  <c r="K16" i="16"/>
  <c r="H7" i="16"/>
  <c r="H9" i="16"/>
  <c r="H10" i="16"/>
  <c r="H11" i="16"/>
  <c r="H12" i="16"/>
  <c r="H13" i="16"/>
  <c r="H14" i="16"/>
  <c r="H15" i="16"/>
  <c r="H16" i="16"/>
  <c r="H17" i="16"/>
  <c r="V6" i="1"/>
  <c r="U7" i="1"/>
  <c r="U8" i="1"/>
  <c r="U9" i="1"/>
  <c r="U10" i="1"/>
  <c r="U11" i="1"/>
  <c r="U12" i="1"/>
  <c r="U13" i="1"/>
  <c r="U14" i="1"/>
  <c r="U15" i="1"/>
  <c r="U17" i="1"/>
  <c r="U19" i="1"/>
  <c r="U6" i="1"/>
  <c r="U46" i="1"/>
  <c r="K60" i="1"/>
  <c r="Q51" i="1"/>
  <c r="H46" i="1"/>
  <c r="T33" i="1"/>
  <c r="BC33" i="1"/>
  <c r="BD33" i="1" s="1"/>
  <c r="BB33" i="1"/>
  <c r="Q17" i="1"/>
  <c r="Q19" i="1"/>
  <c r="AZ15" i="1"/>
  <c r="AY15" i="1"/>
  <c r="Q15" i="1"/>
  <c r="H7" i="1"/>
  <c r="AR7" i="1" s="1"/>
  <c r="AI44" i="1"/>
  <c r="AF46" i="1"/>
  <c r="AN19" i="1"/>
  <c r="AM19" i="1"/>
  <c r="AI19" i="1"/>
  <c r="AI69" i="1"/>
  <c r="Z34" i="1"/>
  <c r="AI37" i="1"/>
  <c r="AI39" i="1" s="1"/>
  <c r="AI36" i="1"/>
  <c r="AI35" i="1"/>
  <c r="AJ65" i="1"/>
  <c r="AK65" i="1"/>
  <c r="AL65" i="1"/>
  <c r="AJ54" i="1"/>
  <c r="AK54" i="1"/>
  <c r="AL54" i="1"/>
  <c r="AG39" i="1"/>
  <c r="AH39" i="1"/>
  <c r="AJ39" i="1"/>
  <c r="AK39" i="1"/>
  <c r="AL39" i="1"/>
  <c r="AI38" i="1"/>
  <c r="Q60" i="16" l="1"/>
  <c r="Q57" i="1"/>
  <c r="Q58" i="1"/>
  <c r="Q59" i="1"/>
  <c r="Q60" i="1"/>
  <c r="Q62" i="1"/>
  <c r="Q63" i="1"/>
  <c r="Q56" i="1"/>
  <c r="N57" i="1"/>
  <c r="N58" i="1"/>
  <c r="N59" i="1"/>
  <c r="N62" i="1"/>
  <c r="N63" i="1"/>
  <c r="N56" i="1"/>
  <c r="K57" i="1"/>
  <c r="K58" i="1"/>
  <c r="K59" i="1"/>
  <c r="K62" i="1"/>
  <c r="K63" i="1"/>
  <c r="K56" i="1"/>
  <c r="U57" i="1"/>
  <c r="V57" i="1"/>
  <c r="U58" i="1"/>
  <c r="BE58" i="1" s="1"/>
  <c r="V58" i="1"/>
  <c r="BF58" i="1" s="1"/>
  <c r="U59" i="1"/>
  <c r="V59" i="1"/>
  <c r="U60" i="1"/>
  <c r="BE60" i="1" s="1"/>
  <c r="V60" i="1"/>
  <c r="BF60" i="1" s="1"/>
  <c r="U62" i="1"/>
  <c r="BE62" i="1" s="1"/>
  <c r="V62" i="1"/>
  <c r="BF62" i="1" s="1"/>
  <c r="U63" i="1"/>
  <c r="V63" i="1"/>
  <c r="V56" i="1"/>
  <c r="BF56" i="1" s="1"/>
  <c r="U56" i="1"/>
  <c r="G65" i="1"/>
  <c r="I65" i="1"/>
  <c r="J65" i="1"/>
  <c r="L65" i="1"/>
  <c r="M65" i="1"/>
  <c r="O65" i="1"/>
  <c r="P65" i="1"/>
  <c r="F65" i="1"/>
  <c r="H57" i="1"/>
  <c r="H58" i="1"/>
  <c r="J58" i="6" s="1"/>
  <c r="M58" i="6" s="1"/>
  <c r="H59" i="1"/>
  <c r="J59" i="6" s="1"/>
  <c r="H60" i="1"/>
  <c r="J60" i="6" s="1"/>
  <c r="M60" i="6" s="1"/>
  <c r="H62" i="1"/>
  <c r="J61" i="6" s="1"/>
  <c r="M61" i="6" s="1"/>
  <c r="H63" i="1"/>
  <c r="H56" i="1"/>
  <c r="AY57" i="1"/>
  <c r="AZ57" i="1"/>
  <c r="AY58" i="1"/>
  <c r="BA58" i="1" s="1"/>
  <c r="AZ58" i="1"/>
  <c r="AY59" i="1"/>
  <c r="AZ59" i="1"/>
  <c r="AY60" i="1"/>
  <c r="AZ60" i="1"/>
  <c r="AY62" i="1"/>
  <c r="BA62" i="1" s="1"/>
  <c r="AZ62" i="1"/>
  <c r="AY63" i="1"/>
  <c r="AZ63" i="1"/>
  <c r="AZ56" i="1"/>
  <c r="AY56" i="1"/>
  <c r="AY65" i="1" s="1"/>
  <c r="AV57" i="1"/>
  <c r="AW57" i="1"/>
  <c r="AV58" i="1"/>
  <c r="AW58" i="1"/>
  <c r="AV59" i="1"/>
  <c r="AW59" i="1"/>
  <c r="AV62" i="1"/>
  <c r="AW62" i="1"/>
  <c r="AV63" i="1"/>
  <c r="AW63" i="1"/>
  <c r="AW56" i="1"/>
  <c r="AV56" i="1"/>
  <c r="AT56" i="1"/>
  <c r="AS56" i="1"/>
  <c r="AQ57" i="1"/>
  <c r="AQ58" i="1"/>
  <c r="AQ59" i="1"/>
  <c r="AQ60" i="1"/>
  <c r="AR60" i="1" s="1"/>
  <c r="AQ62" i="1"/>
  <c r="AQ63" i="1"/>
  <c r="AQ56" i="1"/>
  <c r="AP57" i="1"/>
  <c r="AP58" i="1"/>
  <c r="AP59" i="1"/>
  <c r="AR59" i="1" s="1"/>
  <c r="AP62" i="1"/>
  <c r="AR62" i="1" s="1"/>
  <c r="AP63" i="1"/>
  <c r="AR63" i="1" s="1"/>
  <c r="AP56" i="1"/>
  <c r="AI63" i="1"/>
  <c r="AF63" i="1"/>
  <c r="AC63" i="1"/>
  <c r="AI59" i="1"/>
  <c r="AI65" i="1" s="1"/>
  <c r="AF59" i="1"/>
  <c r="AC59" i="1"/>
  <c r="AI57" i="1"/>
  <c r="AF57" i="1"/>
  <c r="AC57" i="1"/>
  <c r="Z59" i="1"/>
  <c r="K59" i="6" s="1"/>
  <c r="AN63" i="1"/>
  <c r="BF63" i="1" s="1"/>
  <c r="AN59" i="1"/>
  <c r="AN57" i="1"/>
  <c r="AM63" i="1"/>
  <c r="AM59" i="1"/>
  <c r="AM57" i="1"/>
  <c r="Y65" i="1"/>
  <c r="AA65" i="1"/>
  <c r="AB65" i="1"/>
  <c r="AD65" i="1"/>
  <c r="AE65" i="1"/>
  <c r="AG65" i="1"/>
  <c r="AH65" i="1"/>
  <c r="X65" i="1"/>
  <c r="Z63" i="1"/>
  <c r="Z57" i="1"/>
  <c r="AZ42" i="1"/>
  <c r="AZ43" i="1"/>
  <c r="AZ44" i="1"/>
  <c r="AZ46" i="1"/>
  <c r="BA46" i="1" s="1"/>
  <c r="AZ47" i="1"/>
  <c r="AZ48" i="1"/>
  <c r="AZ49" i="1"/>
  <c r="AZ41" i="1"/>
  <c r="AY42" i="1"/>
  <c r="AY43" i="1"/>
  <c r="AY44" i="1"/>
  <c r="AY47" i="1"/>
  <c r="AY48" i="1"/>
  <c r="BA48" i="1" s="1"/>
  <c r="AY49" i="1"/>
  <c r="AY41" i="1"/>
  <c r="AW42" i="1"/>
  <c r="AW43" i="1"/>
  <c r="AW44" i="1"/>
  <c r="AW46" i="1"/>
  <c r="AX46" i="1" s="1"/>
  <c r="AW47" i="1"/>
  <c r="AW48" i="1"/>
  <c r="AW49" i="1"/>
  <c r="AW51" i="1"/>
  <c r="AW41" i="1"/>
  <c r="AV42" i="1"/>
  <c r="AX42" i="1" s="1"/>
  <c r="AV43" i="1"/>
  <c r="AX43" i="1" s="1"/>
  <c r="AV44" i="1"/>
  <c r="AX44" i="1" s="1"/>
  <c r="AV47" i="1"/>
  <c r="AV48" i="1"/>
  <c r="AV49" i="1"/>
  <c r="AX49" i="1" s="1"/>
  <c r="AV51" i="1"/>
  <c r="AX51" i="1" s="1"/>
  <c r="AV41" i="1"/>
  <c r="AV54" i="1" s="1"/>
  <c r="AT41" i="1"/>
  <c r="AU43" i="1"/>
  <c r="AU47" i="1"/>
  <c r="AS41" i="1"/>
  <c r="AQ42" i="1"/>
  <c r="AQ43" i="1"/>
  <c r="AQ44" i="1"/>
  <c r="AQ47" i="1"/>
  <c r="AQ48" i="1"/>
  <c r="AQ49" i="1"/>
  <c r="AQ51" i="1"/>
  <c r="AQ41" i="1"/>
  <c r="AP42" i="1"/>
  <c r="AP43" i="1"/>
  <c r="AP44" i="1"/>
  <c r="AP47" i="1"/>
  <c r="AR47" i="1" s="1"/>
  <c r="AP48" i="1"/>
  <c r="AR48" i="1" s="1"/>
  <c r="AP49" i="1"/>
  <c r="AR49" i="1" s="1"/>
  <c r="AP51" i="1"/>
  <c r="AP41" i="1"/>
  <c r="Q42" i="1"/>
  <c r="Q43" i="1"/>
  <c r="Q44" i="1"/>
  <c r="Q46" i="1"/>
  <c r="Q47" i="1"/>
  <c r="Q48" i="1"/>
  <c r="Q49" i="1"/>
  <c r="Q41" i="1"/>
  <c r="N42" i="1"/>
  <c r="N43" i="1"/>
  <c r="N44" i="1"/>
  <c r="N47" i="1"/>
  <c r="N48" i="1"/>
  <c r="N49" i="1"/>
  <c r="N51" i="1"/>
  <c r="N41" i="1"/>
  <c r="V42" i="1"/>
  <c r="BF42" i="1" s="1"/>
  <c r="V43" i="1"/>
  <c r="BF43" i="1" s="1"/>
  <c r="V44" i="1"/>
  <c r="V46" i="1"/>
  <c r="W46" i="1" s="1"/>
  <c r="V47" i="1"/>
  <c r="BF47" i="1" s="1"/>
  <c r="V48" i="1"/>
  <c r="V49" i="1"/>
  <c r="BF49" i="1" s="1"/>
  <c r="V51" i="1"/>
  <c r="BF51" i="1" s="1"/>
  <c r="V41" i="1"/>
  <c r="U42" i="1"/>
  <c r="BE42" i="1" s="1"/>
  <c r="U43" i="1"/>
  <c r="BE43" i="1" s="1"/>
  <c r="U44" i="1"/>
  <c r="U47" i="1"/>
  <c r="BE47" i="1" s="1"/>
  <c r="U48" i="1"/>
  <c r="U49" i="1"/>
  <c r="BE49" i="1" s="1"/>
  <c r="U51" i="1"/>
  <c r="W51" i="1" s="1"/>
  <c r="U41" i="1"/>
  <c r="G54" i="1"/>
  <c r="I54" i="1"/>
  <c r="J54" i="1"/>
  <c r="L54" i="1"/>
  <c r="M54" i="1"/>
  <c r="O54" i="1"/>
  <c r="P54" i="1"/>
  <c r="F54" i="1"/>
  <c r="K42" i="1"/>
  <c r="K43" i="1"/>
  <c r="K44" i="1"/>
  <c r="K47" i="1"/>
  <c r="K48" i="1"/>
  <c r="K49" i="1"/>
  <c r="K51" i="1"/>
  <c r="K41" i="1"/>
  <c r="H42" i="1"/>
  <c r="J42" i="6" s="1"/>
  <c r="H43" i="1"/>
  <c r="J43" i="6" s="1"/>
  <c r="H44" i="1"/>
  <c r="J44" i="6" s="1"/>
  <c r="H47" i="1"/>
  <c r="J47" i="6" s="1"/>
  <c r="H48" i="1"/>
  <c r="J48" i="6" s="1"/>
  <c r="H49" i="1"/>
  <c r="J49" i="6" s="1"/>
  <c r="H51" i="1"/>
  <c r="H41" i="1"/>
  <c r="AC44" i="1"/>
  <c r="AI48" i="1"/>
  <c r="AF48" i="1"/>
  <c r="AC48" i="1"/>
  <c r="AN44" i="1"/>
  <c r="AN46" i="1"/>
  <c r="AN48" i="1"/>
  <c r="AN41" i="1"/>
  <c r="Y54" i="1"/>
  <c r="AA54" i="1"/>
  <c r="AB54" i="1"/>
  <c r="AD54" i="1"/>
  <c r="AE54" i="1"/>
  <c r="AG54" i="1"/>
  <c r="AH54" i="1"/>
  <c r="X54" i="1"/>
  <c r="AM44" i="1"/>
  <c r="AM46" i="1"/>
  <c r="BE46" i="1" s="1"/>
  <c r="AM48" i="1"/>
  <c r="AM41" i="1"/>
  <c r="AI41" i="1"/>
  <c r="AF41" i="1"/>
  <c r="AF54" i="1" s="1"/>
  <c r="AC41" i="1"/>
  <c r="BC24" i="1"/>
  <c r="BC25" i="1"/>
  <c r="BC26" i="1"/>
  <c r="BC27" i="1"/>
  <c r="BC28" i="1"/>
  <c r="BC29" i="1"/>
  <c r="BC30" i="1"/>
  <c r="BC31" i="1"/>
  <c r="BC32" i="1"/>
  <c r="BC23" i="1"/>
  <c r="BB24" i="1"/>
  <c r="BB25" i="1"/>
  <c r="BB26" i="1"/>
  <c r="BD26" i="1" s="1"/>
  <c r="BB27" i="1"/>
  <c r="BD27" i="1" s="1"/>
  <c r="BB28" i="1"/>
  <c r="BD28" i="1" s="1"/>
  <c r="BB29" i="1"/>
  <c r="BD29" i="1" s="1"/>
  <c r="BB30" i="1"/>
  <c r="BB31" i="1"/>
  <c r="BB32" i="1"/>
  <c r="BD32" i="1" s="1"/>
  <c r="BB23" i="1"/>
  <c r="AZ24" i="1"/>
  <c r="AZ25" i="1"/>
  <c r="AZ26" i="1"/>
  <c r="AZ27" i="1"/>
  <c r="AZ28" i="1"/>
  <c r="AZ29" i="1"/>
  <c r="AZ30" i="1"/>
  <c r="AZ31" i="1"/>
  <c r="AZ32" i="1"/>
  <c r="AZ33" i="1"/>
  <c r="AZ23" i="1"/>
  <c r="AY24" i="1"/>
  <c r="BA24" i="1" s="1"/>
  <c r="AY25" i="1"/>
  <c r="BA25" i="1" s="1"/>
  <c r="AY26" i="1"/>
  <c r="BA26" i="1" s="1"/>
  <c r="AY27" i="1"/>
  <c r="BA27" i="1" s="1"/>
  <c r="AY28" i="1"/>
  <c r="AY29" i="1"/>
  <c r="AY30" i="1"/>
  <c r="BA30" i="1" s="1"/>
  <c r="AY31" i="1"/>
  <c r="BA31" i="1" s="1"/>
  <c r="AY32" i="1"/>
  <c r="BA32" i="1" s="1"/>
  <c r="AY33" i="1"/>
  <c r="BA33" i="1" s="1"/>
  <c r="AY23" i="1"/>
  <c r="AW24" i="1"/>
  <c r="AW25" i="1"/>
  <c r="AW26" i="1"/>
  <c r="AW27" i="1"/>
  <c r="AW28" i="1"/>
  <c r="AW29" i="1"/>
  <c r="AW30" i="1"/>
  <c r="AW31" i="1"/>
  <c r="AW32" i="1"/>
  <c r="AW33" i="1"/>
  <c r="AW23" i="1"/>
  <c r="AV24" i="1"/>
  <c r="AV25" i="1"/>
  <c r="AX25" i="1" s="1"/>
  <c r="AV26" i="1"/>
  <c r="AV27" i="1"/>
  <c r="AX27" i="1" s="1"/>
  <c r="AV28" i="1"/>
  <c r="AV29" i="1"/>
  <c r="AX29" i="1" s="1"/>
  <c r="AV30" i="1"/>
  <c r="AV31" i="1"/>
  <c r="AV32" i="1"/>
  <c r="AV33" i="1"/>
  <c r="AX33" i="1" s="1"/>
  <c r="AV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23" i="1"/>
  <c r="AS24" i="1"/>
  <c r="AU24" i="1" s="1"/>
  <c r="AS25" i="1"/>
  <c r="AS26" i="1"/>
  <c r="AS27" i="1"/>
  <c r="AU27" i="1" s="1"/>
  <c r="AS28" i="1"/>
  <c r="AU28" i="1" s="1"/>
  <c r="AS29" i="1"/>
  <c r="AS30" i="1"/>
  <c r="AU30" i="1" s="1"/>
  <c r="AS31" i="1"/>
  <c r="AS32" i="1"/>
  <c r="AS33" i="1"/>
  <c r="AU33" i="1" s="1"/>
  <c r="AS34" i="1"/>
  <c r="AU34" i="1" s="1"/>
  <c r="AS35" i="1"/>
  <c r="AS23" i="1"/>
  <c r="AQ24" i="1"/>
  <c r="AQ25" i="1"/>
  <c r="AQ26" i="1"/>
  <c r="AQ27" i="1"/>
  <c r="AQ28" i="1"/>
  <c r="AQ29" i="1"/>
  <c r="AQ30" i="1"/>
  <c r="AQ31" i="1"/>
  <c r="AQ32" i="1"/>
  <c r="AQ33" i="1"/>
  <c r="AQ35" i="1"/>
  <c r="AQ23" i="1"/>
  <c r="AP24" i="1"/>
  <c r="AR24" i="1" s="1"/>
  <c r="AP25" i="1"/>
  <c r="AR25" i="1" s="1"/>
  <c r="AP26" i="1"/>
  <c r="AR26" i="1" s="1"/>
  <c r="AP27" i="1"/>
  <c r="AR27" i="1" s="1"/>
  <c r="AP28" i="1"/>
  <c r="AR28" i="1" s="1"/>
  <c r="AP29" i="1"/>
  <c r="AR29" i="1" s="1"/>
  <c r="AP30" i="1"/>
  <c r="AR30" i="1" s="1"/>
  <c r="AP31" i="1"/>
  <c r="AR31" i="1" s="1"/>
  <c r="AP32" i="1"/>
  <c r="AR32" i="1" s="1"/>
  <c r="AP33" i="1"/>
  <c r="AR33" i="1" s="1"/>
  <c r="AP35" i="1"/>
  <c r="AR35" i="1" s="1"/>
  <c r="AP23" i="1"/>
  <c r="V24" i="1"/>
  <c r="BF24" i="1" s="1"/>
  <c r="V25" i="1"/>
  <c r="BF25" i="1" s="1"/>
  <c r="V26" i="1"/>
  <c r="BF26" i="1" s="1"/>
  <c r="V27" i="1"/>
  <c r="BF27" i="1" s="1"/>
  <c r="V28" i="1"/>
  <c r="BF28" i="1" s="1"/>
  <c r="V29" i="1"/>
  <c r="BF29" i="1" s="1"/>
  <c r="V30" i="1"/>
  <c r="BF30" i="1" s="1"/>
  <c r="V31" i="1"/>
  <c r="BF31" i="1" s="1"/>
  <c r="V32" i="1"/>
  <c r="BF32" i="1" s="1"/>
  <c r="V33" i="1"/>
  <c r="BF33" i="1" s="1"/>
  <c r="V23" i="1"/>
  <c r="BF23" i="1" s="1"/>
  <c r="U24" i="1"/>
  <c r="BE24" i="1" s="1"/>
  <c r="U25" i="1"/>
  <c r="BE25" i="1" s="1"/>
  <c r="U26" i="1"/>
  <c r="BE26" i="1" s="1"/>
  <c r="U27" i="1"/>
  <c r="BE27" i="1" s="1"/>
  <c r="U28" i="1"/>
  <c r="BE28" i="1" s="1"/>
  <c r="U29" i="1"/>
  <c r="BE29" i="1" s="1"/>
  <c r="U30" i="1"/>
  <c r="BE30" i="1" s="1"/>
  <c r="U31" i="1"/>
  <c r="BE31" i="1" s="1"/>
  <c r="U32" i="1"/>
  <c r="BE32" i="1" s="1"/>
  <c r="U33" i="1"/>
  <c r="BE33" i="1" s="1"/>
  <c r="U23" i="1"/>
  <c r="BE23" i="1" s="1"/>
  <c r="T24" i="1"/>
  <c r="T25" i="1"/>
  <c r="T26" i="1"/>
  <c r="T27" i="1"/>
  <c r="T28" i="1"/>
  <c r="T29" i="1"/>
  <c r="T30" i="1"/>
  <c r="T31" i="1"/>
  <c r="T32" i="1"/>
  <c r="T23" i="1"/>
  <c r="Q24" i="1"/>
  <c r="Q25" i="1"/>
  <c r="Q26" i="1"/>
  <c r="Q27" i="1"/>
  <c r="Q28" i="1"/>
  <c r="Q29" i="1"/>
  <c r="Q30" i="1"/>
  <c r="Q31" i="1"/>
  <c r="Q32" i="1"/>
  <c r="Q33" i="1"/>
  <c r="Q23" i="1"/>
  <c r="N24" i="1"/>
  <c r="N25" i="1"/>
  <c r="N26" i="1"/>
  <c r="N27" i="1"/>
  <c r="N28" i="1"/>
  <c r="N29" i="1"/>
  <c r="N30" i="1"/>
  <c r="N31" i="1"/>
  <c r="N32" i="1"/>
  <c r="N33" i="1"/>
  <c r="N23" i="1"/>
  <c r="K24" i="1"/>
  <c r="K25" i="1"/>
  <c r="K26" i="1"/>
  <c r="K27" i="1"/>
  <c r="K28" i="1"/>
  <c r="K29" i="1"/>
  <c r="K30" i="1"/>
  <c r="K31" i="1"/>
  <c r="K32" i="1"/>
  <c r="K33" i="1"/>
  <c r="K23" i="1"/>
  <c r="G39" i="1"/>
  <c r="I39" i="1"/>
  <c r="J39" i="1"/>
  <c r="L39" i="1"/>
  <c r="M39" i="1"/>
  <c r="O39" i="1"/>
  <c r="P39" i="1"/>
  <c r="R39" i="1"/>
  <c r="S39" i="1"/>
  <c r="F39" i="1"/>
  <c r="H24" i="1"/>
  <c r="J24" i="6" s="1"/>
  <c r="M24" i="6" s="1"/>
  <c r="H25" i="1"/>
  <c r="J25" i="6" s="1"/>
  <c r="M25" i="6" s="1"/>
  <c r="H26" i="1"/>
  <c r="J26" i="6" s="1"/>
  <c r="M26" i="6" s="1"/>
  <c r="H27" i="1"/>
  <c r="J27" i="6" s="1"/>
  <c r="M27" i="6" s="1"/>
  <c r="H28" i="1"/>
  <c r="J28" i="6" s="1"/>
  <c r="M28" i="6" s="1"/>
  <c r="H29" i="1"/>
  <c r="J29" i="6" s="1"/>
  <c r="M29" i="6" s="1"/>
  <c r="H30" i="1"/>
  <c r="J30" i="6" s="1"/>
  <c r="M30" i="6" s="1"/>
  <c r="H31" i="1"/>
  <c r="J31" i="6" s="1"/>
  <c r="M31" i="6" s="1"/>
  <c r="H32" i="1"/>
  <c r="J32" i="6" s="1"/>
  <c r="M32" i="6" s="1"/>
  <c r="H33" i="1"/>
  <c r="J33" i="6" s="1"/>
  <c r="M33" i="6" s="1"/>
  <c r="H23" i="1"/>
  <c r="J23" i="6" s="1"/>
  <c r="Y39" i="1"/>
  <c r="AA39" i="1"/>
  <c r="AB39" i="1"/>
  <c r="AD39" i="1"/>
  <c r="AE39" i="1"/>
  <c r="X39" i="1"/>
  <c r="AN35" i="1"/>
  <c r="BF35" i="1" s="1"/>
  <c r="AN36" i="1"/>
  <c r="BF36" i="1" s="1"/>
  <c r="AN37" i="1"/>
  <c r="BF37" i="1" s="1"/>
  <c r="AN38" i="1"/>
  <c r="BF38" i="1" s="1"/>
  <c r="AN34" i="1"/>
  <c r="BF34" i="1" s="1"/>
  <c r="AM35" i="1"/>
  <c r="AM36" i="1"/>
  <c r="AO36" i="1" s="1"/>
  <c r="AM37" i="1"/>
  <c r="BE37" i="1" s="1"/>
  <c r="AM38" i="1"/>
  <c r="AM34" i="1"/>
  <c r="BE34" i="1" s="1"/>
  <c r="AF35" i="1"/>
  <c r="AF39" i="1" s="1"/>
  <c r="Z35" i="1"/>
  <c r="L35" i="6" s="1"/>
  <c r="M35" i="6" s="1"/>
  <c r="Q8" i="5" s="1"/>
  <c r="Q17" i="5" s="1"/>
  <c r="AC35" i="1"/>
  <c r="AC34" i="1"/>
  <c r="V68" i="1"/>
  <c r="V70" i="1"/>
  <c r="V67" i="1"/>
  <c r="U68" i="1"/>
  <c r="U70" i="1"/>
  <c r="U67" i="1"/>
  <c r="AZ68" i="1"/>
  <c r="AZ70" i="1"/>
  <c r="AZ67" i="1"/>
  <c r="AY68" i="1"/>
  <c r="AY70" i="1"/>
  <c r="AY67" i="1"/>
  <c r="AW68" i="1"/>
  <c r="AW70" i="1"/>
  <c r="AW67" i="1"/>
  <c r="AV68" i="1"/>
  <c r="AV70" i="1"/>
  <c r="AV67" i="1"/>
  <c r="AT68" i="1"/>
  <c r="AT70" i="1"/>
  <c r="AS68" i="1"/>
  <c r="AS70" i="1"/>
  <c r="AT67" i="1"/>
  <c r="AS67" i="1"/>
  <c r="AQ68" i="1"/>
  <c r="AQ70" i="1"/>
  <c r="AQ67" i="1"/>
  <c r="AP68" i="1"/>
  <c r="AP70" i="1"/>
  <c r="AP67" i="1"/>
  <c r="AN68" i="1"/>
  <c r="AN69" i="1"/>
  <c r="BF69" i="1" s="1"/>
  <c r="AN70" i="1"/>
  <c r="AN67" i="1"/>
  <c r="AM68" i="1"/>
  <c r="AM69" i="1"/>
  <c r="BE69" i="1" s="1"/>
  <c r="AM70" i="1"/>
  <c r="BE70" i="1" s="1"/>
  <c r="AM67" i="1"/>
  <c r="AO67" i="1" s="1"/>
  <c r="AZ7" i="1"/>
  <c r="AZ9" i="1"/>
  <c r="AZ10" i="1"/>
  <c r="AZ11" i="1"/>
  <c r="AZ12" i="1"/>
  <c r="AZ13" i="1"/>
  <c r="AZ14" i="1"/>
  <c r="AZ6" i="1"/>
  <c r="AY7" i="1"/>
  <c r="AY8" i="1"/>
  <c r="AY9" i="1"/>
  <c r="AY10" i="1"/>
  <c r="AY11" i="1"/>
  <c r="AY12" i="1"/>
  <c r="AY13" i="1"/>
  <c r="AY14" i="1"/>
  <c r="AY6" i="1"/>
  <c r="AY21" i="1" s="1"/>
  <c r="AW7" i="1"/>
  <c r="AW8" i="1"/>
  <c r="AW9" i="1"/>
  <c r="AW10" i="1"/>
  <c r="AW11" i="1"/>
  <c r="AW12" i="1"/>
  <c r="AW13" i="1"/>
  <c r="AW14" i="1"/>
  <c r="AW15" i="1"/>
  <c r="AW17" i="1"/>
  <c r="AW19" i="1"/>
  <c r="AW6" i="1"/>
  <c r="AV7" i="1"/>
  <c r="AV8" i="1"/>
  <c r="AV9" i="1"/>
  <c r="AV10" i="1"/>
  <c r="AV11" i="1"/>
  <c r="AV12" i="1"/>
  <c r="AV13" i="1"/>
  <c r="AV14" i="1"/>
  <c r="AV15" i="1"/>
  <c r="AV17" i="1"/>
  <c r="AV19" i="1"/>
  <c r="AV6" i="1"/>
  <c r="AT8" i="1"/>
  <c r="AT9" i="1"/>
  <c r="AT10" i="1"/>
  <c r="AT11" i="1"/>
  <c r="AT12" i="1"/>
  <c r="AT13" i="1"/>
  <c r="AT14" i="1"/>
  <c r="AT15" i="1"/>
  <c r="AT17" i="1"/>
  <c r="AT19" i="1"/>
  <c r="AT6" i="1"/>
  <c r="AS8" i="1"/>
  <c r="AS9" i="1"/>
  <c r="AS10" i="1"/>
  <c r="AS11" i="1"/>
  <c r="AS12" i="1"/>
  <c r="AS13" i="1"/>
  <c r="AS14" i="1"/>
  <c r="AS15" i="1"/>
  <c r="AS17" i="1"/>
  <c r="AS19" i="1"/>
  <c r="AS6" i="1"/>
  <c r="AQ8" i="1"/>
  <c r="AQ9" i="1"/>
  <c r="AQ10" i="1"/>
  <c r="AQ11" i="1"/>
  <c r="AQ12" i="1"/>
  <c r="AQ13" i="1"/>
  <c r="AQ14" i="1"/>
  <c r="AQ15" i="1"/>
  <c r="AQ17" i="1"/>
  <c r="AQ19" i="1"/>
  <c r="AQ6" i="1"/>
  <c r="AP8" i="1"/>
  <c r="AP10" i="1"/>
  <c r="AP12" i="1"/>
  <c r="AP13" i="1"/>
  <c r="AP14" i="1"/>
  <c r="AP15" i="1"/>
  <c r="AP17" i="1"/>
  <c r="AP19" i="1"/>
  <c r="AP6" i="1"/>
  <c r="AQ71" i="1" l="1"/>
  <c r="AU68" i="1"/>
  <c r="AU31" i="1"/>
  <c r="AU25" i="1"/>
  <c r="AN54" i="1"/>
  <c r="AR51" i="1"/>
  <c r="AR42" i="1"/>
  <c r="BA42" i="1"/>
  <c r="AT21" i="1"/>
  <c r="W67" i="1"/>
  <c r="BG37" i="1"/>
  <c r="BG23" i="1"/>
  <c r="BA28" i="1"/>
  <c r="BD31" i="1"/>
  <c r="BD25" i="1"/>
  <c r="AC54" i="1"/>
  <c r="BA60" i="1"/>
  <c r="BA29" i="1"/>
  <c r="AS21" i="1"/>
  <c r="AO68" i="1"/>
  <c r="AR70" i="1"/>
  <c r="AX70" i="1"/>
  <c r="BA70" i="1"/>
  <c r="BD30" i="1"/>
  <c r="BD24" i="1"/>
  <c r="AR44" i="1"/>
  <c r="AU51" i="1"/>
  <c r="AU42" i="1"/>
  <c r="AX48" i="1"/>
  <c r="BA44" i="1"/>
  <c r="AR58" i="1"/>
  <c r="AO48" i="1"/>
  <c r="AR68" i="1"/>
  <c r="AU70" i="1"/>
  <c r="AX68" i="1"/>
  <c r="AU26" i="1"/>
  <c r="AI54" i="1"/>
  <c r="AR43" i="1"/>
  <c r="AU49" i="1"/>
  <c r="AX47" i="1"/>
  <c r="BA43" i="1"/>
  <c r="AR57" i="1"/>
  <c r="AV65" i="1"/>
  <c r="Q65" i="1"/>
  <c r="AP54" i="1"/>
  <c r="AU32" i="1"/>
  <c r="W32" i="1"/>
  <c r="AX32" i="1"/>
  <c r="BG32" i="1"/>
  <c r="BC39" i="1"/>
  <c r="BC72" i="1" s="1"/>
  <c r="AX31" i="1"/>
  <c r="AX30" i="1"/>
  <c r="BG30" i="1"/>
  <c r="AU29" i="1"/>
  <c r="AX28" i="1"/>
  <c r="AP39" i="1"/>
  <c r="AX26" i="1"/>
  <c r="AW39" i="1"/>
  <c r="AZ39" i="1"/>
  <c r="AY39" i="1"/>
  <c r="AQ39" i="1"/>
  <c r="AX24" i="1"/>
  <c r="BB39" i="1"/>
  <c r="BB72" i="1" s="1"/>
  <c r="AZ71" i="1"/>
  <c r="AY71" i="1"/>
  <c r="W68" i="1"/>
  <c r="AW21" i="1"/>
  <c r="AW72" i="1" s="1"/>
  <c r="AZ21" i="1"/>
  <c r="BA63" i="1"/>
  <c r="AW65" i="1"/>
  <c r="BA59" i="1"/>
  <c r="BF57" i="1"/>
  <c r="BG57" i="1" s="1"/>
  <c r="AN65" i="1"/>
  <c r="AO57" i="1"/>
  <c r="AM65" i="1"/>
  <c r="AU44" i="1"/>
  <c r="AY54" i="1"/>
  <c r="AU48" i="1"/>
  <c r="AT54" i="1"/>
  <c r="AZ54" i="1"/>
  <c r="AW54" i="1"/>
  <c r="AO41" i="1"/>
  <c r="AM54" i="1"/>
  <c r="AQ21" i="1"/>
  <c r="AV21" i="1"/>
  <c r="AS71" i="1"/>
  <c r="AT71" i="1"/>
  <c r="AU35" i="1"/>
  <c r="AT39" i="1"/>
  <c r="AC39" i="1"/>
  <c r="AO35" i="1"/>
  <c r="AO38" i="1"/>
  <c r="BA67" i="1"/>
  <c r="BA68" i="1"/>
  <c r="AO70" i="1"/>
  <c r="BF70" i="1"/>
  <c r="BG70" i="1" s="1"/>
  <c r="BG69" i="1"/>
  <c r="AO69" i="1"/>
  <c r="AR67" i="1"/>
  <c r="BF67" i="1"/>
  <c r="BF68" i="1"/>
  <c r="BE67" i="1"/>
  <c r="BG67" i="1" s="1"/>
  <c r="AV71" i="1"/>
  <c r="AW71" i="1"/>
  <c r="AX67" i="1"/>
  <c r="BE68" i="1"/>
  <c r="BG68" i="1" s="1"/>
  <c r="W70" i="1"/>
  <c r="W71" i="1" s="1"/>
  <c r="AU67" i="1"/>
  <c r="AU71" i="1" s="1"/>
  <c r="AP71" i="1"/>
  <c r="AX63" i="1"/>
  <c r="AX62" i="1"/>
  <c r="AX57" i="1"/>
  <c r="K57" i="6"/>
  <c r="O12" i="5"/>
  <c r="Z65" i="1"/>
  <c r="BE59" i="1"/>
  <c r="M59" i="6"/>
  <c r="O13" i="5"/>
  <c r="K63" i="6"/>
  <c r="BF59" i="1"/>
  <c r="BE57" i="1"/>
  <c r="AX56" i="1"/>
  <c r="W56" i="1"/>
  <c r="N11" i="5"/>
  <c r="J56" i="6"/>
  <c r="J57" i="6"/>
  <c r="M57" i="6" s="1"/>
  <c r="N12" i="5"/>
  <c r="W60" i="1"/>
  <c r="J63" i="6"/>
  <c r="N13" i="5"/>
  <c r="AO44" i="1"/>
  <c r="BA49" i="1"/>
  <c r="BA47" i="1"/>
  <c r="AS54" i="1"/>
  <c r="Z54" i="1"/>
  <c r="BE41" i="1"/>
  <c r="BF41" i="1"/>
  <c r="BF44" i="1"/>
  <c r="BE48" i="1"/>
  <c r="BE44" i="1"/>
  <c r="BF48" i="1"/>
  <c r="AQ54" i="1"/>
  <c r="BA41" i="1"/>
  <c r="AX41" i="1"/>
  <c r="AX54" i="1" s="1"/>
  <c r="AU41" i="1"/>
  <c r="BG42" i="1"/>
  <c r="BG47" i="1"/>
  <c r="BG49" i="1"/>
  <c r="BG43" i="1"/>
  <c r="J41" i="6"/>
  <c r="N9" i="5"/>
  <c r="BE51" i="1"/>
  <c r="BG51" i="1" s="1"/>
  <c r="BF46" i="1"/>
  <c r="BG46" i="1" s="1"/>
  <c r="J51" i="6"/>
  <c r="N10" i="5"/>
  <c r="H54" i="1"/>
  <c r="AR41" i="1"/>
  <c r="BE38" i="1"/>
  <c r="BG38" i="1" s="1"/>
  <c r="AV39" i="1"/>
  <c r="AS39" i="1"/>
  <c r="BE36" i="1"/>
  <c r="BG36" i="1" s="1"/>
  <c r="Z39" i="1"/>
  <c r="BE35" i="1"/>
  <c r="BG35" i="1" s="1"/>
  <c r="BD23" i="1"/>
  <c r="BD39" i="1" s="1"/>
  <c r="BD72" i="1" s="1"/>
  <c r="BG28" i="1"/>
  <c r="BG26" i="1"/>
  <c r="BG24" i="1"/>
  <c r="BA23" i="1"/>
  <c r="BA39" i="1" s="1"/>
  <c r="W23" i="1"/>
  <c r="W24" i="1"/>
  <c r="BG33" i="1"/>
  <c r="BG31" i="1"/>
  <c r="BG29" i="1"/>
  <c r="BG27" i="1"/>
  <c r="BG25" i="1"/>
  <c r="AX23" i="1"/>
  <c r="AU23" i="1"/>
  <c r="H39" i="1"/>
  <c r="BF39" i="1"/>
  <c r="AR23" i="1"/>
  <c r="AR39" i="1" s="1"/>
  <c r="AP21" i="1"/>
  <c r="AN39" i="1"/>
  <c r="BG34" i="1"/>
  <c r="AO34" i="1"/>
  <c r="AM39" i="1"/>
  <c r="W63" i="1"/>
  <c r="BE63" i="1"/>
  <c r="BG63" i="1" s="1"/>
  <c r="N65" i="1"/>
  <c r="AT65" i="1"/>
  <c r="W62" i="1"/>
  <c r="AX59" i="1"/>
  <c r="V65" i="1"/>
  <c r="W59" i="1"/>
  <c r="AS65" i="1"/>
  <c r="K65" i="1"/>
  <c r="AZ65" i="1"/>
  <c r="AX58" i="1"/>
  <c r="BA57" i="1"/>
  <c r="W57" i="1"/>
  <c r="BA56" i="1"/>
  <c r="AU56" i="1"/>
  <c r="BE56" i="1"/>
  <c r="BG56" i="1" s="1"/>
  <c r="AQ65" i="1"/>
  <c r="BG62" i="1"/>
  <c r="BG60" i="1"/>
  <c r="H65" i="1"/>
  <c r="BG58" i="1"/>
  <c r="W58" i="1"/>
  <c r="U65" i="1"/>
  <c r="AR56" i="1"/>
  <c r="AR65" i="1" s="1"/>
  <c r="AP65" i="1"/>
  <c r="AO63" i="1"/>
  <c r="AF65" i="1"/>
  <c r="AC65" i="1"/>
  <c r="AO59" i="1"/>
  <c r="W49" i="1"/>
  <c r="Q54" i="1"/>
  <c r="N54" i="1"/>
  <c r="W48" i="1"/>
  <c r="V54" i="1"/>
  <c r="W47" i="1"/>
  <c r="W44" i="1"/>
  <c r="W43" i="1"/>
  <c r="U54" i="1"/>
  <c r="K54" i="1"/>
  <c r="W42" i="1"/>
  <c r="W41" i="1"/>
  <c r="AO46" i="1"/>
  <c r="W33" i="1"/>
  <c r="W31" i="1"/>
  <c r="W30" i="1"/>
  <c r="W29" i="1"/>
  <c r="Q39" i="1"/>
  <c r="T39" i="1"/>
  <c r="W28" i="1"/>
  <c r="W27" i="1"/>
  <c r="W26" i="1"/>
  <c r="N39" i="1"/>
  <c r="W25" i="1"/>
  <c r="V39" i="1"/>
  <c r="K39" i="1"/>
  <c r="U39" i="1"/>
  <c r="AO37" i="1"/>
  <c r="AO19" i="1"/>
  <c r="V7" i="1"/>
  <c r="BF7" i="1" s="1"/>
  <c r="D10" i="14" s="1"/>
  <c r="V8" i="1"/>
  <c r="BF8" i="1" s="1"/>
  <c r="D11" i="14" s="1"/>
  <c r="V9" i="1"/>
  <c r="BF9" i="1" s="1"/>
  <c r="D12" i="14" s="1"/>
  <c r="V10" i="1"/>
  <c r="BF10" i="1" s="1"/>
  <c r="D13" i="14" s="1"/>
  <c r="V11" i="1"/>
  <c r="BF11" i="1" s="1"/>
  <c r="D14" i="14" s="1"/>
  <c r="V12" i="1"/>
  <c r="BF12" i="1" s="1"/>
  <c r="V13" i="1"/>
  <c r="BF13" i="1" s="1"/>
  <c r="D15" i="14" s="1"/>
  <c r="V14" i="1"/>
  <c r="BF14" i="1" s="1"/>
  <c r="D16" i="14" s="1"/>
  <c r="V15" i="1"/>
  <c r="BF15" i="1" s="1"/>
  <c r="D17" i="14" s="1"/>
  <c r="V17" i="1"/>
  <c r="BF17" i="1" s="1"/>
  <c r="V19" i="1"/>
  <c r="BF19" i="1" s="1"/>
  <c r="BF6" i="1"/>
  <c r="D9" i="14" s="1"/>
  <c r="BE7" i="1"/>
  <c r="C10" i="14" s="1"/>
  <c r="BE8" i="1"/>
  <c r="C11" i="14" s="1"/>
  <c r="BE9" i="1"/>
  <c r="C12" i="14" s="1"/>
  <c r="BE10" i="1"/>
  <c r="C13" i="14" s="1"/>
  <c r="BE11" i="1"/>
  <c r="C14" i="14" s="1"/>
  <c r="BE12" i="1"/>
  <c r="BE13" i="1"/>
  <c r="C15" i="14" s="1"/>
  <c r="BE17" i="1"/>
  <c r="BE6" i="1"/>
  <c r="C9" i="14" s="1"/>
  <c r="AX7" i="1"/>
  <c r="N8" i="1"/>
  <c r="AX8" i="1" s="1"/>
  <c r="N9" i="1"/>
  <c r="AX9" i="1" s="1"/>
  <c r="N10" i="1"/>
  <c r="AX10" i="1" s="1"/>
  <c r="N11" i="1"/>
  <c r="AX11" i="1" s="1"/>
  <c r="N12" i="1"/>
  <c r="AX12" i="1" s="1"/>
  <c r="N13" i="1"/>
  <c r="AX13" i="1" s="1"/>
  <c r="N14" i="1"/>
  <c r="AX14" i="1" s="1"/>
  <c r="N15" i="1"/>
  <c r="AX15" i="1" s="1"/>
  <c r="N17" i="1"/>
  <c r="AX17" i="1" s="1"/>
  <c r="N19" i="1"/>
  <c r="Q7" i="1"/>
  <c r="Q8" i="1"/>
  <c r="BA8" i="1" s="1"/>
  <c r="Q9" i="1"/>
  <c r="BA9" i="1" s="1"/>
  <c r="Q10" i="1"/>
  <c r="BA10" i="1" s="1"/>
  <c r="Q11" i="1"/>
  <c r="BA11" i="1" s="1"/>
  <c r="Q12" i="1"/>
  <c r="BA12" i="1" s="1"/>
  <c r="Q13" i="1"/>
  <c r="BA13" i="1" s="1"/>
  <c r="Q14" i="1"/>
  <c r="BA14" i="1" s="1"/>
  <c r="Q6" i="1"/>
  <c r="BA6" i="1" s="1"/>
  <c r="N6" i="1"/>
  <c r="AX6" i="1" s="1"/>
  <c r="K8" i="1"/>
  <c r="AU8" i="1" s="1"/>
  <c r="K9" i="1"/>
  <c r="AU9" i="1" s="1"/>
  <c r="K10" i="1"/>
  <c r="AU10" i="1" s="1"/>
  <c r="K11" i="1"/>
  <c r="AU11" i="1" s="1"/>
  <c r="K12" i="1"/>
  <c r="AU12" i="1" s="1"/>
  <c r="K13" i="1"/>
  <c r="AU13" i="1" s="1"/>
  <c r="K14" i="1"/>
  <c r="AU14" i="1" s="1"/>
  <c r="K15" i="1"/>
  <c r="AU15" i="1" s="1"/>
  <c r="K17" i="1"/>
  <c r="AU17" i="1" s="1"/>
  <c r="K19" i="1"/>
  <c r="K6" i="1"/>
  <c r="AU6" i="1" s="1"/>
  <c r="AC19" i="1"/>
  <c r="AC21" i="1" s="1"/>
  <c r="AF19" i="1"/>
  <c r="AF21" i="1" s="1"/>
  <c r="G21" i="1"/>
  <c r="I21" i="1"/>
  <c r="J21" i="1"/>
  <c r="L21" i="1"/>
  <c r="M21" i="1"/>
  <c r="O21" i="1"/>
  <c r="P21" i="1"/>
  <c r="R21" i="1"/>
  <c r="R72" i="1" s="1"/>
  <c r="S21" i="1"/>
  <c r="S72" i="1" s="1"/>
  <c r="T21" i="1"/>
  <c r="AA21" i="1"/>
  <c r="AB21" i="1"/>
  <c r="AD21" i="1"/>
  <c r="AE21" i="1"/>
  <c r="AG21" i="1"/>
  <c r="AH21" i="1"/>
  <c r="AM21" i="1"/>
  <c r="AN21" i="1"/>
  <c r="F21" i="1"/>
  <c r="H8" i="1"/>
  <c r="H9" i="1"/>
  <c r="H10" i="1"/>
  <c r="H11" i="1"/>
  <c r="H12" i="1"/>
  <c r="H13" i="1"/>
  <c r="H14" i="1"/>
  <c r="H15" i="1"/>
  <c r="H17" i="1"/>
  <c r="H19" i="1"/>
  <c r="H6" i="1"/>
  <c r="AI70" i="1"/>
  <c r="AI68" i="1"/>
  <c r="AI67" i="1"/>
  <c r="AF70" i="1"/>
  <c r="AF68" i="1"/>
  <c r="AF67" i="1"/>
  <c r="AC70" i="1"/>
  <c r="AC68" i="1"/>
  <c r="AC67" i="1"/>
  <c r="Z70" i="1"/>
  <c r="Z67" i="1"/>
  <c r="Q70" i="1"/>
  <c r="Q68" i="1"/>
  <c r="Q67" i="1"/>
  <c r="N70" i="1"/>
  <c r="N68" i="1"/>
  <c r="N67" i="1"/>
  <c r="G71" i="1"/>
  <c r="I71" i="1"/>
  <c r="J71" i="1"/>
  <c r="L71" i="1"/>
  <c r="M71" i="1"/>
  <c r="O71" i="1"/>
  <c r="P71" i="1"/>
  <c r="U71" i="1"/>
  <c r="V71" i="1"/>
  <c r="X71" i="1"/>
  <c r="Y71" i="1"/>
  <c r="AA71" i="1"/>
  <c r="AB71" i="1"/>
  <c r="AD71" i="1"/>
  <c r="AE71" i="1"/>
  <c r="AG71" i="1"/>
  <c r="AH71" i="1"/>
  <c r="AJ71" i="1"/>
  <c r="AJ72" i="1" s="1"/>
  <c r="AK71" i="1"/>
  <c r="AK72" i="1" s="1"/>
  <c r="AL71" i="1"/>
  <c r="AL72" i="1" s="1"/>
  <c r="AM71" i="1"/>
  <c r="AN71" i="1"/>
  <c r="AO71" i="1"/>
  <c r="K70" i="1"/>
  <c r="K68" i="1"/>
  <c r="K67" i="1"/>
  <c r="F71" i="1"/>
  <c r="H68" i="1"/>
  <c r="H70" i="1"/>
  <c r="H67" i="1"/>
  <c r="D18" i="14" l="1"/>
  <c r="AT72" i="1"/>
  <c r="AU39" i="1"/>
  <c r="BA65" i="1"/>
  <c r="AX39" i="1"/>
  <c r="M63" i="6"/>
  <c r="W65" i="1"/>
  <c r="BG44" i="1"/>
  <c r="AX71" i="1"/>
  <c r="AR71" i="1"/>
  <c r="AR54" i="1"/>
  <c r="AU54" i="1"/>
  <c r="T72" i="1"/>
  <c r="AU65" i="1"/>
  <c r="BF65" i="1"/>
  <c r="BA54" i="1"/>
  <c r="AQ72" i="1"/>
  <c r="BG41" i="1"/>
  <c r="AY72" i="1"/>
  <c r="I72" i="1"/>
  <c r="AS72" i="1"/>
  <c r="O72" i="1"/>
  <c r="BG12" i="1"/>
  <c r="AZ72" i="1"/>
  <c r="BG10" i="1"/>
  <c r="E13" i="14" s="1"/>
  <c r="BG8" i="1"/>
  <c r="E11" i="14" s="1"/>
  <c r="AV72" i="1"/>
  <c r="BG59" i="1"/>
  <c r="BG65" i="1" s="1"/>
  <c r="AX65" i="1"/>
  <c r="AO54" i="1"/>
  <c r="BG71" i="1"/>
  <c r="AA72" i="1"/>
  <c r="BE39" i="1"/>
  <c r="AH72" i="1"/>
  <c r="AG72" i="1"/>
  <c r="BA71" i="1"/>
  <c r="AD72" i="1"/>
  <c r="BF71" i="1"/>
  <c r="AE72" i="1"/>
  <c r="AB72" i="1"/>
  <c r="Y72" i="1"/>
  <c r="K68" i="6"/>
  <c r="O14" i="5"/>
  <c r="K72" i="6"/>
  <c r="O16" i="5"/>
  <c r="X72" i="1"/>
  <c r="P72" i="1"/>
  <c r="M72" i="1"/>
  <c r="L72" i="1"/>
  <c r="BE71" i="1"/>
  <c r="J72" i="1"/>
  <c r="N16" i="5"/>
  <c r="J72" i="6"/>
  <c r="H71" i="1"/>
  <c r="J68" i="6"/>
  <c r="N14" i="5"/>
  <c r="J70" i="6"/>
  <c r="N15" i="5"/>
  <c r="F72" i="1"/>
  <c r="G72" i="1"/>
  <c r="AO65" i="1"/>
  <c r="AP72" i="1"/>
  <c r="BG48" i="1"/>
  <c r="BG54" i="1" s="1"/>
  <c r="BE54" i="1"/>
  <c r="BF54" i="1"/>
  <c r="AO39" i="1"/>
  <c r="BG39" i="1"/>
  <c r="AU19" i="1"/>
  <c r="AU21" i="1" s="1"/>
  <c r="AX19" i="1"/>
  <c r="BF21" i="1"/>
  <c r="AI21" i="1"/>
  <c r="AN72" i="1"/>
  <c r="BA7" i="1"/>
  <c r="BA21" i="1" s="1"/>
  <c r="AO21" i="1"/>
  <c r="AM72" i="1"/>
  <c r="AX21" i="1"/>
  <c r="V21" i="1"/>
  <c r="V72" i="1" s="1"/>
  <c r="BG17" i="1"/>
  <c r="BG13" i="1"/>
  <c r="E15" i="14" s="1"/>
  <c r="BG11" i="1"/>
  <c r="E14" i="14" s="1"/>
  <c r="BG9" i="1"/>
  <c r="E12" i="14" s="1"/>
  <c r="BG7" i="1"/>
  <c r="E10" i="14" s="1"/>
  <c r="J14" i="6"/>
  <c r="M14" i="6" s="1"/>
  <c r="AR14" i="1"/>
  <c r="J10" i="6"/>
  <c r="M10" i="6" s="1"/>
  <c r="AR10" i="1"/>
  <c r="J8" i="6"/>
  <c r="M8" i="6" s="1"/>
  <c r="AR8" i="1"/>
  <c r="BG6" i="1"/>
  <c r="E9" i="14" s="1"/>
  <c r="W19" i="1"/>
  <c r="BE19" i="1"/>
  <c r="BG19" i="1" s="1"/>
  <c r="W15" i="1"/>
  <c r="BE15" i="1"/>
  <c r="W6" i="1"/>
  <c r="W12" i="1"/>
  <c r="W10" i="1"/>
  <c r="W7" i="1"/>
  <c r="J6" i="6"/>
  <c r="AR6" i="1"/>
  <c r="J17" i="6"/>
  <c r="M17" i="6" s="1"/>
  <c r="AR17" i="1"/>
  <c r="J12" i="6"/>
  <c r="M12" i="6" s="1"/>
  <c r="N6" i="5"/>
  <c r="AR12" i="1"/>
  <c r="J19" i="6"/>
  <c r="M19" i="6" s="1"/>
  <c r="AR19" i="1"/>
  <c r="J15" i="6"/>
  <c r="M15" i="6" s="1"/>
  <c r="N7" i="5"/>
  <c r="AR15" i="1"/>
  <c r="J13" i="6"/>
  <c r="M13" i="6" s="1"/>
  <c r="AR13" i="1"/>
  <c r="J11" i="6"/>
  <c r="M11" i="6" s="1"/>
  <c r="AR11" i="1"/>
  <c r="J9" i="6"/>
  <c r="M9" i="6" s="1"/>
  <c r="AR9" i="1"/>
  <c r="W14" i="1"/>
  <c r="BE14" i="1"/>
  <c r="W13" i="1"/>
  <c r="W11" i="1"/>
  <c r="W9" i="1"/>
  <c r="BE65" i="1"/>
  <c r="W54" i="1"/>
  <c r="W39" i="1"/>
  <c r="W8" i="1"/>
  <c r="W17" i="1"/>
  <c r="U21" i="1"/>
  <c r="U72" i="1" s="1"/>
  <c r="K21" i="1"/>
  <c r="N21" i="1"/>
  <c r="Q21" i="1"/>
  <c r="H21" i="1"/>
  <c r="H72" i="1" s="1"/>
  <c r="K71" i="1"/>
  <c r="AI71" i="1"/>
  <c r="AF71" i="1"/>
  <c r="AF72" i="1" s="1"/>
  <c r="AC71" i="1"/>
  <c r="AC72" i="1" s="1"/>
  <c r="Z71" i="1"/>
  <c r="Z72" i="1" s="1"/>
  <c r="Q71" i="1"/>
  <c r="N71" i="1"/>
  <c r="AU72" i="1" l="1"/>
  <c r="N5" i="5"/>
  <c r="BG14" i="1"/>
  <c r="E16" i="14" s="1"/>
  <c r="E18" i="14" s="1"/>
  <c r="C16" i="14"/>
  <c r="C18" i="14" s="1"/>
  <c r="BG15" i="1"/>
  <c r="E17" i="14" s="1"/>
  <c r="C17" i="14"/>
  <c r="BA72" i="1"/>
  <c r="AX72" i="1"/>
  <c r="AO72" i="1"/>
  <c r="BF72" i="1"/>
  <c r="AI72" i="1"/>
  <c r="Q72" i="1"/>
  <c r="N72" i="1"/>
  <c r="K72" i="1"/>
  <c r="W21" i="1"/>
  <c r="W72" i="1" s="1"/>
  <c r="AR21" i="1"/>
  <c r="AR72" i="1" s="1"/>
  <c r="BE21" i="1"/>
  <c r="BE72" i="1" s="1"/>
  <c r="N12" i="6"/>
  <c r="Q12" i="6" s="1"/>
  <c r="T6" i="5" s="1"/>
  <c r="Y6" i="5" s="1"/>
  <c r="N13" i="6"/>
  <c r="Q13" i="6" s="1"/>
  <c r="N14" i="6"/>
  <c r="Q14" i="6" s="1"/>
  <c r="M50" i="16"/>
  <c r="L50" i="16"/>
  <c r="O20" i="16"/>
  <c r="O15" i="16"/>
  <c r="O61" i="16"/>
  <c r="P61" i="16"/>
  <c r="Q61" i="16" s="1"/>
  <c r="H61" i="16"/>
  <c r="N65" i="6" s="1"/>
  <c r="T11" i="5" s="1"/>
  <c r="Y11" i="5" s="1"/>
  <c r="P43" i="16"/>
  <c r="O43" i="16"/>
  <c r="H43" i="16"/>
  <c r="N46" i="6" s="1"/>
  <c r="Q46" i="6" s="1"/>
  <c r="H57" i="16"/>
  <c r="N61" i="6" s="1"/>
  <c r="Q61" i="6" s="1"/>
  <c r="P57" i="16"/>
  <c r="O57" i="16"/>
  <c r="P56" i="16"/>
  <c r="O56" i="16"/>
  <c r="H56" i="16"/>
  <c r="N11" i="6"/>
  <c r="Q11" i="6" s="1"/>
  <c r="P11" i="16"/>
  <c r="O11" i="16"/>
  <c r="Q11" i="16" s="1"/>
  <c r="P10" i="16"/>
  <c r="N10" i="6"/>
  <c r="Q10" i="6" s="1"/>
  <c r="O10" i="16"/>
  <c r="N16" i="6"/>
  <c r="H48" i="16"/>
  <c r="N52" i="6" s="1"/>
  <c r="K53" i="16"/>
  <c r="O57" i="6" s="1"/>
  <c r="O66" i="6" s="1"/>
  <c r="K54" i="16"/>
  <c r="O58" i="6" s="1"/>
  <c r="K55" i="16"/>
  <c r="O59" i="6" s="1"/>
  <c r="K59" i="16"/>
  <c r="O63" i="6" s="1"/>
  <c r="U13" i="5" s="1"/>
  <c r="H29" i="16"/>
  <c r="N32" i="6" s="1"/>
  <c r="Q32" i="6" s="1"/>
  <c r="P29" i="16"/>
  <c r="O29" i="16"/>
  <c r="Q29" i="16" s="1"/>
  <c r="H28" i="16"/>
  <c r="N31" i="6" s="1"/>
  <c r="Q31" i="6" s="1"/>
  <c r="P28" i="16"/>
  <c r="O28" i="16"/>
  <c r="P35" i="16"/>
  <c r="O35" i="16"/>
  <c r="Q35" i="16" s="1"/>
  <c r="N35" i="16"/>
  <c r="P38" i="6" s="1"/>
  <c r="Q38" i="6" s="1"/>
  <c r="Q16" i="6" l="1"/>
  <c r="BG21" i="1"/>
  <c r="BG72" i="1" s="1"/>
  <c r="N60" i="6"/>
  <c r="Q60" i="6" s="1"/>
  <c r="T10" i="5"/>
  <c r="Q52" i="6"/>
  <c r="Q43" i="16"/>
  <c r="Q28" i="16"/>
  <c r="Q56" i="16"/>
  <c r="U12" i="5"/>
  <c r="Q10" i="16"/>
  <c r="Q65" i="6"/>
  <c r="X8" i="5"/>
  <c r="X17" i="5" s="1"/>
  <c r="Q57" i="16"/>
  <c r="M69" i="16"/>
  <c r="L69" i="16"/>
  <c r="J69" i="16"/>
  <c r="I69" i="16"/>
  <c r="G69" i="16"/>
  <c r="F69" i="16"/>
  <c r="P68" i="16"/>
  <c r="O68" i="16"/>
  <c r="K68" i="16"/>
  <c r="O72" i="6" s="1"/>
  <c r="U16" i="5" s="1"/>
  <c r="H68" i="16"/>
  <c r="N72" i="6" s="1"/>
  <c r="P67" i="16"/>
  <c r="O67" i="16"/>
  <c r="N67" i="16"/>
  <c r="P66" i="16"/>
  <c r="O66" i="16"/>
  <c r="K66" i="16"/>
  <c r="O70" i="6" s="1"/>
  <c r="U15" i="5" s="1"/>
  <c r="H66" i="16"/>
  <c r="N70" i="6" s="1"/>
  <c r="P64" i="16"/>
  <c r="O64" i="16"/>
  <c r="K64" i="16"/>
  <c r="O68" i="6" s="1"/>
  <c r="H64" i="16"/>
  <c r="N68" i="6" s="1"/>
  <c r="M62" i="16"/>
  <c r="L62" i="16"/>
  <c r="J62" i="16"/>
  <c r="I62" i="16"/>
  <c r="G62" i="16"/>
  <c r="F62" i="16"/>
  <c r="P64" i="6"/>
  <c r="W13" i="5" s="1"/>
  <c r="P59" i="16"/>
  <c r="O59" i="16"/>
  <c r="H59" i="16"/>
  <c r="N63" i="6" s="1"/>
  <c r="T13" i="5" s="1"/>
  <c r="P58" i="16"/>
  <c r="O58" i="16"/>
  <c r="N58" i="16"/>
  <c r="P62" i="6" s="1"/>
  <c r="P66" i="6" s="1"/>
  <c r="P55" i="16"/>
  <c r="O55" i="16"/>
  <c r="H55" i="16"/>
  <c r="P54" i="16"/>
  <c r="O54" i="16"/>
  <c r="H54" i="16"/>
  <c r="P53" i="16"/>
  <c r="O53" i="16"/>
  <c r="H53" i="16"/>
  <c r="K62" i="16"/>
  <c r="J50" i="16"/>
  <c r="I50" i="16"/>
  <c r="G50" i="16"/>
  <c r="F50" i="16"/>
  <c r="K49" i="16"/>
  <c r="O53" i="6" s="1"/>
  <c r="U10" i="5" s="1"/>
  <c r="H49" i="16"/>
  <c r="N53" i="6" s="1"/>
  <c r="Q53" i="6" s="1"/>
  <c r="N47" i="16"/>
  <c r="P42" i="16"/>
  <c r="O42" i="16"/>
  <c r="K42" i="16"/>
  <c r="O45" i="6" s="1"/>
  <c r="Q45" i="6" s="1"/>
  <c r="P41" i="16"/>
  <c r="O41" i="16"/>
  <c r="K41" i="16"/>
  <c r="O44" i="6" s="1"/>
  <c r="H41" i="16"/>
  <c r="N44" i="6" s="1"/>
  <c r="Q44" i="6" s="1"/>
  <c r="P40" i="16"/>
  <c r="O40" i="16"/>
  <c r="H40" i="16"/>
  <c r="N43" i="6" s="1"/>
  <c r="Q43" i="6" s="1"/>
  <c r="P39" i="16"/>
  <c r="O39" i="16"/>
  <c r="H39" i="16"/>
  <c r="N42" i="6" s="1"/>
  <c r="Q42" i="6" s="1"/>
  <c r="P38" i="16"/>
  <c r="O38" i="16"/>
  <c r="K38" i="16"/>
  <c r="O41" i="6" s="1"/>
  <c r="H38" i="16"/>
  <c r="N41" i="6" s="1"/>
  <c r="M36" i="16"/>
  <c r="M70" i="16" s="1"/>
  <c r="L36" i="16"/>
  <c r="G36" i="16"/>
  <c r="F36" i="16"/>
  <c r="P33" i="16"/>
  <c r="O33" i="16"/>
  <c r="N33" i="16"/>
  <c r="P36" i="6" s="1"/>
  <c r="Q36" i="6" s="1"/>
  <c r="P32" i="16"/>
  <c r="O32" i="16"/>
  <c r="N32" i="16"/>
  <c r="P35" i="6" s="1"/>
  <c r="P31" i="16"/>
  <c r="O31" i="16"/>
  <c r="N31" i="16"/>
  <c r="P34" i="6" s="1"/>
  <c r="P27" i="16"/>
  <c r="O27" i="16"/>
  <c r="Q27" i="16" s="1"/>
  <c r="H27" i="16"/>
  <c r="N30" i="6" s="1"/>
  <c r="Q30" i="6" s="1"/>
  <c r="P26" i="16"/>
  <c r="O26" i="16"/>
  <c r="H26" i="16"/>
  <c r="N29" i="6" s="1"/>
  <c r="Q29" i="6" s="1"/>
  <c r="P25" i="16"/>
  <c r="O25" i="16"/>
  <c r="H25" i="16"/>
  <c r="N28" i="6" s="1"/>
  <c r="Q28" i="6" s="1"/>
  <c r="P24" i="16"/>
  <c r="O24" i="16"/>
  <c r="H24" i="16"/>
  <c r="N27" i="6" s="1"/>
  <c r="Q27" i="6" s="1"/>
  <c r="P23" i="16"/>
  <c r="O23" i="16"/>
  <c r="H23" i="16"/>
  <c r="N26" i="6" s="1"/>
  <c r="Q26" i="6" s="1"/>
  <c r="P22" i="16"/>
  <c r="O22" i="16"/>
  <c r="H22" i="16"/>
  <c r="N25" i="6" s="1"/>
  <c r="Q25" i="6" s="1"/>
  <c r="P21" i="16"/>
  <c r="O21" i="16"/>
  <c r="H21" i="16"/>
  <c r="N24" i="6" s="1"/>
  <c r="Q24" i="6" s="1"/>
  <c r="P20" i="16"/>
  <c r="H20" i="16"/>
  <c r="N23" i="6" s="1"/>
  <c r="J18" i="16"/>
  <c r="I18" i="16"/>
  <c r="G18" i="16"/>
  <c r="F18" i="16"/>
  <c r="O17" i="16"/>
  <c r="N20" i="6"/>
  <c r="Q20" i="6" s="1"/>
  <c r="O16" i="16"/>
  <c r="Q16" i="16" s="1"/>
  <c r="O18" i="6"/>
  <c r="N18" i="6"/>
  <c r="Q18" i="6" s="1"/>
  <c r="Q15" i="16"/>
  <c r="P9" i="16"/>
  <c r="O9" i="16"/>
  <c r="N9" i="6"/>
  <c r="Q9" i="6" s="1"/>
  <c r="P7" i="16"/>
  <c r="O7" i="16"/>
  <c r="O7" i="6"/>
  <c r="N7" i="6"/>
  <c r="Q7" i="6" s="1"/>
  <c r="P6" i="16"/>
  <c r="O6" i="16"/>
  <c r="H6" i="16"/>
  <c r="N6" i="6" s="1"/>
  <c r="T5" i="5" s="1"/>
  <c r="N73" i="6" l="1"/>
  <c r="T9" i="5"/>
  <c r="U9" i="5"/>
  <c r="N57" i="6"/>
  <c r="N66" i="6" s="1"/>
  <c r="Q59" i="6"/>
  <c r="N59" i="6"/>
  <c r="V8" i="5"/>
  <c r="Q34" i="6"/>
  <c r="Q35" i="6"/>
  <c r="W8" i="5"/>
  <c r="T7" i="5"/>
  <c r="Y7" i="5" s="1"/>
  <c r="L70" i="16"/>
  <c r="Q58" i="6"/>
  <c r="N58" i="6"/>
  <c r="Y13" i="5"/>
  <c r="J70" i="16"/>
  <c r="Y10" i="5"/>
  <c r="Q72" i="6"/>
  <c r="U7" i="5"/>
  <c r="Q58" i="16"/>
  <c r="N69" i="16"/>
  <c r="P71" i="6"/>
  <c r="Q70" i="6"/>
  <c r="U14" i="5"/>
  <c r="O73" i="6"/>
  <c r="Q67" i="16"/>
  <c r="T16" i="5"/>
  <c r="Y16" i="5" s="1"/>
  <c r="T14" i="5"/>
  <c r="Y14" i="5" s="1"/>
  <c r="Q68" i="6"/>
  <c r="T15" i="5"/>
  <c r="Q62" i="6"/>
  <c r="Q64" i="6"/>
  <c r="W12" i="5"/>
  <c r="Q59" i="16"/>
  <c r="Q63" i="6"/>
  <c r="N50" i="16"/>
  <c r="P50" i="6"/>
  <c r="Q50" i="6" s="1"/>
  <c r="O54" i="6"/>
  <c r="I70" i="16"/>
  <c r="O50" i="16"/>
  <c r="N54" i="6"/>
  <c r="Q41" i="6"/>
  <c r="P36" i="16"/>
  <c r="P39" i="6"/>
  <c r="V17" i="5"/>
  <c r="N39" i="6"/>
  <c r="T8" i="5" s="1"/>
  <c r="Q23" i="6"/>
  <c r="K18" i="16"/>
  <c r="Q6" i="6"/>
  <c r="N21" i="6"/>
  <c r="F70" i="16"/>
  <c r="G70" i="16"/>
  <c r="H62" i="16"/>
  <c r="P18" i="16"/>
  <c r="Q17" i="16"/>
  <c r="H18" i="16"/>
  <c r="H50" i="16"/>
  <c r="H69" i="16"/>
  <c r="O18" i="16"/>
  <c r="Q42" i="16"/>
  <c r="K50" i="16"/>
  <c r="P62" i="16"/>
  <c r="K69" i="16"/>
  <c r="P69" i="16"/>
  <c r="Q68" i="16"/>
  <c r="Q7" i="16"/>
  <c r="Q9" i="16"/>
  <c r="P50" i="16"/>
  <c r="Q40" i="16"/>
  <c r="Q39" i="16"/>
  <c r="Q41" i="16"/>
  <c r="Q53" i="16"/>
  <c r="Q54" i="16"/>
  <c r="Q55" i="16"/>
  <c r="Q66" i="16"/>
  <c r="Q24" i="16"/>
  <c r="H36" i="16"/>
  <c r="Q22" i="16"/>
  <c r="Q21" i="16"/>
  <c r="Q23" i="16"/>
  <c r="Q25" i="16"/>
  <c r="Q26" i="16"/>
  <c r="N62" i="16"/>
  <c r="O62" i="16"/>
  <c r="O69" i="16"/>
  <c r="Q33" i="16"/>
  <c r="N36" i="16"/>
  <c r="Q32" i="16"/>
  <c r="Q31" i="16"/>
  <c r="Q6" i="16"/>
  <c r="O36" i="16"/>
  <c r="Q20" i="16"/>
  <c r="Q38" i="16"/>
  <c r="Q64" i="16"/>
  <c r="D71" i="14"/>
  <c r="J70" i="14"/>
  <c r="J72" i="14" s="1"/>
  <c r="D73" i="14"/>
  <c r="P73" i="14" s="1"/>
  <c r="P74" i="14" s="1"/>
  <c r="D58" i="14"/>
  <c r="P58" i="14" s="1"/>
  <c r="D59" i="14"/>
  <c r="P59" i="14" s="1"/>
  <c r="D60" i="14"/>
  <c r="P60" i="14" s="1"/>
  <c r="D61" i="14"/>
  <c r="D62" i="14"/>
  <c r="D64" i="14"/>
  <c r="D65" i="14" s="1"/>
  <c r="D44" i="14"/>
  <c r="D45" i="14"/>
  <c r="D46" i="14"/>
  <c r="D47" i="14"/>
  <c r="D48" i="14"/>
  <c r="P48" i="14" s="1"/>
  <c r="D49" i="14"/>
  <c r="D50" i="14"/>
  <c r="P50" i="14" s="1"/>
  <c r="D52" i="14"/>
  <c r="D53" i="14" s="1"/>
  <c r="D43" i="14"/>
  <c r="J38" i="14"/>
  <c r="J39" i="14"/>
  <c r="P39" i="14" s="1"/>
  <c r="J40" i="14"/>
  <c r="M38" i="14"/>
  <c r="M41" i="14" s="1"/>
  <c r="O13" i="14"/>
  <c r="O16" i="14"/>
  <c r="O10" i="14"/>
  <c r="P11" i="14"/>
  <c r="O12" i="14"/>
  <c r="P13" i="14"/>
  <c r="O14" i="14"/>
  <c r="D19" i="14"/>
  <c r="P19" i="14" s="1"/>
  <c r="P20" i="14" s="1"/>
  <c r="O15" i="14"/>
  <c r="P15" i="14"/>
  <c r="O17" i="14"/>
  <c r="P17" i="14"/>
  <c r="C21" i="14"/>
  <c r="O21" i="14" s="1"/>
  <c r="D21" i="14"/>
  <c r="D22" i="14"/>
  <c r="P22" i="14" s="1"/>
  <c r="C43" i="14"/>
  <c r="D36" i="14"/>
  <c r="P36" i="14" s="1"/>
  <c r="D35" i="14"/>
  <c r="D34" i="14"/>
  <c r="P34" i="14" s="1"/>
  <c r="D33" i="14"/>
  <c r="D32" i="14"/>
  <c r="P32" i="14" s="1"/>
  <c r="D31" i="14"/>
  <c r="P31" i="14" s="1"/>
  <c r="D30" i="14"/>
  <c r="P30" i="14" s="1"/>
  <c r="D29" i="14"/>
  <c r="P29" i="14" s="1"/>
  <c r="D28" i="14"/>
  <c r="P28" i="14" s="1"/>
  <c r="D27" i="14"/>
  <c r="D26" i="14"/>
  <c r="C26" i="14"/>
  <c r="C19" i="14"/>
  <c r="O19" i="14" s="1"/>
  <c r="O20" i="14" s="1"/>
  <c r="E58" i="15"/>
  <c r="D58" i="15"/>
  <c r="C58" i="15"/>
  <c r="E57" i="15"/>
  <c r="D57" i="15"/>
  <c r="C57" i="15"/>
  <c r="E56" i="15"/>
  <c r="D56" i="15"/>
  <c r="C56" i="15"/>
  <c r="E55" i="15"/>
  <c r="D55" i="15"/>
  <c r="C55" i="15"/>
  <c r="E53" i="15"/>
  <c r="D53" i="15"/>
  <c r="C53" i="15"/>
  <c r="E52" i="15"/>
  <c r="D52" i="15"/>
  <c r="C52" i="15"/>
  <c r="E51" i="15"/>
  <c r="D51" i="15"/>
  <c r="C51" i="15"/>
  <c r="E50" i="15"/>
  <c r="D50" i="15"/>
  <c r="C50" i="15"/>
  <c r="E49" i="15"/>
  <c r="D49" i="15"/>
  <c r="C49" i="15"/>
  <c r="E48" i="15"/>
  <c r="D48" i="15"/>
  <c r="C48" i="15"/>
  <c r="E47" i="15"/>
  <c r="D47" i="15"/>
  <c r="C47" i="15"/>
  <c r="C45" i="15"/>
  <c r="E44" i="15"/>
  <c r="D44" i="15"/>
  <c r="C44" i="15"/>
  <c r="E43" i="15"/>
  <c r="D43" i="15"/>
  <c r="C43" i="15"/>
  <c r="E42" i="15"/>
  <c r="D42" i="15"/>
  <c r="C42" i="15"/>
  <c r="E41" i="15"/>
  <c r="D41" i="15"/>
  <c r="C41" i="15"/>
  <c r="E40" i="15"/>
  <c r="D40" i="15"/>
  <c r="C40" i="15"/>
  <c r="E39" i="15"/>
  <c r="D39" i="15"/>
  <c r="C39" i="15"/>
  <c r="E38" i="15"/>
  <c r="D38" i="15"/>
  <c r="C38" i="15"/>
  <c r="E37" i="15"/>
  <c r="D37" i="15"/>
  <c r="C37" i="15"/>
  <c r="E35" i="15"/>
  <c r="D35" i="15"/>
  <c r="C35" i="15"/>
  <c r="E34" i="15"/>
  <c r="D34" i="15"/>
  <c r="C34" i="15"/>
  <c r="E33" i="15"/>
  <c r="D33" i="15"/>
  <c r="C33" i="15"/>
  <c r="E32" i="15"/>
  <c r="D32" i="15"/>
  <c r="C32" i="15"/>
  <c r="E31" i="15"/>
  <c r="D31" i="15"/>
  <c r="C31" i="15"/>
  <c r="E30" i="15"/>
  <c r="D30" i="15"/>
  <c r="C30" i="15"/>
  <c r="E29" i="15"/>
  <c r="D29" i="15"/>
  <c r="C29" i="15"/>
  <c r="E28" i="15"/>
  <c r="D28" i="15"/>
  <c r="C28" i="15"/>
  <c r="E27" i="15"/>
  <c r="D27" i="15"/>
  <c r="C27" i="15"/>
  <c r="E26" i="15"/>
  <c r="D26" i="15"/>
  <c r="C26" i="15"/>
  <c r="E25" i="15"/>
  <c r="D25" i="15"/>
  <c r="C25" i="15"/>
  <c r="E24" i="15"/>
  <c r="D24" i="15"/>
  <c r="C24" i="15"/>
  <c r="E23" i="15"/>
  <c r="D23" i="15"/>
  <c r="C23" i="15"/>
  <c r="E22" i="15"/>
  <c r="D22" i="15"/>
  <c r="C22" i="15"/>
  <c r="E21" i="15"/>
  <c r="D21" i="15"/>
  <c r="C21" i="15"/>
  <c r="E20" i="15"/>
  <c r="D20" i="15"/>
  <c r="C20" i="15"/>
  <c r="E14" i="15"/>
  <c r="D14" i="15"/>
  <c r="C14" i="15"/>
  <c r="E13" i="15"/>
  <c r="D13" i="15"/>
  <c r="C13" i="15"/>
  <c r="E12" i="15"/>
  <c r="D12" i="15"/>
  <c r="C12" i="15"/>
  <c r="E11" i="15"/>
  <c r="D11" i="15"/>
  <c r="C11" i="15"/>
  <c r="E10" i="15"/>
  <c r="D10" i="15"/>
  <c r="C10" i="15"/>
  <c r="E9" i="15"/>
  <c r="D9" i="15"/>
  <c r="C9" i="15"/>
  <c r="E8" i="15"/>
  <c r="D8" i="15"/>
  <c r="C8" i="15"/>
  <c r="E7" i="15"/>
  <c r="D7" i="15"/>
  <c r="C7" i="15"/>
  <c r="P71" i="14"/>
  <c r="D72" i="14"/>
  <c r="B64" i="14"/>
  <c r="P62" i="14"/>
  <c r="B62" i="14"/>
  <c r="P61" i="14"/>
  <c r="B61" i="14"/>
  <c r="B60" i="14"/>
  <c r="B59" i="14"/>
  <c r="B58" i="14"/>
  <c r="B56" i="14"/>
  <c r="B52" i="14"/>
  <c r="B50" i="14"/>
  <c r="P49" i="14"/>
  <c r="B49" i="14"/>
  <c r="B48" i="14"/>
  <c r="P47" i="14"/>
  <c r="B47" i="14"/>
  <c r="P46" i="14"/>
  <c r="B46" i="14"/>
  <c r="P45" i="14"/>
  <c r="B45" i="14"/>
  <c r="P44" i="14"/>
  <c r="B44" i="14"/>
  <c r="B43" i="14"/>
  <c r="P40" i="14"/>
  <c r="B40" i="14"/>
  <c r="B39" i="14"/>
  <c r="B38" i="14"/>
  <c r="B37" i="14"/>
  <c r="B36" i="14"/>
  <c r="P35" i="14"/>
  <c r="B35" i="14"/>
  <c r="B34" i="14"/>
  <c r="P33" i="14"/>
  <c r="B33" i="14"/>
  <c r="B32" i="14"/>
  <c r="B31" i="14"/>
  <c r="B30" i="14"/>
  <c r="B29" i="14"/>
  <c r="B28" i="14"/>
  <c r="P27" i="14"/>
  <c r="B27" i="14"/>
  <c r="O26" i="14"/>
  <c r="B26" i="14"/>
  <c r="B22" i="14"/>
  <c r="B21" i="14"/>
  <c r="B19" i="14"/>
  <c r="B17" i="14"/>
  <c r="B16" i="14"/>
  <c r="B15" i="14"/>
  <c r="B14" i="14"/>
  <c r="B13" i="14"/>
  <c r="B12" i="14"/>
  <c r="O11" i="14"/>
  <c r="B11" i="14"/>
  <c r="B10" i="14"/>
  <c r="B9" i="14"/>
  <c r="Q18" i="16" l="1"/>
  <c r="Q57" i="6"/>
  <c r="Q66" i="6" s="1"/>
  <c r="D41" i="14"/>
  <c r="P52" i="14"/>
  <c r="P53" i="14" s="1"/>
  <c r="T12" i="5"/>
  <c r="T17" i="5" s="1"/>
  <c r="J41" i="14"/>
  <c r="J75" i="14"/>
  <c r="M76" i="14"/>
  <c r="N74" i="6"/>
  <c r="Q39" i="6"/>
  <c r="Y8" i="5"/>
  <c r="N70" i="16"/>
  <c r="Q36" i="16"/>
  <c r="W15" i="5"/>
  <c r="Y15" i="5" s="1"/>
  <c r="P73" i="6"/>
  <c r="Q71" i="6"/>
  <c r="Q73" i="6" s="1"/>
  <c r="Q69" i="16"/>
  <c r="Q62" i="16"/>
  <c r="W9" i="5"/>
  <c r="W17" i="5" s="1"/>
  <c r="Q54" i="6"/>
  <c r="P54" i="6"/>
  <c r="P74" i="6" s="1"/>
  <c r="Q50" i="16"/>
  <c r="U5" i="5"/>
  <c r="O21" i="6"/>
  <c r="O74" i="6" s="1"/>
  <c r="Q21" i="6"/>
  <c r="D63" i="14"/>
  <c r="C20" i="14"/>
  <c r="D51" i="14"/>
  <c r="D54" i="14" s="1"/>
  <c r="P43" i="14"/>
  <c r="E26" i="14"/>
  <c r="E21" i="14"/>
  <c r="P21" i="14"/>
  <c r="Q21" i="14" s="1"/>
  <c r="D23" i="14"/>
  <c r="P16" i="14"/>
  <c r="Q16" i="14" s="1"/>
  <c r="P14" i="14"/>
  <c r="P12" i="14"/>
  <c r="Q12" i="14" s="1"/>
  <c r="C22" i="14"/>
  <c r="C27" i="14"/>
  <c r="O27" i="14" s="1"/>
  <c r="Q27" i="14" s="1"/>
  <c r="F21" i="15" s="1"/>
  <c r="C29" i="14"/>
  <c r="O29" i="14" s="1"/>
  <c r="Q29" i="14" s="1"/>
  <c r="F23" i="15" s="1"/>
  <c r="C31" i="14"/>
  <c r="O31" i="14" s="1"/>
  <c r="Q31" i="14" s="1"/>
  <c r="F25" i="15" s="1"/>
  <c r="C33" i="14"/>
  <c r="O33" i="14" s="1"/>
  <c r="C35" i="14"/>
  <c r="O35" i="14" s="1"/>
  <c r="Q35" i="14" s="1"/>
  <c r="F29" i="15" s="1"/>
  <c r="C56" i="14"/>
  <c r="C68" i="14"/>
  <c r="O68" i="14" s="1"/>
  <c r="O69" i="14" s="1"/>
  <c r="P63" i="14"/>
  <c r="C28" i="14"/>
  <c r="C30" i="14"/>
  <c r="C32" i="14"/>
  <c r="C34" i="14"/>
  <c r="C36" i="14"/>
  <c r="D56" i="14"/>
  <c r="P56" i="14" s="1"/>
  <c r="P57" i="14" s="1"/>
  <c r="D68" i="14"/>
  <c r="D69" i="14" s="1"/>
  <c r="C52" i="14"/>
  <c r="C53" i="14" s="1"/>
  <c r="C50" i="14"/>
  <c r="O50" i="14" s="1"/>
  <c r="Q50" i="14" s="1"/>
  <c r="F44" i="15" s="1"/>
  <c r="C49" i="14"/>
  <c r="C48" i="14"/>
  <c r="O48" i="14" s="1"/>
  <c r="Q48" i="14" s="1"/>
  <c r="F42" i="15" s="1"/>
  <c r="C47" i="14"/>
  <c r="C46" i="14"/>
  <c r="C45" i="14"/>
  <c r="O45" i="14" s="1"/>
  <c r="Q45" i="14" s="1"/>
  <c r="F39" i="15" s="1"/>
  <c r="C44" i="14"/>
  <c r="C64" i="14"/>
  <c r="C65" i="14" s="1"/>
  <c r="C62" i="14"/>
  <c r="O62" i="14" s="1"/>
  <c r="Q62" i="14" s="1"/>
  <c r="C61" i="14"/>
  <c r="C60" i="14"/>
  <c r="O60" i="14" s="1"/>
  <c r="Q60" i="14" s="1"/>
  <c r="C59" i="14"/>
  <c r="C58" i="14"/>
  <c r="E58" i="14" s="1"/>
  <c r="L38" i="14"/>
  <c r="L41" i="14" s="1"/>
  <c r="I39" i="14"/>
  <c r="F37" i="14"/>
  <c r="F41" i="14" s="1"/>
  <c r="I40" i="14"/>
  <c r="O40" i="14" s="1"/>
  <c r="I38" i="14"/>
  <c r="O38" i="14" s="1"/>
  <c r="G37" i="14"/>
  <c r="C73" i="14"/>
  <c r="C74" i="14" s="1"/>
  <c r="I70" i="14"/>
  <c r="K70" i="14" s="1"/>
  <c r="K72" i="14" s="1"/>
  <c r="K75" i="14" s="1"/>
  <c r="C71" i="14"/>
  <c r="O71" i="14" s="1"/>
  <c r="Q71" i="14" s="1"/>
  <c r="Q40" i="14"/>
  <c r="Q17" i="14"/>
  <c r="P51" i="14"/>
  <c r="H70" i="16"/>
  <c r="P70" i="16"/>
  <c r="K70" i="16"/>
  <c r="O70" i="16"/>
  <c r="Q33" i="14"/>
  <c r="F27" i="15" s="1"/>
  <c r="Q11" i="14"/>
  <c r="Q14" i="14"/>
  <c r="Q15" i="14"/>
  <c r="Q13" i="14"/>
  <c r="P23" i="14"/>
  <c r="Q19" i="14"/>
  <c r="D20" i="14"/>
  <c r="E33" i="14"/>
  <c r="E35" i="14"/>
  <c r="P38" i="14"/>
  <c r="E43" i="14"/>
  <c r="E50" i="14"/>
  <c r="E19" i="14"/>
  <c r="E20" i="14" s="1"/>
  <c r="P26" i="14"/>
  <c r="O43" i="14"/>
  <c r="P64" i="14"/>
  <c r="P65" i="14" s="1"/>
  <c r="P70" i="14"/>
  <c r="P72" i="14" s="1"/>
  <c r="D74" i="14"/>
  <c r="D75" i="14" s="1"/>
  <c r="E56" i="14"/>
  <c r="E57" i="14" s="1"/>
  <c r="Y12" i="5" l="1"/>
  <c r="P68" i="14"/>
  <c r="P69" i="14" s="1"/>
  <c r="E29" i="14"/>
  <c r="E62" i="14"/>
  <c r="K40" i="14"/>
  <c r="F34" i="15" s="1"/>
  <c r="I41" i="14"/>
  <c r="O58" i="14"/>
  <c r="E45" i="14"/>
  <c r="F76" i="14"/>
  <c r="L76" i="14"/>
  <c r="D57" i="14"/>
  <c r="D66" i="14" s="1"/>
  <c r="N38" i="14"/>
  <c r="F35" i="15" s="1"/>
  <c r="E27" i="14"/>
  <c r="Q70" i="16"/>
  <c r="Q74" i="6"/>
  <c r="Y9" i="5"/>
  <c r="U17" i="5"/>
  <c r="Y5" i="5"/>
  <c r="Y17" i="5" s="1"/>
  <c r="C23" i="14"/>
  <c r="E48" i="14"/>
  <c r="E31" i="14"/>
  <c r="C41" i="14"/>
  <c r="E64" i="14"/>
  <c r="E65" i="14" s="1"/>
  <c r="E60" i="14"/>
  <c r="P66" i="14"/>
  <c r="P54" i="14"/>
  <c r="O73" i="14"/>
  <c r="O74" i="14" s="1"/>
  <c r="E71" i="14"/>
  <c r="E72" i="14" s="1"/>
  <c r="K38" i="14"/>
  <c r="F32" i="15" s="1"/>
  <c r="E73" i="14"/>
  <c r="E74" i="14" s="1"/>
  <c r="C72" i="14"/>
  <c r="C69" i="14"/>
  <c r="E68" i="14"/>
  <c r="E69" i="14" s="1"/>
  <c r="Q38" i="14"/>
  <c r="O37" i="14"/>
  <c r="H37" i="14"/>
  <c r="H41" i="14" s="1"/>
  <c r="H76" i="14" s="1"/>
  <c r="C63" i="14"/>
  <c r="O64" i="14"/>
  <c r="O65" i="14" s="1"/>
  <c r="I72" i="14"/>
  <c r="I75" i="14" s="1"/>
  <c r="O70" i="14"/>
  <c r="O72" i="14" s="1"/>
  <c r="G41" i="14"/>
  <c r="G76" i="14" s="1"/>
  <c r="P37" i="14"/>
  <c r="P41" i="14" s="1"/>
  <c r="O59" i="14"/>
  <c r="Q59" i="14" s="1"/>
  <c r="E59" i="14"/>
  <c r="O61" i="14"/>
  <c r="Q61" i="14" s="1"/>
  <c r="E61" i="14"/>
  <c r="O44" i="14"/>
  <c r="Q44" i="14" s="1"/>
  <c r="F38" i="15" s="1"/>
  <c r="E44" i="14"/>
  <c r="C51" i="14"/>
  <c r="O46" i="14"/>
  <c r="Q46" i="14" s="1"/>
  <c r="F40" i="15" s="1"/>
  <c r="E46" i="14"/>
  <c r="O47" i="14"/>
  <c r="Q47" i="14" s="1"/>
  <c r="F41" i="15" s="1"/>
  <c r="E47" i="14"/>
  <c r="O49" i="14"/>
  <c r="Q49" i="14" s="1"/>
  <c r="F43" i="15" s="1"/>
  <c r="E49" i="14"/>
  <c r="E52" i="14"/>
  <c r="E53" i="14" s="1"/>
  <c r="O52" i="14"/>
  <c r="K39" i="14"/>
  <c r="F33" i="15" s="1"/>
  <c r="O39" i="14"/>
  <c r="Q39" i="14" s="1"/>
  <c r="O36" i="14"/>
  <c r="Q36" i="14" s="1"/>
  <c r="F30" i="15" s="1"/>
  <c r="E36" i="14"/>
  <c r="O34" i="14"/>
  <c r="Q34" i="14" s="1"/>
  <c r="F28" i="15" s="1"/>
  <c r="E34" i="14"/>
  <c r="O32" i="14"/>
  <c r="Q32" i="14" s="1"/>
  <c r="F26" i="15" s="1"/>
  <c r="E32" i="14"/>
  <c r="O30" i="14"/>
  <c r="Q30" i="14" s="1"/>
  <c r="F24" i="15" s="1"/>
  <c r="E30" i="14"/>
  <c r="O28" i="14"/>
  <c r="Q28" i="14" s="1"/>
  <c r="F22" i="15" s="1"/>
  <c r="E28" i="14"/>
  <c r="P10" i="14"/>
  <c r="Q10" i="14" s="1"/>
  <c r="O56" i="14"/>
  <c r="C57" i="14"/>
  <c r="E22" i="14"/>
  <c r="E23" i="14" s="1"/>
  <c r="O22" i="14"/>
  <c r="Q20" i="14"/>
  <c r="J76" i="14"/>
  <c r="P75" i="14"/>
  <c r="Q58" i="14"/>
  <c r="Q43" i="14"/>
  <c r="Q26" i="14"/>
  <c r="G46" i="6"/>
  <c r="E63" i="14" l="1"/>
  <c r="Q68" i="14"/>
  <c r="N41" i="14"/>
  <c r="N76" i="14" s="1"/>
  <c r="Q37" i="14"/>
  <c r="F31" i="15" s="1"/>
  <c r="C75" i="14"/>
  <c r="E41" i="14"/>
  <c r="Q52" i="14"/>
  <c r="O53" i="14"/>
  <c r="O54" i="14" s="1"/>
  <c r="K41" i="14"/>
  <c r="I76" i="14"/>
  <c r="O63" i="14"/>
  <c r="Q64" i="14"/>
  <c r="Q65" i="14" s="1"/>
  <c r="O51" i="14"/>
  <c r="O75" i="14"/>
  <c r="E66" i="14"/>
  <c r="Q73" i="14"/>
  <c r="Q74" i="14" s="1"/>
  <c r="E75" i="14"/>
  <c r="E51" i="14"/>
  <c r="E54" i="14" s="1"/>
  <c r="C66" i="14"/>
  <c r="O41" i="14"/>
  <c r="K76" i="14"/>
  <c r="Q70" i="14"/>
  <c r="Q72" i="14" s="1"/>
  <c r="O57" i="14"/>
  <c r="Q56" i="14"/>
  <c r="O9" i="14"/>
  <c r="C24" i="14"/>
  <c r="E24" i="14"/>
  <c r="D24" i="14"/>
  <c r="D76" i="14" s="1"/>
  <c r="P9" i="14"/>
  <c r="P18" i="14" s="1"/>
  <c r="P24" i="14" s="1"/>
  <c r="P76" i="14" s="1"/>
  <c r="Q22" i="14"/>
  <c r="O23" i="14"/>
  <c r="C54" i="14"/>
  <c r="Q51" i="14"/>
  <c r="F37" i="15"/>
  <c r="F20" i="15"/>
  <c r="Q69" i="14"/>
  <c r="Q63" i="14"/>
  <c r="H37" i="6"/>
  <c r="H38" i="6"/>
  <c r="F58" i="6"/>
  <c r="F63" i="6"/>
  <c r="F42" i="6"/>
  <c r="F43" i="6"/>
  <c r="F44" i="6"/>
  <c r="F46" i="6"/>
  <c r="F47" i="6"/>
  <c r="F48" i="6"/>
  <c r="F49" i="6"/>
  <c r="F51" i="6"/>
  <c r="F9" i="6"/>
  <c r="I9" i="6" s="1"/>
  <c r="F10" i="15" s="1"/>
  <c r="F13" i="6"/>
  <c r="F17" i="6"/>
  <c r="I17" i="6" s="1"/>
  <c r="F17" i="15" s="1"/>
  <c r="F57" i="6"/>
  <c r="F59" i="6"/>
  <c r="F61" i="6"/>
  <c r="F56" i="6"/>
  <c r="G12" i="5"/>
  <c r="G6" i="5"/>
  <c r="G7" i="5"/>
  <c r="G8" i="5"/>
  <c r="G9" i="5"/>
  <c r="G10" i="5"/>
  <c r="G11" i="5"/>
  <c r="G13" i="5"/>
  <c r="G14" i="5"/>
  <c r="G15" i="5"/>
  <c r="G16" i="5"/>
  <c r="G5" i="5"/>
  <c r="D17" i="5"/>
  <c r="E17" i="5"/>
  <c r="F17" i="5"/>
  <c r="C17" i="5"/>
  <c r="F33" i="6"/>
  <c r="F24" i="6"/>
  <c r="F25" i="6"/>
  <c r="F26" i="6"/>
  <c r="F27" i="6"/>
  <c r="F28" i="6"/>
  <c r="F29" i="6"/>
  <c r="F31" i="6"/>
  <c r="F32" i="6"/>
  <c r="G70" i="6"/>
  <c r="F30" i="6"/>
  <c r="Q41" i="14" l="1"/>
  <c r="F19" i="15"/>
  <c r="F45" i="15"/>
  <c r="Q53" i="14"/>
  <c r="O66" i="14"/>
  <c r="E76" i="14"/>
  <c r="G17" i="5"/>
  <c r="Q75" i="14"/>
  <c r="C76" i="14"/>
  <c r="Q54" i="14"/>
  <c r="Q57" i="14"/>
  <c r="Q66" i="14" s="1"/>
  <c r="Q23" i="14"/>
  <c r="Q9" i="14"/>
  <c r="O18" i="14"/>
  <c r="O24" i="14" s="1"/>
  <c r="F36" i="15"/>
  <c r="I31" i="6"/>
  <c r="I26" i="6"/>
  <c r="I24" i="6"/>
  <c r="I33" i="6"/>
  <c r="I61" i="6"/>
  <c r="F52" i="15" s="1"/>
  <c r="I13" i="6"/>
  <c r="F14" i="15" s="1"/>
  <c r="S11" i="5"/>
  <c r="M6" i="6"/>
  <c r="I49" i="6"/>
  <c r="I38" i="6"/>
  <c r="L8" i="5" s="1"/>
  <c r="L17" i="5" s="1"/>
  <c r="I30" i="6"/>
  <c r="I32" i="6"/>
  <c r="I29" i="6"/>
  <c r="I27" i="6"/>
  <c r="I25" i="6"/>
  <c r="S6" i="5"/>
  <c r="M51" i="6"/>
  <c r="I46" i="6"/>
  <c r="I43" i="6"/>
  <c r="H13" i="5"/>
  <c r="I37" i="6"/>
  <c r="H71" i="6"/>
  <c r="M72" i="6"/>
  <c r="F7" i="6"/>
  <c r="F60" i="6"/>
  <c r="H12" i="5" s="1"/>
  <c r="M43" i="6"/>
  <c r="M49" i="6"/>
  <c r="M47" i="6"/>
  <c r="S10" i="5"/>
  <c r="M46" i="6"/>
  <c r="M56" i="6"/>
  <c r="H10" i="5"/>
  <c r="M10" i="5" s="1"/>
  <c r="I51" i="6"/>
  <c r="J54" i="6"/>
  <c r="M48" i="6"/>
  <c r="K73" i="6"/>
  <c r="I42" i="6"/>
  <c r="M44" i="6"/>
  <c r="G19" i="6"/>
  <c r="H35" i="6"/>
  <c r="M68" i="6"/>
  <c r="K66" i="6"/>
  <c r="F12" i="6"/>
  <c r="F10" i="6"/>
  <c r="F6" i="6"/>
  <c r="F19" i="6"/>
  <c r="F15" i="6"/>
  <c r="F11" i="6"/>
  <c r="L39" i="6"/>
  <c r="L74" i="6" s="1"/>
  <c r="M41" i="6"/>
  <c r="F14" i="6"/>
  <c r="F72" i="6"/>
  <c r="F70" i="6"/>
  <c r="M23" i="6"/>
  <c r="M39" i="6" s="1"/>
  <c r="F8" i="6"/>
  <c r="J21" i="6"/>
  <c r="S5" i="5"/>
  <c r="J73" i="6"/>
  <c r="S14" i="5"/>
  <c r="J66" i="6"/>
  <c r="S15" i="5"/>
  <c r="M70" i="6"/>
  <c r="G41" i="6"/>
  <c r="G48" i="6"/>
  <c r="H11" i="5"/>
  <c r="M11" i="5" s="1"/>
  <c r="I28" i="6"/>
  <c r="M42" i="6"/>
  <c r="G72" i="6"/>
  <c r="G63" i="6"/>
  <c r="G59" i="6"/>
  <c r="G44" i="6"/>
  <c r="S16" i="5"/>
  <c r="F66" i="6" l="1"/>
  <c r="O76" i="14"/>
  <c r="I71" i="6"/>
  <c r="H73" i="6"/>
  <c r="Q18" i="14"/>
  <c r="Q24" i="14" s="1"/>
  <c r="Q76" i="14" s="1"/>
  <c r="I47" i="6"/>
  <c r="I8" i="6"/>
  <c r="F9" i="15" s="1"/>
  <c r="H16" i="5"/>
  <c r="I15" i="6"/>
  <c r="F16" i="15" s="1"/>
  <c r="I44" i="6"/>
  <c r="I58" i="6"/>
  <c r="F49" i="15" s="1"/>
  <c r="I13" i="5"/>
  <c r="M13" i="5" s="1"/>
  <c r="I48" i="6"/>
  <c r="H15" i="5"/>
  <c r="I14" i="6"/>
  <c r="F15" i="15" s="1"/>
  <c r="I11" i="6"/>
  <c r="F12" i="15" s="1"/>
  <c r="I10" i="6"/>
  <c r="F11" i="15" s="1"/>
  <c r="M21" i="6"/>
  <c r="I7" i="6"/>
  <c r="F8" i="15" s="1"/>
  <c r="J39" i="6"/>
  <c r="I59" i="6"/>
  <c r="F50" i="15" s="1"/>
  <c r="H6" i="5"/>
  <c r="M6" i="5" s="1"/>
  <c r="I35" i="6"/>
  <c r="I60" i="6"/>
  <c r="F51" i="15" s="1"/>
  <c r="I12" i="6"/>
  <c r="F13" i="15" s="1"/>
  <c r="I70" i="6"/>
  <c r="F56" i="15" s="1"/>
  <c r="M73" i="6"/>
  <c r="S13" i="5"/>
  <c r="S7" i="5"/>
  <c r="M54" i="6"/>
  <c r="I19" i="6"/>
  <c r="F18" i="15" s="1"/>
  <c r="F41" i="6"/>
  <c r="I7" i="5"/>
  <c r="F23" i="6"/>
  <c r="S12" i="5"/>
  <c r="H34" i="6"/>
  <c r="F68" i="6"/>
  <c r="H7" i="5"/>
  <c r="I56" i="6"/>
  <c r="F47" i="15" s="1"/>
  <c r="M66" i="6"/>
  <c r="I63" i="6"/>
  <c r="F53" i="15" s="1"/>
  <c r="I16" i="5"/>
  <c r="I72" i="6"/>
  <c r="F58" i="15" s="1"/>
  <c r="G21" i="6"/>
  <c r="G54" i="6"/>
  <c r="I9" i="5"/>
  <c r="G57" i="6"/>
  <c r="H66" i="6"/>
  <c r="G68" i="6"/>
  <c r="S9" i="5"/>
  <c r="H5" i="5"/>
  <c r="I6" i="6"/>
  <c r="F7" i="15" s="1"/>
  <c r="F6" i="15" s="1"/>
  <c r="F21" i="6"/>
  <c r="H36" i="6"/>
  <c r="I15" i="5"/>
  <c r="N8" i="5" l="1"/>
  <c r="S8" i="5" s="1"/>
  <c r="S17" i="5" s="1"/>
  <c r="K15" i="5"/>
  <c r="F57" i="15"/>
  <c r="N17" i="5"/>
  <c r="M16" i="5"/>
  <c r="J74" i="6"/>
  <c r="K74" i="6"/>
  <c r="O17" i="5"/>
  <c r="M15" i="5"/>
  <c r="M7" i="5"/>
  <c r="I57" i="6"/>
  <c r="F48" i="15" s="1"/>
  <c r="F46" i="15" s="1"/>
  <c r="I34" i="6"/>
  <c r="J8" i="5" s="1"/>
  <c r="J17" i="5" s="1"/>
  <c r="H14" i="5"/>
  <c r="I68" i="6"/>
  <c r="F73" i="6"/>
  <c r="F54" i="6"/>
  <c r="H9" i="5"/>
  <c r="I41" i="6"/>
  <c r="I54" i="6" s="1"/>
  <c r="M74" i="6"/>
  <c r="I23" i="6"/>
  <c r="F39" i="6"/>
  <c r="H8" i="5" s="1"/>
  <c r="I66" i="6"/>
  <c r="I21" i="6"/>
  <c r="M5" i="5"/>
  <c r="I36" i="6"/>
  <c r="H39" i="6"/>
  <c r="H74" i="6" s="1"/>
  <c r="I14" i="5"/>
  <c r="M14" i="5" s="1"/>
  <c r="G73" i="6"/>
  <c r="G66" i="6"/>
  <c r="I12" i="5"/>
  <c r="M12" i="5" s="1"/>
  <c r="I73" i="6" l="1"/>
  <c r="F55" i="15"/>
  <c r="F54" i="15" s="1"/>
  <c r="M9" i="5"/>
  <c r="I39" i="6"/>
  <c r="I74" i="6" s="1"/>
  <c r="H17" i="5"/>
  <c r="F74" i="6"/>
  <c r="G74" i="6"/>
  <c r="I17" i="5"/>
  <c r="K8" i="5"/>
  <c r="K17" i="5" l="1"/>
  <c r="M8" i="5"/>
  <c r="M17" i="5" s="1"/>
</calcChain>
</file>

<file path=xl/sharedStrings.xml><?xml version="1.0" encoding="utf-8"?>
<sst xmlns="http://schemas.openxmlformats.org/spreadsheetml/2006/main" count="1004" uniqueCount="151">
  <si>
    <t>นักศึกษา ภาคปกติ</t>
  </si>
  <si>
    <t>นักศึกษา ภาค กศ.บป. (เสาร์ - อาทิตย์)</t>
  </si>
  <si>
    <t>ที่</t>
  </si>
  <si>
    <t>หลักสูตร</t>
  </si>
  <si>
    <t>สาขาวิชา/แขนงวิชา</t>
  </si>
  <si>
    <t>ระดับ</t>
  </si>
  <si>
    <t>รวมทุกชั้นปี</t>
  </si>
  <si>
    <t>การศึกษา</t>
  </si>
  <si>
    <t>ชาย</t>
  </si>
  <si>
    <t>หญิง</t>
  </si>
  <si>
    <t>รวม</t>
  </si>
  <si>
    <t>คณะศิลปศาสตร์และวิทยาศาสตร์</t>
  </si>
  <si>
    <t>วิทยาศาสตรบัณฑิต</t>
  </si>
  <si>
    <t>วิทยาการคอมพิวเตอร์</t>
  </si>
  <si>
    <t>ปริญญาตรี</t>
  </si>
  <si>
    <t>เทคโนโลยีสารสนเทศ</t>
  </si>
  <si>
    <t>วิศวกรรมซอฟแวร์</t>
  </si>
  <si>
    <t>สาธารณสุขชุมชน</t>
  </si>
  <si>
    <t>วิทยาศาสตร์การกีฬา</t>
  </si>
  <si>
    <t>วิทยาศาสตร์สิ่งแวดล้อม</t>
  </si>
  <si>
    <t>วิศวกรรมโลจิสติกส์</t>
  </si>
  <si>
    <t>เทคโนโลยีบัณฑิต</t>
  </si>
  <si>
    <t>เทคโนโลยี ออกแบบผลิตภัณฑ์อุตสาหกรรม</t>
  </si>
  <si>
    <t>เทคโนโลยี ก่อสร้าง</t>
  </si>
  <si>
    <t>เทคโนโลยี การจัดการอุตสาหกรรม</t>
  </si>
  <si>
    <t>รวมคณะศิลปศาสตร์และวิทยาศาสตร์</t>
  </si>
  <si>
    <t>คณะครุศาสตร์</t>
  </si>
  <si>
    <t>ครุศาสตรบัณฑิต</t>
  </si>
  <si>
    <t>การศึกษาปฐมวัย</t>
  </si>
  <si>
    <t>คณิตศาสตร์</t>
  </si>
  <si>
    <t>คอมพิวเตอร์ศึกษา</t>
  </si>
  <si>
    <t>ภาษาอังกฤษ</t>
  </si>
  <si>
    <t>ภาษาไทย</t>
  </si>
  <si>
    <t>สังคมศึกษา</t>
  </si>
  <si>
    <t>การประถมศึกษา</t>
  </si>
  <si>
    <t>วิทยาศาสตร์</t>
  </si>
  <si>
    <t>พลศึกษา</t>
  </si>
  <si>
    <t>ดนตรีศึกษา</t>
  </si>
  <si>
    <t>ประกาศนียบัตรบัณฑิต</t>
  </si>
  <si>
    <t>ประกาศนียบัตรวิชาชีพครู</t>
  </si>
  <si>
    <t>ครุศาสตรมหาบัณฑิต</t>
  </si>
  <si>
    <t>การบริหารการศึกษา</t>
  </si>
  <si>
    <t>ปริญญาโท</t>
  </si>
  <si>
    <t>หลักสูตรและการสอน</t>
  </si>
  <si>
    <t>วิจัยและประเมินผลการศึกษา</t>
  </si>
  <si>
    <t>ครุศาสตรดุษฎีบัณฑิต</t>
  </si>
  <si>
    <t>ปริญญาเอก</t>
  </si>
  <si>
    <t>รวมคณะครุศาสตร์</t>
  </si>
  <si>
    <t>คณะมนุษยศาสตร์และสังคมศาสตร์</t>
  </si>
  <si>
    <t>ศิลปศาสตรบัณฑิต</t>
  </si>
  <si>
    <t>การพัฒนาชุมชน</t>
  </si>
  <si>
    <t>ภาษาจีน</t>
  </si>
  <si>
    <t>ภาษาญี่ปุ่น</t>
  </si>
  <si>
    <t>ภาษาอังกฤษธุรกิจ</t>
  </si>
  <si>
    <t>สหวิทยาการเพื่อการพัฒนาท้องถิ่น</t>
  </si>
  <si>
    <t>บรรณรักษ์ศาสตร์และสารสนเทศศาสตร์</t>
  </si>
  <si>
    <t>ศิลปะและการออกแบบ</t>
  </si>
  <si>
    <t>ศิลปศาสตรมหาบัณฑิต</t>
  </si>
  <si>
    <t>สังคมศาสตร์เพื่อการพัฒนา</t>
  </si>
  <si>
    <t>นิเทศศาสตรบัณฑิต</t>
  </si>
  <si>
    <t>นิเทศศาสตร์ แขนงวิชาการประชาสัมพันธ์</t>
  </si>
  <si>
    <t>นิเทศศาสตร์ แขนงวิชาวิทยุโทรทัศน์และวิทยุกระจายเสียง</t>
  </si>
  <si>
    <t>รวมคณะมนุษยศาสตร์และสังคมศาสตร์</t>
  </si>
  <si>
    <t>คณะบริหารธุรกิจและการบัญชี</t>
  </si>
  <si>
    <t>บริหารธุรกิจบัณฑิต</t>
  </si>
  <si>
    <t>การจัดการการท่องเที่ยวและการโรงแรม</t>
  </si>
  <si>
    <t>การจัดการ</t>
  </si>
  <si>
    <t>การตลาด</t>
  </si>
  <si>
    <t>คอมพิวเตอร์ธุรกิจ</t>
  </si>
  <si>
    <t>บริหารธุรกิจระหว่างประเทศ</t>
  </si>
  <si>
    <t>เศรษฐศาสตร์การเงินการคลัง</t>
  </si>
  <si>
    <t>บริหารธุรกิจมหาบัณฑิต</t>
  </si>
  <si>
    <t>การบริหารธุรกิจ</t>
  </si>
  <si>
    <t>บัญชีบัณฑิต</t>
  </si>
  <si>
    <t>การบัญชี</t>
  </si>
  <si>
    <t>บัญชีมหาบัณฑิต</t>
  </si>
  <si>
    <t>รวมคณะบริหารธุรกิจและการบัญชี</t>
  </si>
  <si>
    <t>วิทยาลัยกฎหมายและการปกครอง</t>
  </si>
  <si>
    <t>นิติศาสตรบัณฑิต</t>
  </si>
  <si>
    <t>นิติศาสตร์</t>
  </si>
  <si>
    <t>รัฐประศาสนศาสตรบัณฑิต</t>
  </si>
  <si>
    <t>การปกครองท้องถิ่น</t>
  </si>
  <si>
    <t>รัฐประศาสนศาสตร์</t>
  </si>
  <si>
    <t>รัฐประศาสนศาสตรมหาบัณฑิต</t>
  </si>
  <si>
    <t>รัฐศาสตรบัณฑิต</t>
  </si>
  <si>
    <t>รัฐศาสตร์</t>
  </si>
  <si>
    <t>รวมวิทยาลัยกฎหมายและการปกครอง</t>
  </si>
  <si>
    <t>รวมทั้งหมด</t>
  </si>
  <si>
    <t>ภาษาไทยเพื่อการสื่อสาร</t>
  </si>
  <si>
    <t>ประวัติศาสตร์</t>
  </si>
  <si>
    <t>คณะ/วิทยาลัย</t>
  </si>
  <si>
    <t>จำนวนนักศึกษาทั่งหมด</t>
  </si>
  <si>
    <t>จำนวนนักศึกษาเข้าใหม่</t>
  </si>
  <si>
    <t>บัณฑิตศึกษา</t>
  </si>
  <si>
    <t>ประกาศนียบัตร</t>
  </si>
  <si>
    <t>ภาคปกติ</t>
  </si>
  <si>
    <t>ภาคกศ.บป.</t>
  </si>
  <si>
    <t>ศิลปศาสตร์และวิทยาศาสตร์</t>
  </si>
  <si>
    <t>ครุศาสตร์</t>
  </si>
  <si>
    <t>มนุษย์ศาสตร์และสังคมศาสตร์</t>
  </si>
  <si>
    <t>บริหารธุรกิจและการบัญชี</t>
  </si>
  <si>
    <t>กฎหมายและการปกครอง</t>
  </si>
  <si>
    <t xml:space="preserve">จำนวนนักศึกษาทั้งหมด </t>
  </si>
  <si>
    <t>ภาค</t>
  </si>
  <si>
    <t>ปกติ</t>
  </si>
  <si>
    <t>กศ.บป.</t>
  </si>
  <si>
    <t>บัณฑิต</t>
  </si>
  <si>
    <t>ภาค กศ.บป.</t>
  </si>
  <si>
    <t>การสอนภาษาจีน</t>
  </si>
  <si>
    <t>วิศวกรรมศาสตรบัณฑิต</t>
  </si>
  <si>
    <t>วิทยาศาสตร์และเทคโนโลยีอาหาร</t>
  </si>
  <si>
    <t>เทคโนโลยีการเกษตร</t>
  </si>
  <si>
    <t>จำนวนสาขาวิชา/แขนงวิชา</t>
  </si>
  <si>
    <t>นักศึกษาจบ</t>
  </si>
  <si>
    <t>การท่องเที่ยวและการโรงแรม</t>
  </si>
  <si>
    <t xml:space="preserve">เทคโนโลยีโยธาและสถาปัตยกรรม </t>
  </si>
  <si>
    <t xml:space="preserve">เทคโนโลยีออกแบบผลิตภัณฑ์และบรรจุภัณฑ์ </t>
  </si>
  <si>
    <t>เทคโนโลยีการจัดการอุตสาหกรรม</t>
  </si>
  <si>
    <t>นิเทศศาสตร์</t>
  </si>
  <si>
    <t>รายงานเผยแพร่ 4</t>
  </si>
  <si>
    <t>คณะ/หน่วยงานเทียบเท่า</t>
  </si>
  <si>
    <t>ระดับการศึกษา</t>
  </si>
  <si>
    <t>รวมสาขาวิทยาศาสตร์</t>
  </si>
  <si>
    <t>รวมสาขาวิศวกรรมศาสตร์</t>
  </si>
  <si>
    <t>รวมสาขาเทคโนโลยี</t>
  </si>
  <si>
    <t>รวมสาขาศิลปศาสตร์</t>
  </si>
  <si>
    <t>รวมสาขานิเทศศาสตร์</t>
  </si>
  <si>
    <t>รวมสาขาบริหารธุรกิจ</t>
  </si>
  <si>
    <t>รวมสาขาการบัญชี</t>
  </si>
  <si>
    <t>รวมสาขานิติศาสตร์</t>
  </si>
  <si>
    <t>รวมสาขารัฐประศาสนศาสตร์</t>
  </si>
  <si>
    <t>รวมสาขารัฐศาสตร์</t>
  </si>
  <si>
    <t>รายงานเผยแพร่ 5</t>
  </si>
  <si>
    <t>จำนวนนักศึกษา</t>
  </si>
  <si>
    <t>นักศึกษาทั้งหมด</t>
  </si>
  <si>
    <t>ปี 1 (2562)</t>
  </si>
  <si>
    <t>ปี 2 (2561)</t>
  </si>
  <si>
    <t>ปี 3 (2560)</t>
  </si>
  <si>
    <t>ปี 4 (2559)</t>
  </si>
  <si>
    <t>ปี 5 (2558)</t>
  </si>
  <si>
    <t>เทคโนโลยีสารสนเทศ/เทคโนโลยีคอมพิวเตอร์และดิจิทัล</t>
  </si>
  <si>
    <t>วิทยาศาสตร์/วิทยาศาสตร์ทั่วไป</t>
  </si>
  <si>
    <r>
      <t>หมายเหตุ</t>
    </r>
    <r>
      <rPr>
        <sz val="14"/>
        <rFont val="TH Niramit AS"/>
      </rPr>
      <t xml:space="preserve"> : ข้อมูล ณ วันที่ 27 กันยายน 2562  มหาวิทยาลัยราชภัฏศรีสะเกษ</t>
    </r>
  </si>
  <si>
    <t>สถิติจำนวนนักศึกษาจบ จำแนกตามคณะ/วิทยาลัย ประจำปีการศึกษา 2561 (1 มิถุนายน 2561 - 31 พฤษภาคม 2562)</t>
  </si>
  <si>
    <t>จำนวนนักศึกษาจบ (ปีการศึกษา 2561)</t>
  </si>
  <si>
    <t>นักศึกษาจบ (ปีการศึกษา 61)</t>
  </si>
  <si>
    <t>สถิติจำนวนนักศึกษาคงอยู่ จำแนกตามคณะ/วิทยาลัย ประจำปีการศึกษา 2562 ( วันที่ 27 กันยายน 2562)</t>
  </si>
  <si>
    <t>รายงานข้อมูลหลักสูตร ภาคการศึกษา 1/2562 จำแนกตามคณะ หลักสูตร สาขาวิชา และระดับการศึกษา</t>
  </si>
  <si>
    <t>รายงานจำนวนนิสิต/นักศึกษาทั้งหมด ภาคการศึกษา 1/2562 จำแนกตามคณะ สาขาวิชา ระดับการศึกษา และเพศ</t>
  </si>
  <si>
    <t>ทั้งสิ้น</t>
  </si>
  <si>
    <t>สถิติจำนวนนักศึกษาจบ จำแนกตามคณะ/วิทยาลัย ประจำปีการศึกษา 2562 (1 มิถุนายน 2562 - 31 พฤษภาคม 2563)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</si>
</sst>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36" x14ac:knownFonts="1">
    <font>
      <sz val="10"/>
      <name val="Arial"/>
      <charset val="222"/>
    </font>
    <font>
      <sz val="18"/>
      <name val="TH Niramit AS"/>
    </font>
    <font>
      <sz val="14"/>
      <name val="TH Niramit AS"/>
    </font>
    <font>
      <sz val="8"/>
      <name val="Arial"/>
      <family val="2"/>
    </font>
    <font>
      <sz val="16"/>
      <name val="Arial"/>
      <family val="2"/>
    </font>
    <font>
      <b/>
      <sz val="20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AngsanaUPC"/>
      <family val="1"/>
      <charset val="222"/>
    </font>
    <font>
      <b/>
      <sz val="14"/>
      <name val="TH Niramit AS"/>
    </font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8"/>
      <color theme="3"/>
      <name val="Tahoma"/>
      <family val="2"/>
      <charset val="222"/>
      <scheme val="major"/>
    </font>
    <font>
      <b/>
      <sz val="11"/>
      <color theme="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0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TH Niramit AS"/>
    </font>
    <font>
      <b/>
      <sz val="18"/>
      <name val="TH Niramit AS"/>
    </font>
    <font>
      <b/>
      <sz val="16"/>
      <name val="TH Niramit AS"/>
    </font>
    <font>
      <sz val="10"/>
      <name val="Arial"/>
      <family val="2"/>
      <charset val="222"/>
    </font>
    <font>
      <b/>
      <sz val="10"/>
      <name val="Arial"/>
      <family val="2"/>
      <charset val="222"/>
    </font>
  </fonts>
  <fills count="60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3" fillId="30" borderId="16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31" borderId="17" applyNumberFormat="0" applyAlignment="0" applyProtection="0"/>
    <xf numFmtId="0" fontId="18" fillId="0" borderId="18" applyNumberFormat="0" applyFill="0" applyAlignment="0" applyProtection="0"/>
    <xf numFmtId="0" fontId="19" fillId="32" borderId="0" applyNumberFormat="0" applyBorder="0" applyAlignment="0" applyProtection="0"/>
    <xf numFmtId="0" fontId="8" fillId="0" borderId="0"/>
    <xf numFmtId="0" fontId="20" fillId="33" borderId="16" applyNumberFormat="0" applyAlignment="0" applyProtection="0"/>
    <xf numFmtId="0" fontId="21" fillId="34" borderId="0" applyNumberFormat="0" applyBorder="0" applyAlignment="0" applyProtection="0"/>
    <xf numFmtId="0" fontId="22" fillId="0" borderId="19" applyNumberFormat="0" applyFill="0" applyAlignment="0" applyProtection="0"/>
    <xf numFmtId="0" fontId="23" fillId="35" borderId="0" applyNumberFormat="0" applyBorder="0" applyAlignment="0" applyProtection="0"/>
    <xf numFmtId="0" fontId="12" fillId="36" borderId="0" applyNumberFormat="0" applyBorder="0" applyAlignment="0" applyProtection="0"/>
    <xf numFmtId="0" fontId="12" fillId="37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12" fillId="40" borderId="0" applyNumberFormat="0" applyBorder="0" applyAlignment="0" applyProtection="0"/>
    <xf numFmtId="0" fontId="12" fillId="41" borderId="0" applyNumberFormat="0" applyBorder="0" applyAlignment="0" applyProtection="0"/>
    <xf numFmtId="0" fontId="24" fillId="30" borderId="20" applyNumberFormat="0" applyAlignment="0" applyProtection="0"/>
    <xf numFmtId="0" fontId="25" fillId="0" borderId="22" applyNumberFormat="0" applyFill="0" applyAlignment="0" applyProtection="0"/>
    <xf numFmtId="0" fontId="26" fillId="0" borderId="23" applyNumberFormat="0" applyFill="0" applyAlignment="0" applyProtection="0"/>
    <xf numFmtId="0" fontId="27" fillId="0" borderId="24" applyNumberFormat="0" applyFill="0" applyAlignment="0" applyProtection="0"/>
    <xf numFmtId="0" fontId="27" fillId="0" borderId="0" applyNumberFormat="0" applyFill="0" applyBorder="0" applyAlignment="0" applyProtection="0"/>
    <xf numFmtId="0" fontId="11" fillId="0" borderId="0"/>
    <xf numFmtId="0" fontId="11" fillId="42" borderId="21" applyNumberFormat="0" applyFont="0" applyAlignment="0" applyProtection="0"/>
    <xf numFmtId="43" fontId="30" fillId="0" borderId="0" applyFont="0" applyFill="0" applyBorder="0" applyAlignment="0" applyProtection="0"/>
  </cellStyleXfs>
  <cellXfs count="420">
    <xf numFmtId="0" fontId="0" fillId="0" borderId="0" xfId="0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shrinkToFit="1"/>
    </xf>
    <xf numFmtId="0" fontId="2" fillId="0" borderId="0" xfId="0" applyFont="1" applyFill="1"/>
    <xf numFmtId="0" fontId="2" fillId="2" borderId="1" xfId="0" applyFont="1" applyFill="1" applyBorder="1" applyAlignment="1">
      <alignment horizontal="center"/>
    </xf>
    <xf numFmtId="0" fontId="2" fillId="4" borderId="2" xfId="0" applyFont="1" applyFill="1" applyBorder="1"/>
    <xf numFmtId="0" fontId="2" fillId="4" borderId="3" xfId="0" applyFont="1" applyFill="1" applyBorder="1"/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/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/>
    <xf numFmtId="0" fontId="2" fillId="4" borderId="9" xfId="0" applyFont="1" applyFill="1" applyBorder="1"/>
    <xf numFmtId="0" fontId="2" fillId="4" borderId="10" xfId="0" applyFont="1" applyFill="1" applyBorder="1" applyAlignment="1">
      <alignment horizontal="center"/>
    </xf>
    <xf numFmtId="0" fontId="2" fillId="6" borderId="11" xfId="0" applyFont="1" applyFill="1" applyBorder="1"/>
    <xf numFmtId="0" fontId="2" fillId="6" borderId="12" xfId="0" applyFont="1" applyFill="1" applyBorder="1"/>
    <xf numFmtId="0" fontId="2" fillId="6" borderId="12" xfId="0" applyFont="1" applyFill="1" applyBorder="1" applyAlignment="1">
      <alignment horizontal="center"/>
    </xf>
    <xf numFmtId="0" fontId="2" fillId="3" borderId="11" xfId="0" applyFont="1" applyFill="1" applyBorder="1"/>
    <xf numFmtId="0" fontId="2" fillId="3" borderId="12" xfId="0" applyFont="1" applyFill="1" applyBorder="1"/>
    <xf numFmtId="0" fontId="2" fillId="3" borderId="12" xfId="0" applyFont="1" applyFill="1" applyBorder="1" applyAlignment="1">
      <alignment horizontal="center"/>
    </xf>
    <xf numFmtId="0" fontId="2" fillId="5" borderId="11" xfId="0" applyFont="1" applyFill="1" applyBorder="1"/>
    <xf numFmtId="0" fontId="2" fillId="5" borderId="12" xfId="0" applyFont="1" applyFill="1" applyBorder="1"/>
    <xf numFmtId="0" fontId="2" fillId="5" borderId="12" xfId="0" applyFont="1" applyFill="1" applyBorder="1" applyAlignment="1">
      <alignment horizontal="center"/>
    </xf>
    <xf numFmtId="0" fontId="2" fillId="7" borderId="11" xfId="0" applyFont="1" applyFill="1" applyBorder="1"/>
    <xf numFmtId="0" fontId="2" fillId="7" borderId="12" xfId="0" applyFont="1" applyFill="1" applyBorder="1"/>
    <xf numFmtId="0" fontId="2" fillId="7" borderId="12" xfId="0" applyFont="1" applyFill="1" applyBorder="1" applyAlignment="1">
      <alignment horizontal="center"/>
    </xf>
    <xf numFmtId="0" fontId="0" fillId="0" borderId="0" xfId="0" applyFill="1"/>
    <xf numFmtId="0" fontId="2" fillId="0" borderId="0" xfId="0" applyFont="1" applyFill="1" applyAlignment="1">
      <alignment horizontal="center"/>
    </xf>
    <xf numFmtId="0" fontId="6" fillId="3" borderId="4" xfId="0" applyFont="1" applyFill="1" applyBorder="1"/>
    <xf numFmtId="0" fontId="6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/>
    </xf>
    <xf numFmtId="0" fontId="6" fillId="3" borderId="7" xfId="0" applyFont="1" applyFill="1" applyBorder="1"/>
    <xf numFmtId="0" fontId="6" fillId="3" borderId="10" xfId="0" applyFont="1" applyFill="1" applyBorder="1"/>
    <xf numFmtId="0" fontId="6" fillId="6" borderId="1" xfId="0" applyFont="1" applyFill="1" applyBorder="1"/>
    <xf numFmtId="0" fontId="6" fillId="6" borderId="1" xfId="0" applyFont="1" applyFill="1" applyBorder="1" applyAlignment="1">
      <alignment horizontal="left"/>
    </xf>
    <xf numFmtId="0" fontId="6" fillId="6" borderId="1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7" fillId="11" borderId="1" xfId="0" applyFont="1" applyFill="1" applyBorder="1" applyAlignment="1">
      <alignment horizontal="center"/>
    </xf>
    <xf numFmtId="49" fontId="6" fillId="4" borderId="1" xfId="0" applyNumberFormat="1" applyFont="1" applyFill="1" applyBorder="1" applyAlignment="1">
      <alignment horizontal="center" vertical="center" shrinkToFit="1"/>
    </xf>
    <xf numFmtId="0" fontId="6" fillId="4" borderId="1" xfId="0" applyFont="1" applyFill="1" applyBorder="1" applyAlignment="1">
      <alignment horizontal="center" vertical="center" shrinkToFit="1"/>
    </xf>
    <xf numFmtId="0" fontId="10" fillId="0" borderId="0" xfId="0" applyFont="1"/>
    <xf numFmtId="0" fontId="2" fillId="43" borderId="1" xfId="0" applyFont="1" applyFill="1" applyBorder="1" applyAlignment="1">
      <alignment horizontal="center"/>
    </xf>
    <xf numFmtId="0" fontId="28" fillId="0" borderId="0" xfId="0" applyFont="1"/>
    <xf numFmtId="0" fontId="2" fillId="44" borderId="1" xfId="0" applyFont="1" applyFill="1" applyBorder="1" applyAlignment="1">
      <alignment horizontal="center"/>
    </xf>
    <xf numFmtId="0" fontId="2" fillId="49" borderId="1" xfId="0" applyFont="1" applyFill="1" applyBorder="1" applyAlignment="1">
      <alignment horizontal="center"/>
    </xf>
    <xf numFmtId="0" fontId="2" fillId="0" borderId="25" xfId="0" applyFont="1" applyFill="1" applyBorder="1"/>
    <xf numFmtId="0" fontId="2" fillId="0" borderId="33" xfId="0" applyFont="1" applyFill="1" applyBorder="1"/>
    <xf numFmtId="0" fontId="2" fillId="0" borderId="11" xfId="0" applyFont="1" applyFill="1" applyBorder="1"/>
    <xf numFmtId="0" fontId="31" fillId="0" borderId="0" xfId="26" applyFont="1" applyFill="1" applyBorder="1"/>
    <xf numFmtId="0" fontId="31" fillId="0" borderId="0" xfId="26" applyFont="1" applyFill="1" applyAlignment="1">
      <alignment shrinkToFit="1"/>
    </xf>
    <xf numFmtId="0" fontId="31" fillId="0" borderId="0" xfId="26" applyFont="1" applyFill="1" applyAlignment="1">
      <alignment horizontal="right"/>
    </xf>
    <xf numFmtId="0" fontId="31" fillId="0" borderId="0" xfId="26" applyFont="1" applyFill="1" applyAlignment="1">
      <alignment horizontal="right" shrinkToFit="1"/>
    </xf>
    <xf numFmtId="0" fontId="33" fillId="0" borderId="0" xfId="26" applyFont="1" applyFill="1" applyBorder="1" applyAlignment="1">
      <alignment horizontal="center"/>
    </xf>
    <xf numFmtId="0" fontId="33" fillId="0" borderId="0" xfId="26" applyFont="1" applyFill="1" applyAlignment="1">
      <alignment horizontal="center" shrinkToFit="1"/>
    </xf>
    <xf numFmtId="0" fontId="9" fillId="0" borderId="4" xfId="26" applyFont="1" applyFill="1" applyBorder="1" applyAlignment="1">
      <alignment horizontal="center" vertical="center"/>
    </xf>
    <xf numFmtId="0" fontId="2" fillId="0" borderId="34" xfId="0" applyFont="1" applyBorder="1"/>
    <xf numFmtId="187" fontId="2" fillId="0" borderId="34" xfId="44" applyNumberFormat="1" applyFont="1" applyFill="1" applyBorder="1" applyAlignment="1">
      <alignment horizontal="center" vertical="center" shrinkToFit="1"/>
    </xf>
    <xf numFmtId="187" fontId="9" fillId="0" borderId="34" xfId="44" applyNumberFormat="1" applyFont="1" applyFill="1" applyBorder="1" applyAlignment="1">
      <alignment horizontal="right" vertical="center" shrinkToFit="1"/>
    </xf>
    <xf numFmtId="187" fontId="2" fillId="0" borderId="34" xfId="44" applyNumberFormat="1" applyFont="1" applyFill="1" applyBorder="1" applyAlignment="1">
      <alignment horizontal="right" vertical="center" shrinkToFit="1"/>
    </xf>
    <xf numFmtId="0" fontId="9" fillId="0" borderId="7" xfId="26" applyFont="1" applyFill="1" applyBorder="1" applyAlignment="1">
      <alignment horizontal="center" vertical="center"/>
    </xf>
    <xf numFmtId="0" fontId="2" fillId="0" borderId="35" xfId="0" applyFont="1" applyBorder="1"/>
    <xf numFmtId="187" fontId="2" fillId="0" borderId="35" xfId="44" applyNumberFormat="1" applyFont="1" applyFill="1" applyBorder="1" applyAlignment="1">
      <alignment horizontal="center" vertical="center" shrinkToFit="1"/>
    </xf>
    <xf numFmtId="187" fontId="9" fillId="0" borderId="35" xfId="44" applyNumberFormat="1" applyFont="1" applyFill="1" applyBorder="1" applyAlignment="1">
      <alignment horizontal="right" vertical="center" shrinkToFit="1"/>
    </xf>
    <xf numFmtId="187" fontId="2" fillId="0" borderId="35" xfId="44" applyNumberFormat="1" applyFont="1" applyFill="1" applyBorder="1" applyAlignment="1">
      <alignment horizontal="right" vertical="center" shrinkToFit="1"/>
    </xf>
    <xf numFmtId="0" fontId="2" fillId="0" borderId="36" xfId="0" applyFont="1" applyBorder="1"/>
    <xf numFmtId="187" fontId="2" fillId="0" borderId="36" xfId="44" applyNumberFormat="1" applyFont="1" applyFill="1" applyBorder="1" applyAlignment="1">
      <alignment horizontal="center" vertical="center" shrinkToFit="1"/>
    </xf>
    <xf numFmtId="187" fontId="9" fillId="0" borderId="36" xfId="44" applyNumberFormat="1" applyFont="1" applyFill="1" applyBorder="1" applyAlignment="1">
      <alignment horizontal="right" vertical="center" shrinkToFit="1"/>
    </xf>
    <xf numFmtId="187" fontId="2" fillId="0" borderId="36" xfId="44" applyNumberFormat="1" applyFont="1" applyFill="1" applyBorder="1" applyAlignment="1">
      <alignment horizontal="right" vertical="center" shrinkToFit="1"/>
    </xf>
    <xf numFmtId="0" fontId="9" fillId="6" borderId="1" xfId="26" applyFont="1" applyFill="1" applyBorder="1" applyAlignment="1">
      <alignment horizontal="center" shrinkToFit="1"/>
    </xf>
    <xf numFmtId="187" fontId="9" fillId="6" borderId="1" xfId="44" applyNumberFormat="1" applyFont="1" applyFill="1" applyBorder="1" applyAlignment="1">
      <alignment horizontal="center" vertical="center" shrinkToFit="1"/>
    </xf>
    <xf numFmtId="187" fontId="9" fillId="0" borderId="1" xfId="44" applyNumberFormat="1" applyFont="1" applyFill="1" applyBorder="1" applyAlignment="1">
      <alignment horizontal="center" vertical="center" shrinkToFit="1"/>
    </xf>
    <xf numFmtId="187" fontId="9" fillId="0" borderId="1" xfId="44" applyNumberFormat="1" applyFont="1" applyFill="1" applyBorder="1" applyAlignment="1">
      <alignment horizontal="right" vertical="center" shrinkToFit="1"/>
    </xf>
    <xf numFmtId="187" fontId="2" fillId="0" borderId="1" xfId="44" applyNumberFormat="1" applyFont="1" applyFill="1" applyBorder="1" applyAlignment="1">
      <alignment horizontal="right" vertical="center" shrinkToFit="1"/>
    </xf>
    <xf numFmtId="0" fontId="9" fillId="0" borderId="10" xfId="26" applyFont="1" applyFill="1" applyBorder="1" applyAlignment="1">
      <alignment horizontal="center" vertical="center"/>
    </xf>
    <xf numFmtId="49" fontId="9" fillId="6" borderId="1" xfId="0" applyNumberFormat="1" applyFont="1" applyFill="1" applyBorder="1" applyAlignment="1">
      <alignment horizontal="center" shrinkToFit="1"/>
    </xf>
    <xf numFmtId="187" fontId="9" fillId="4" borderId="1" xfId="44" applyNumberFormat="1" applyFont="1" applyFill="1" applyBorder="1" applyAlignment="1">
      <alignment horizontal="center" vertical="center" shrinkToFit="1"/>
    </xf>
    <xf numFmtId="187" fontId="9" fillId="4" borderId="1" xfId="44" applyNumberFormat="1" applyFont="1" applyFill="1" applyBorder="1" applyAlignment="1">
      <alignment horizontal="right" vertical="center" shrinkToFit="1"/>
    </xf>
    <xf numFmtId="0" fontId="2" fillId="0" borderId="7" xfId="26" applyFont="1" applyFill="1" applyBorder="1" applyAlignment="1">
      <alignment vertical="center" shrinkToFit="1"/>
    </xf>
    <xf numFmtId="0" fontId="2" fillId="0" borderId="10" xfId="26" applyFont="1" applyFill="1" applyBorder="1" applyAlignment="1">
      <alignment vertical="center" shrinkToFit="1"/>
    </xf>
    <xf numFmtId="0" fontId="9" fillId="6" borderId="1" xfId="26" applyFont="1" applyFill="1" applyBorder="1" applyAlignment="1">
      <alignment horizontal="center" vertical="center"/>
    </xf>
    <xf numFmtId="187" fontId="9" fillId="6" borderId="1" xfId="44" applyNumberFormat="1" applyFont="1" applyFill="1" applyBorder="1" applyAlignment="1">
      <alignment horizontal="right" vertical="center" shrinkToFit="1"/>
    </xf>
    <xf numFmtId="0" fontId="2" fillId="0" borderId="4" xfId="26" applyFont="1" applyFill="1" applyBorder="1" applyAlignment="1">
      <alignment vertical="center" shrinkToFit="1"/>
    </xf>
    <xf numFmtId="0" fontId="2" fillId="0" borderId="1" xfId="0" applyFont="1" applyBorder="1"/>
    <xf numFmtId="187" fontId="2" fillId="6" borderId="1" xfId="44" applyNumberFormat="1" applyFont="1" applyFill="1" applyBorder="1" applyAlignment="1">
      <alignment horizontal="right" vertical="center" shrinkToFit="1"/>
    </xf>
    <xf numFmtId="0" fontId="9" fillId="0" borderId="10" xfId="26" applyFont="1" applyFill="1" applyBorder="1" applyAlignment="1">
      <alignment vertical="center" shrinkToFit="1"/>
    </xf>
    <xf numFmtId="49" fontId="2" fillId="0" borderId="1" xfId="0" applyNumberFormat="1" applyFont="1" applyFill="1" applyBorder="1" applyAlignment="1">
      <alignment horizontal="left" shrinkToFit="1"/>
    </xf>
    <xf numFmtId="0" fontId="31" fillId="0" borderId="0" xfId="26" applyFont="1" applyFill="1" applyBorder="1" applyAlignment="1">
      <alignment vertical="center" shrinkToFit="1"/>
    </xf>
    <xf numFmtId="0" fontId="31" fillId="0" borderId="0" xfId="26" applyFont="1" applyFill="1" applyBorder="1" applyAlignment="1">
      <alignment horizontal="center" shrinkToFit="1"/>
    </xf>
    <xf numFmtId="187" fontId="31" fillId="0" borderId="0" xfId="44" applyNumberFormat="1" applyFont="1" applyFill="1" applyBorder="1" applyAlignment="1">
      <alignment horizontal="right" vertical="center" shrinkToFit="1"/>
    </xf>
    <xf numFmtId="0" fontId="9" fillId="0" borderId="0" xfId="0" applyFont="1" applyAlignment="1">
      <alignment horizontal="left" vertical="center"/>
    </xf>
    <xf numFmtId="0" fontId="2" fillId="0" borderId="0" xfId="26" applyFont="1" applyFill="1"/>
    <xf numFmtId="0" fontId="2" fillId="0" borderId="0" xfId="26" applyFont="1" applyFill="1" applyAlignment="1">
      <alignment horizontal="center"/>
    </xf>
    <xf numFmtId="187" fontId="31" fillId="0" borderId="0" xfId="44" applyNumberFormat="1" applyFont="1" applyFill="1" applyAlignment="1">
      <alignment horizontal="center"/>
    </xf>
    <xf numFmtId="187" fontId="2" fillId="0" borderId="0" xfId="44" applyNumberFormat="1" applyFont="1" applyFill="1" applyAlignment="1">
      <alignment horizontal="center"/>
    </xf>
    <xf numFmtId="0" fontId="9" fillId="0" borderId="0" xfId="26" applyFont="1" applyFill="1" applyBorder="1" applyAlignment="1">
      <alignment horizontal="center"/>
    </xf>
    <xf numFmtId="0" fontId="33" fillId="0" borderId="4" xfId="26" applyFont="1" applyFill="1" applyBorder="1" applyAlignment="1">
      <alignment horizontal="center" vertical="center"/>
    </xf>
    <xf numFmtId="187" fontId="33" fillId="0" borderId="4" xfId="44" applyNumberFormat="1" applyFont="1" applyFill="1" applyBorder="1" applyAlignment="1">
      <alignment horizontal="center" vertical="center" wrapText="1"/>
    </xf>
    <xf numFmtId="0" fontId="9" fillId="4" borderId="11" xfId="26" applyFont="1" applyFill="1" applyBorder="1"/>
    <xf numFmtId="0" fontId="2" fillId="4" borderId="12" xfId="26" applyFont="1" applyFill="1" applyBorder="1"/>
    <xf numFmtId="3" fontId="2" fillId="4" borderId="12" xfId="26" applyNumberFormat="1" applyFont="1" applyFill="1" applyBorder="1" applyAlignment="1">
      <alignment horizontal="left"/>
    </xf>
    <xf numFmtId="187" fontId="2" fillId="4" borderId="13" xfId="44" applyNumberFormat="1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34" xfId="26" applyFont="1" applyFill="1" applyBorder="1"/>
    <xf numFmtId="1" fontId="2" fillId="0" borderId="34" xfId="44" applyNumberFormat="1" applyFont="1" applyFill="1" applyBorder="1" applyAlignment="1">
      <alignment horizontal="center"/>
    </xf>
    <xf numFmtId="1" fontId="2" fillId="0" borderId="35" xfId="44" applyNumberFormat="1" applyFont="1" applyFill="1" applyBorder="1" applyAlignment="1">
      <alignment horizontal="center"/>
    </xf>
    <xf numFmtId="0" fontId="2" fillId="0" borderId="35" xfId="0" applyFont="1" applyFill="1" applyBorder="1"/>
    <xf numFmtId="0" fontId="9" fillId="4" borderId="1" xfId="26" applyFont="1" applyFill="1" applyBorder="1"/>
    <xf numFmtId="0" fontId="2" fillId="4" borderId="12" xfId="0" applyFont="1" applyFill="1" applyBorder="1"/>
    <xf numFmtId="187" fontId="2" fillId="4" borderId="13" xfId="44" applyNumberFormat="1" applyFont="1" applyFill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7" xfId="0" applyFont="1" applyBorder="1"/>
    <xf numFmtId="187" fontId="2" fillId="4" borderId="1" xfId="44" applyNumberFormat="1" applyFont="1" applyFill="1" applyBorder="1" applyAlignment="1">
      <alignment horizontal="center"/>
    </xf>
    <xf numFmtId="0" fontId="2" fillId="0" borderId="37" xfId="0" applyFont="1" applyBorder="1"/>
    <xf numFmtId="0" fontId="2" fillId="0" borderId="37" xfId="0" applyFont="1" applyBorder="1" applyAlignment="1">
      <alignment horizontal="center"/>
    </xf>
    <xf numFmtId="0" fontId="2" fillId="0" borderId="8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1" xfId="0" applyFont="1" applyFill="1" applyBorder="1" applyAlignment="1">
      <alignment shrinkToFit="1"/>
    </xf>
    <xf numFmtId="0" fontId="2" fillId="0" borderId="1" xfId="26" applyFont="1" applyFill="1" applyBorder="1" applyAlignment="1">
      <alignment horizontal="left" shrinkToFit="1"/>
    </xf>
    <xf numFmtId="1" fontId="2" fillId="0" borderId="37" xfId="44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43" borderId="1" xfId="0" applyFont="1" applyFill="1" applyBorder="1" applyAlignment="1">
      <alignment horizontal="center"/>
    </xf>
    <xf numFmtId="0" fontId="2" fillId="44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43" borderId="1" xfId="0" applyFont="1" applyFill="1" applyBorder="1" applyAlignment="1">
      <alignment horizontal="center"/>
    </xf>
    <xf numFmtId="0" fontId="9" fillId="53" borderId="12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10" xfId="0" applyFont="1" applyFill="1" applyBorder="1"/>
    <xf numFmtId="0" fontId="2" fillId="0" borderId="41" xfId="0" applyFont="1" applyFill="1" applyBorder="1"/>
    <xf numFmtId="0" fontId="9" fillId="53" borderId="13" xfId="0" applyFont="1" applyFill="1" applyBorder="1" applyAlignment="1">
      <alignment horizontal="center"/>
    </xf>
    <xf numFmtId="0" fontId="9" fillId="57" borderId="40" xfId="0" applyFont="1" applyFill="1" applyBorder="1" applyAlignment="1">
      <alignment horizontal="right" vertical="center"/>
    </xf>
    <xf numFmtId="0" fontId="9" fillId="53" borderId="40" xfId="0" applyFont="1" applyFill="1" applyBorder="1" applyAlignment="1">
      <alignment horizontal="right" vertical="center"/>
    </xf>
    <xf numFmtId="0" fontId="9" fillId="53" borderId="10" xfId="0" applyFont="1" applyFill="1" applyBorder="1" applyAlignment="1">
      <alignment horizontal="right" vertical="center"/>
    </xf>
    <xf numFmtId="0" fontId="9" fillId="48" borderId="10" xfId="0" applyFont="1" applyFill="1" applyBorder="1" applyAlignment="1">
      <alignment horizontal="right" vertical="center"/>
    </xf>
    <xf numFmtId="0" fontId="9" fillId="6" borderId="10" xfId="0" applyFont="1" applyFill="1" applyBorder="1" applyAlignment="1">
      <alignment horizontal="right" vertical="center"/>
    </xf>
    <xf numFmtId="0" fontId="9" fillId="48" borderId="40" xfId="0" applyFont="1" applyFill="1" applyBorder="1" applyAlignment="1">
      <alignment horizontal="right" vertical="center"/>
    </xf>
    <xf numFmtId="0" fontId="9" fillId="6" borderId="1" xfId="0" applyFont="1" applyFill="1" applyBorder="1" applyAlignment="1">
      <alignment horizontal="right" vertical="center"/>
    </xf>
    <xf numFmtId="0" fontId="9" fillId="50" borderId="10" xfId="0" applyFont="1" applyFill="1" applyBorder="1" applyAlignment="1">
      <alignment horizontal="right" vertical="center"/>
    </xf>
    <xf numFmtId="0" fontId="9" fillId="51" borderId="10" xfId="0" applyFont="1" applyFill="1" applyBorder="1" applyAlignment="1">
      <alignment horizontal="right" vertical="center"/>
    </xf>
    <xf numFmtId="0" fontId="9" fillId="50" borderId="40" xfId="0" applyFont="1" applyFill="1" applyBorder="1" applyAlignment="1">
      <alignment horizontal="right" vertical="center"/>
    </xf>
    <xf numFmtId="0" fontId="9" fillId="51" borderId="1" xfId="0" applyFont="1" applyFill="1" applyBorder="1" applyAlignment="1">
      <alignment horizontal="right" vertical="center"/>
    </xf>
    <xf numFmtId="0" fontId="9" fillId="54" borderId="10" xfId="0" applyFont="1" applyFill="1" applyBorder="1" applyAlignment="1">
      <alignment horizontal="right" vertical="center"/>
    </xf>
    <xf numFmtId="0" fontId="9" fillId="43" borderId="10" xfId="0" applyFont="1" applyFill="1" applyBorder="1" applyAlignment="1">
      <alignment horizontal="right" vertical="center"/>
    </xf>
    <xf numFmtId="0" fontId="9" fillId="54" borderId="40" xfId="0" applyFont="1" applyFill="1" applyBorder="1" applyAlignment="1">
      <alignment horizontal="right" vertical="center"/>
    </xf>
    <xf numFmtId="0" fontId="9" fillId="43" borderId="1" xfId="0" applyFont="1" applyFill="1" applyBorder="1" applyAlignment="1">
      <alignment horizontal="right" vertical="center"/>
    </xf>
    <xf numFmtId="0" fontId="9" fillId="52" borderId="1" xfId="0" applyFont="1" applyFill="1" applyBorder="1" applyAlignment="1">
      <alignment horizontal="center"/>
    </xf>
    <xf numFmtId="0" fontId="9" fillId="52" borderId="4" xfId="0" applyFont="1" applyFill="1" applyBorder="1" applyAlignment="1">
      <alignment horizontal="center"/>
    </xf>
    <xf numFmtId="0" fontId="9" fillId="52" borderId="10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29" fillId="0" borderId="0" xfId="0" applyFont="1" applyFill="1"/>
    <xf numFmtId="0" fontId="1" fillId="0" borderId="0" xfId="0" applyFont="1" applyFill="1" applyBorder="1" applyAlignment="1"/>
    <xf numFmtId="0" fontId="9" fillId="55" borderId="29" xfId="0" applyFont="1" applyFill="1" applyBorder="1" applyAlignment="1">
      <alignment horizontal="center"/>
    </xf>
    <xf numFmtId="0" fontId="9" fillId="54" borderId="29" xfId="0" applyFont="1" applyFill="1" applyBorder="1" applyAlignment="1">
      <alignment horizontal="center"/>
    </xf>
    <xf numFmtId="0" fontId="9" fillId="53" borderId="42" xfId="0" applyFont="1" applyFill="1" applyBorder="1" applyAlignment="1">
      <alignment horizontal="center"/>
    </xf>
    <xf numFmtId="0" fontId="9" fillId="53" borderId="43" xfId="0" applyFont="1" applyFill="1" applyBorder="1" applyAlignment="1">
      <alignment horizontal="center"/>
    </xf>
    <xf numFmtId="0" fontId="9" fillId="48" borderId="42" xfId="0" applyFont="1" applyFill="1" applyBorder="1" applyAlignment="1">
      <alignment horizontal="right" vertical="center"/>
    </xf>
    <xf numFmtId="0" fontId="9" fillId="48" borderId="43" xfId="0" applyFont="1" applyFill="1" applyBorder="1" applyAlignment="1">
      <alignment horizontal="right" vertical="center"/>
    </xf>
    <xf numFmtId="0" fontId="9" fillId="50" borderId="42" xfId="0" applyFont="1" applyFill="1" applyBorder="1" applyAlignment="1">
      <alignment horizontal="right" vertical="center"/>
    </xf>
    <xf numFmtId="0" fontId="9" fillId="50" borderId="43" xfId="0" applyFont="1" applyFill="1" applyBorder="1" applyAlignment="1">
      <alignment horizontal="right" vertical="center"/>
    </xf>
    <xf numFmtId="0" fontId="9" fillId="54" borderId="42" xfId="0" applyFont="1" applyFill="1" applyBorder="1" applyAlignment="1">
      <alignment horizontal="right" vertical="center"/>
    </xf>
    <xf numFmtId="0" fontId="9" fillId="54" borderId="43" xfId="0" applyFont="1" applyFill="1" applyBorder="1" applyAlignment="1">
      <alignment horizontal="right" vertical="center"/>
    </xf>
    <xf numFmtId="0" fontId="9" fillId="57" borderId="42" xfId="0" applyFont="1" applyFill="1" applyBorder="1" applyAlignment="1">
      <alignment horizontal="right" vertical="center"/>
    </xf>
    <xf numFmtId="0" fontId="9" fillId="57" borderId="43" xfId="0" applyFont="1" applyFill="1" applyBorder="1" applyAlignment="1">
      <alignment horizontal="right" vertical="center"/>
    </xf>
    <xf numFmtId="0" fontId="2" fillId="44" borderId="1" xfId="0" applyFont="1" applyFill="1" applyBorder="1" applyAlignment="1">
      <alignment horizontal="center"/>
    </xf>
    <xf numFmtId="0" fontId="2" fillId="4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9" fillId="52" borderId="1" xfId="0" applyFont="1" applyFill="1" applyBorder="1" applyAlignment="1">
      <alignment horizontal="center"/>
    </xf>
    <xf numFmtId="0" fontId="9" fillId="53" borderId="1" xfId="0" applyFont="1" applyFill="1" applyBorder="1" applyAlignment="1">
      <alignment horizontal="center"/>
    </xf>
    <xf numFmtId="0" fontId="9" fillId="0" borderId="1" xfId="26" applyFont="1" applyFill="1" applyBorder="1" applyAlignment="1">
      <alignment horizontal="center" vertical="center" shrinkToFit="1"/>
    </xf>
    <xf numFmtId="0" fontId="2" fillId="43" borderId="12" xfId="0" applyFont="1" applyFill="1" applyBorder="1" applyAlignment="1">
      <alignment horizontal="center"/>
    </xf>
    <xf numFmtId="0" fontId="2" fillId="43" borderId="11" xfId="0" applyFont="1" applyFill="1" applyBorder="1"/>
    <xf numFmtId="0" fontId="2" fillId="43" borderId="12" xfId="0" applyFont="1" applyFill="1" applyBorder="1"/>
    <xf numFmtId="187" fontId="9" fillId="55" borderId="1" xfId="44" applyNumberFormat="1" applyFont="1" applyFill="1" applyBorder="1" applyAlignment="1">
      <alignment horizontal="center" vertical="center" shrinkToFit="1"/>
    </xf>
    <xf numFmtId="187" fontId="2" fillId="55" borderId="1" xfId="44" applyNumberFormat="1" applyFont="1" applyFill="1" applyBorder="1" applyAlignment="1">
      <alignment horizontal="center" vertical="center" shrinkToFit="1"/>
    </xf>
    <xf numFmtId="187" fontId="9" fillId="55" borderId="1" xfId="44" applyNumberFormat="1" applyFont="1" applyFill="1" applyBorder="1" applyAlignment="1">
      <alignment horizontal="right" vertical="center" shrinkToFit="1"/>
    </xf>
    <xf numFmtId="187" fontId="2" fillId="55" borderId="1" xfId="44" applyNumberFormat="1" applyFont="1" applyFill="1" applyBorder="1" applyAlignment="1">
      <alignment horizontal="right" vertical="center" shrinkToFit="1"/>
    </xf>
    <xf numFmtId="0" fontId="6" fillId="47" borderId="4" xfId="0" applyFont="1" applyFill="1" applyBorder="1"/>
    <xf numFmtId="0" fontId="6" fillId="47" borderId="1" xfId="0" applyFont="1" applyFill="1" applyBorder="1" applyAlignment="1">
      <alignment horizontal="left"/>
    </xf>
    <xf numFmtId="0" fontId="6" fillId="47" borderId="1" xfId="0" applyFont="1" applyFill="1" applyBorder="1" applyAlignment="1">
      <alignment horizontal="center"/>
    </xf>
    <xf numFmtId="0" fontId="6" fillId="47" borderId="7" xfId="0" applyFont="1" applyFill="1" applyBorder="1"/>
    <xf numFmtId="0" fontId="6" fillId="47" borderId="10" xfId="0" applyFont="1" applyFill="1" applyBorder="1"/>
    <xf numFmtId="0" fontId="6" fillId="43" borderId="4" xfId="0" applyFont="1" applyFill="1" applyBorder="1"/>
    <xf numFmtId="0" fontId="6" fillId="43" borderId="1" xfId="0" applyFont="1" applyFill="1" applyBorder="1" applyAlignment="1">
      <alignment horizontal="left"/>
    </xf>
    <xf numFmtId="0" fontId="6" fillId="43" borderId="1" xfId="0" applyFont="1" applyFill="1" applyBorder="1" applyAlignment="1">
      <alignment horizontal="center"/>
    </xf>
    <xf numFmtId="0" fontId="6" fillId="43" borderId="7" xfId="0" applyFont="1" applyFill="1" applyBorder="1"/>
    <xf numFmtId="0" fontId="6" fillId="43" borderId="10" xfId="0" applyFont="1" applyFill="1" applyBorder="1"/>
    <xf numFmtId="0" fontId="7" fillId="54" borderId="1" xfId="0" applyFont="1" applyFill="1" applyBorder="1" applyAlignment="1">
      <alignment horizontal="center"/>
    </xf>
    <xf numFmtId="0" fontId="6" fillId="51" borderId="4" xfId="0" applyFont="1" applyFill="1" applyBorder="1"/>
    <xf numFmtId="0" fontId="6" fillId="51" borderId="1" xfId="0" applyFont="1" applyFill="1" applyBorder="1" applyAlignment="1">
      <alignment horizontal="left"/>
    </xf>
    <xf numFmtId="0" fontId="6" fillId="51" borderId="1" xfId="0" applyFont="1" applyFill="1" applyBorder="1" applyAlignment="1">
      <alignment horizontal="center"/>
    </xf>
    <xf numFmtId="0" fontId="4" fillId="51" borderId="10" xfId="0" applyFont="1" applyFill="1" applyBorder="1"/>
    <xf numFmtId="0" fontId="7" fillId="59" borderId="1" xfId="0" applyFont="1" applyFill="1" applyBorder="1" applyAlignment="1">
      <alignment horizontal="center"/>
    </xf>
    <xf numFmtId="0" fontId="7" fillId="48" borderId="1" xfId="0" applyFont="1" applyFill="1" applyBorder="1" applyAlignment="1">
      <alignment horizontal="center"/>
    </xf>
    <xf numFmtId="0" fontId="7" fillId="46" borderId="1" xfId="0" applyFont="1" applyFill="1" applyBorder="1" applyAlignment="1">
      <alignment horizontal="center"/>
    </xf>
    <xf numFmtId="0" fontId="9" fillId="55" borderId="2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right" vertical="center"/>
    </xf>
    <xf numFmtId="0" fontId="9" fillId="0" borderId="10" xfId="0" applyFont="1" applyFill="1" applyBorder="1" applyAlignment="1">
      <alignment horizontal="right" vertical="center"/>
    </xf>
    <xf numFmtId="0" fontId="9" fillId="44" borderId="10" xfId="0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right" vertical="center"/>
    </xf>
    <xf numFmtId="0" fontId="9" fillId="44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 shrinkToFit="1"/>
    </xf>
    <xf numFmtId="0" fontId="9" fillId="54" borderId="28" xfId="0" applyFont="1" applyFill="1" applyBorder="1" applyAlignment="1">
      <alignment horizontal="right" vertical="center"/>
    </xf>
    <xf numFmtId="0" fontId="9" fillId="54" borderId="29" xfId="0" applyFont="1" applyFill="1" applyBorder="1" applyAlignment="1">
      <alignment horizontal="right" vertical="center"/>
    </xf>
    <xf numFmtId="0" fontId="9" fillId="57" borderId="10" xfId="0" applyFont="1" applyFill="1" applyBorder="1" applyAlignment="1">
      <alignment horizontal="right" vertical="center"/>
    </xf>
    <xf numFmtId="0" fontId="9" fillId="46" borderId="10" xfId="0" applyFont="1" applyFill="1" applyBorder="1" applyAlignment="1">
      <alignment horizontal="right" vertical="center"/>
    </xf>
    <xf numFmtId="0" fontId="9" fillId="46" borderId="1" xfId="0" applyFont="1" applyFill="1" applyBorder="1" applyAlignment="1">
      <alignment horizontal="right" vertical="center"/>
    </xf>
    <xf numFmtId="0" fontId="2" fillId="8" borderId="54" xfId="0" applyFont="1" applyFill="1" applyBorder="1" applyAlignment="1">
      <alignment horizontal="right" vertical="center"/>
    </xf>
    <xf numFmtId="0" fontId="32" fillId="0" borderId="0" xfId="0" applyFont="1" applyFill="1" applyBorder="1" applyAlignment="1"/>
    <xf numFmtId="0" fontId="9" fillId="2" borderId="28" xfId="0" applyFont="1" applyFill="1" applyBorder="1" applyAlignment="1">
      <alignment horizontal="center"/>
    </xf>
    <xf numFmtId="0" fontId="9" fillId="53" borderId="42" xfId="0" applyFont="1" applyFill="1" applyBorder="1"/>
    <xf numFmtId="0" fontId="9" fillId="53" borderId="28" xfId="0" applyFont="1" applyFill="1" applyBorder="1" applyAlignment="1">
      <alignment horizontal="right" vertical="center"/>
    </xf>
    <xf numFmtId="0" fontId="9" fillId="49" borderId="10" xfId="0" applyFont="1" applyFill="1" applyBorder="1" applyAlignment="1">
      <alignment horizontal="right" vertical="center"/>
    </xf>
    <xf numFmtId="0" fontId="9" fillId="48" borderId="28" xfId="0" applyFont="1" applyFill="1" applyBorder="1" applyAlignment="1">
      <alignment horizontal="right" vertical="center"/>
    </xf>
    <xf numFmtId="0" fontId="9" fillId="50" borderId="28" xfId="0" applyFont="1" applyFill="1" applyBorder="1" applyAlignment="1">
      <alignment horizontal="right" vertical="center"/>
    </xf>
    <xf numFmtId="0" fontId="9" fillId="57" borderId="28" xfId="0" applyFont="1" applyFill="1" applyBorder="1" applyAlignment="1">
      <alignment horizontal="right" vertical="center"/>
    </xf>
    <xf numFmtId="0" fontId="9" fillId="8" borderId="54" xfId="0" applyFont="1" applyFill="1" applyBorder="1" applyAlignment="1">
      <alignment horizontal="right" vertical="center"/>
    </xf>
    <xf numFmtId="0" fontId="9" fillId="49" borderId="1" xfId="0" applyFont="1" applyFill="1" applyBorder="1" applyAlignment="1">
      <alignment horizontal="right" vertical="center"/>
    </xf>
    <xf numFmtId="0" fontId="9" fillId="56" borderId="28" xfId="0" applyFont="1" applyFill="1" applyBorder="1" applyAlignment="1">
      <alignment horizontal="center"/>
    </xf>
    <xf numFmtId="0" fontId="9" fillId="45" borderId="28" xfId="0" applyFont="1" applyFill="1" applyBorder="1" applyAlignment="1">
      <alignment horizontal="center"/>
    </xf>
    <xf numFmtId="0" fontId="9" fillId="45" borderId="29" xfId="0" applyFont="1" applyFill="1" applyBorder="1" applyAlignment="1">
      <alignment horizontal="center"/>
    </xf>
    <xf numFmtId="0" fontId="9" fillId="53" borderId="1" xfId="0" applyFont="1" applyFill="1" applyBorder="1" applyAlignment="1">
      <alignment horizontal="right" vertical="center"/>
    </xf>
    <xf numFmtId="0" fontId="9" fillId="48" borderId="1" xfId="0" applyFont="1" applyFill="1" applyBorder="1" applyAlignment="1">
      <alignment horizontal="right" vertical="center"/>
    </xf>
    <xf numFmtId="0" fontId="32" fillId="0" borderId="0" xfId="0" applyFont="1" applyFill="1" applyBorder="1" applyAlignment="1">
      <alignment horizontal="center"/>
    </xf>
    <xf numFmtId="0" fontId="9" fillId="58" borderId="28" xfId="0" applyFont="1" applyFill="1" applyBorder="1" applyAlignment="1">
      <alignment horizontal="center"/>
    </xf>
    <xf numFmtId="0" fontId="9" fillId="44" borderId="9" xfId="0" applyFont="1" applyFill="1" applyBorder="1" applyAlignment="1">
      <alignment horizontal="right" vertical="center"/>
    </xf>
    <xf numFmtId="0" fontId="9" fillId="53" borderId="29" xfId="0" applyFont="1" applyFill="1" applyBorder="1" applyAlignment="1">
      <alignment horizontal="right" vertical="center"/>
    </xf>
    <xf numFmtId="0" fontId="9" fillId="48" borderId="29" xfId="0" applyFont="1" applyFill="1" applyBorder="1" applyAlignment="1">
      <alignment horizontal="right" vertical="center"/>
    </xf>
    <xf numFmtId="0" fontId="9" fillId="50" borderId="29" xfId="0" applyFont="1" applyFill="1" applyBorder="1" applyAlignment="1">
      <alignment horizontal="right" vertical="center"/>
    </xf>
    <xf numFmtId="0" fontId="9" fillId="57" borderId="29" xfId="0" applyFont="1" applyFill="1" applyBorder="1" applyAlignment="1">
      <alignment horizontal="right" vertical="center"/>
    </xf>
    <xf numFmtId="0" fontId="9" fillId="8" borderId="56" xfId="0" applyFont="1" applyFill="1" applyBorder="1" applyAlignment="1">
      <alignment horizontal="right" vertical="center"/>
    </xf>
    <xf numFmtId="0" fontId="9" fillId="57" borderId="52" xfId="0" applyFont="1" applyFill="1" applyBorder="1"/>
    <xf numFmtId="0" fontId="9" fillId="57" borderId="42" xfId="0" applyFont="1" applyFill="1" applyBorder="1"/>
    <xf numFmtId="0" fontId="9" fillId="54" borderId="52" xfId="0" applyFont="1" applyFill="1" applyBorder="1"/>
    <xf numFmtId="0" fontId="9" fillId="54" borderId="42" xfId="0" applyFont="1" applyFill="1" applyBorder="1"/>
    <xf numFmtId="0" fontId="9" fillId="50" borderId="52" xfId="0" applyFont="1" applyFill="1" applyBorder="1"/>
    <xf numFmtId="0" fontId="9" fillId="50" borderId="42" xfId="0" applyFont="1" applyFill="1" applyBorder="1"/>
    <xf numFmtId="0" fontId="9" fillId="48" borderId="52" xfId="0" applyFont="1" applyFill="1" applyBorder="1"/>
    <xf numFmtId="0" fontId="9" fillId="48" borderId="42" xfId="0" applyFont="1" applyFill="1" applyBorder="1"/>
    <xf numFmtId="0" fontId="9" fillId="53" borderId="52" xfId="0" applyFont="1" applyFill="1" applyBorder="1"/>
    <xf numFmtId="0" fontId="9" fillId="4" borderId="30" xfId="0" applyFont="1" applyFill="1" applyBorder="1"/>
    <xf numFmtId="0" fontId="9" fillId="4" borderId="47" xfId="0" applyFont="1" applyFill="1" applyBorder="1"/>
    <xf numFmtId="0" fontId="9" fillId="4" borderId="31" xfId="0" applyFont="1" applyFill="1" applyBorder="1" applyAlignment="1">
      <alignment horizontal="center"/>
    </xf>
    <xf numFmtId="0" fontId="9" fillId="4" borderId="32" xfId="0" applyFont="1" applyFill="1" applyBorder="1" applyAlignment="1">
      <alignment horizontal="center"/>
    </xf>
    <xf numFmtId="0" fontId="9" fillId="4" borderId="48" xfId="0" applyFont="1" applyFill="1" applyBorder="1" applyAlignment="1">
      <alignment horizontal="center"/>
    </xf>
    <xf numFmtId="0" fontId="9" fillId="4" borderId="33" xfId="0" applyFont="1" applyFill="1" applyBorder="1"/>
    <xf numFmtId="0" fontId="9" fillId="4" borderId="0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9" fillId="4" borderId="49" xfId="0" applyFont="1" applyFill="1" applyBorder="1" applyAlignment="1">
      <alignment horizontal="center"/>
    </xf>
    <xf numFmtId="0" fontId="9" fillId="4" borderId="46" xfId="0" applyFont="1" applyFill="1" applyBorder="1"/>
    <xf numFmtId="0" fontId="9" fillId="4" borderId="50" xfId="0" applyFont="1" applyFill="1" applyBorder="1"/>
    <xf numFmtId="0" fontId="9" fillId="4" borderId="45" xfId="0" applyFont="1" applyFill="1" applyBorder="1" applyAlignment="1">
      <alignment horizontal="center"/>
    </xf>
    <xf numFmtId="0" fontId="9" fillId="4" borderId="44" xfId="0" applyFont="1" applyFill="1" applyBorder="1" applyAlignment="1">
      <alignment horizontal="center"/>
    </xf>
    <xf numFmtId="0" fontId="9" fillId="4" borderId="51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9" fillId="56" borderId="27" xfId="0" applyFont="1" applyFill="1" applyBorder="1" applyAlignment="1">
      <alignment horizontal="center"/>
    </xf>
    <xf numFmtId="0" fontId="9" fillId="58" borderId="39" xfId="0" applyFont="1" applyFill="1" applyBorder="1" applyAlignment="1">
      <alignment horizontal="center"/>
    </xf>
    <xf numFmtId="0" fontId="2" fillId="0" borderId="4" xfId="0" applyFont="1" applyFill="1" applyBorder="1"/>
    <xf numFmtId="0" fontId="2" fillId="0" borderId="7" xfId="0" applyFont="1" applyFill="1" applyBorder="1"/>
    <xf numFmtId="0" fontId="9" fillId="47" borderId="1" xfId="0" applyFont="1" applyFill="1" applyBorder="1" applyAlignment="1">
      <alignment horizontal="center"/>
    </xf>
    <xf numFmtId="0" fontId="9" fillId="47" borderId="12" xfId="0" applyFont="1" applyFill="1" applyBorder="1" applyAlignment="1">
      <alignment horizontal="center"/>
    </xf>
    <xf numFmtId="0" fontId="9" fillId="47" borderId="13" xfId="0" applyFont="1" applyFill="1" applyBorder="1" applyAlignment="1">
      <alignment horizontal="center"/>
    </xf>
    <xf numFmtId="0" fontId="9" fillId="43" borderId="1" xfId="0" applyFont="1" applyFill="1" applyBorder="1" applyAlignment="1">
      <alignment horizontal="center"/>
    </xf>
    <xf numFmtId="0" fontId="9" fillId="43" borderId="12" xfId="0" applyFont="1" applyFill="1" applyBorder="1" applyAlignment="1">
      <alignment horizontal="center"/>
    </xf>
    <xf numFmtId="0" fontId="9" fillId="43" borderId="13" xfId="0" applyFont="1" applyFill="1" applyBorder="1" applyAlignment="1">
      <alignment horizontal="center"/>
    </xf>
    <xf numFmtId="0" fontId="9" fillId="51" borderId="1" xfId="0" applyFont="1" applyFill="1" applyBorder="1" applyAlignment="1">
      <alignment horizontal="center"/>
    </xf>
    <xf numFmtId="0" fontId="9" fillId="51" borderId="12" xfId="0" applyFont="1" applyFill="1" applyBorder="1" applyAlignment="1">
      <alignment horizontal="center"/>
    </xf>
    <xf numFmtId="0" fontId="9" fillId="51" borderId="13" xfId="0" applyFont="1" applyFill="1" applyBorder="1" applyAlignment="1">
      <alignment horizontal="center"/>
    </xf>
    <xf numFmtId="0" fontId="9" fillId="49" borderId="1" xfId="0" applyFont="1" applyFill="1" applyBorder="1" applyAlignment="1">
      <alignment horizontal="center"/>
    </xf>
    <xf numFmtId="0" fontId="9" fillId="49" borderId="12" xfId="0" applyFont="1" applyFill="1" applyBorder="1" applyAlignment="1">
      <alignment horizontal="center"/>
    </xf>
    <xf numFmtId="0" fontId="9" fillId="49" borderId="13" xfId="0" applyFont="1" applyFill="1" applyBorder="1" applyAlignment="1">
      <alignment horizontal="center"/>
    </xf>
    <xf numFmtId="0" fontId="9" fillId="47" borderId="1" xfId="0" applyFont="1" applyFill="1" applyBorder="1"/>
    <xf numFmtId="0" fontId="9" fillId="47" borderId="11" xfId="0" applyFont="1" applyFill="1" applyBorder="1"/>
    <xf numFmtId="0" fontId="9" fillId="47" borderId="12" xfId="0" applyFont="1" applyFill="1" applyBorder="1"/>
    <xf numFmtId="0" fontId="9" fillId="43" borderId="1" xfId="0" applyFont="1" applyFill="1" applyBorder="1"/>
    <xf numFmtId="0" fontId="9" fillId="43" borderId="11" xfId="0" applyFont="1" applyFill="1" applyBorder="1"/>
    <xf numFmtId="0" fontId="9" fillId="43" borderId="12" xfId="0" applyFont="1" applyFill="1" applyBorder="1"/>
    <xf numFmtId="0" fontId="9" fillId="51" borderId="1" xfId="0" applyFont="1" applyFill="1" applyBorder="1"/>
    <xf numFmtId="0" fontId="9" fillId="51" borderId="11" xfId="0" applyFont="1" applyFill="1" applyBorder="1"/>
    <xf numFmtId="0" fontId="9" fillId="51" borderId="12" xfId="0" applyFont="1" applyFill="1" applyBorder="1"/>
    <xf numFmtId="0" fontId="9" fillId="49" borderId="1" xfId="0" applyFont="1" applyFill="1" applyBorder="1"/>
    <xf numFmtId="0" fontId="9" fillId="49" borderId="11" xfId="0" applyFont="1" applyFill="1" applyBorder="1"/>
    <xf numFmtId="0" fontId="9" fillId="49" borderId="12" xfId="0" applyFont="1" applyFill="1" applyBorder="1"/>
    <xf numFmtId="0" fontId="9" fillId="52" borderId="2" xfId="0" applyFont="1" applyFill="1" applyBorder="1"/>
    <xf numFmtId="0" fontId="9" fillId="52" borderId="3" xfId="0" applyFont="1" applyFill="1" applyBorder="1"/>
    <xf numFmtId="0" fontId="9" fillId="52" borderId="5" xfId="0" applyFont="1" applyFill="1" applyBorder="1"/>
    <xf numFmtId="0" fontId="9" fillId="52" borderId="6" xfId="0" applyFont="1" applyFill="1" applyBorder="1" applyAlignment="1">
      <alignment horizontal="center"/>
    </xf>
    <xf numFmtId="0" fontId="9" fillId="52" borderId="7" xfId="0" applyFont="1" applyFill="1" applyBorder="1" applyAlignment="1">
      <alignment horizontal="center"/>
    </xf>
    <xf numFmtId="0" fontId="9" fillId="43" borderId="4" xfId="0" applyFont="1" applyFill="1" applyBorder="1" applyAlignment="1">
      <alignment horizontal="center"/>
    </xf>
    <xf numFmtId="0" fontId="9" fillId="44" borderId="4" xfId="0" applyFont="1" applyFill="1" applyBorder="1" applyAlignment="1">
      <alignment horizontal="center"/>
    </xf>
    <xf numFmtId="0" fontId="9" fillId="49" borderId="4" xfId="0" applyFont="1" applyFill="1" applyBorder="1" applyAlignment="1">
      <alignment horizontal="center"/>
    </xf>
    <xf numFmtId="0" fontId="9" fillId="52" borderId="8" xfId="0" applyFont="1" applyFill="1" applyBorder="1"/>
    <xf numFmtId="0" fontId="9" fillId="52" borderId="9" xfId="0" applyFont="1" applyFill="1" applyBorder="1"/>
    <xf numFmtId="0" fontId="9" fillId="43" borderId="10" xfId="0" applyFont="1" applyFill="1" applyBorder="1" applyAlignment="1">
      <alignment horizontal="center"/>
    </xf>
    <xf numFmtId="0" fontId="9" fillId="44" borderId="10" xfId="0" applyFont="1" applyFill="1" applyBorder="1" applyAlignment="1">
      <alignment horizontal="center"/>
    </xf>
    <xf numFmtId="0" fontId="9" fillId="49" borderId="10" xfId="0" applyFont="1" applyFill="1" applyBorder="1" applyAlignment="1">
      <alignment horizontal="center"/>
    </xf>
    <xf numFmtId="0" fontId="9" fillId="53" borderId="1" xfId="0" applyFont="1" applyFill="1" applyBorder="1"/>
    <xf numFmtId="0" fontId="9" fillId="53" borderId="11" xfId="0" applyFont="1" applyFill="1" applyBorder="1"/>
    <xf numFmtId="0" fontId="9" fillId="53" borderId="12" xfId="0" applyFont="1" applyFill="1" applyBorder="1"/>
    <xf numFmtId="0" fontId="9" fillId="54" borderId="28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3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34" fillId="0" borderId="0" xfId="0" applyFont="1" applyFill="1"/>
    <xf numFmtId="0" fontId="35" fillId="0" borderId="0" xfId="0" applyFont="1" applyFill="1"/>
    <xf numFmtId="0" fontId="34" fillId="0" borderId="0" xfId="0" applyFont="1"/>
    <xf numFmtId="0" fontId="35" fillId="0" borderId="0" xfId="0" applyFont="1"/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2" fillId="0" borderId="13" xfId="0" applyFont="1" applyFill="1" applyBorder="1"/>
    <xf numFmtId="0" fontId="2" fillId="8" borderId="53" xfId="0" applyFont="1" applyFill="1" applyBorder="1" applyAlignment="1">
      <alignment horizontal="center"/>
    </xf>
    <xf numFmtId="0" fontId="2" fillId="8" borderId="54" xfId="0" applyFont="1" applyFill="1" applyBorder="1" applyAlignment="1">
      <alignment horizontal="center"/>
    </xf>
    <xf numFmtId="0" fontId="2" fillId="8" borderId="55" xfId="0" applyFont="1" applyFill="1" applyBorder="1" applyAlignment="1">
      <alignment horizontal="center"/>
    </xf>
    <xf numFmtId="0" fontId="9" fillId="45" borderId="1" xfId="0" applyFont="1" applyFill="1" applyBorder="1" applyAlignment="1">
      <alignment horizontal="center"/>
    </xf>
    <xf numFmtId="0" fontId="9" fillId="45" borderId="26" xfId="0" applyFont="1" applyFill="1" applyBorder="1" applyAlignment="1">
      <alignment horizontal="center"/>
    </xf>
    <xf numFmtId="0" fontId="9" fillId="53" borderId="27" xfId="0" applyFont="1" applyFill="1" applyBorder="1" applyAlignment="1">
      <alignment horizontal="center"/>
    </xf>
    <xf numFmtId="0" fontId="9" fillId="53" borderId="28" xfId="0" applyFont="1" applyFill="1" applyBorder="1" applyAlignment="1">
      <alignment horizontal="center"/>
    </xf>
    <xf numFmtId="0" fontId="9" fillId="53" borderId="38" xfId="0" applyFont="1" applyFill="1" applyBorder="1" applyAlignment="1">
      <alignment horizontal="center"/>
    </xf>
    <xf numFmtId="0" fontId="9" fillId="48" borderId="27" xfId="0" applyFont="1" applyFill="1" applyBorder="1" applyAlignment="1">
      <alignment horizontal="center"/>
    </xf>
    <xf numFmtId="0" fontId="9" fillId="48" borderId="28" xfId="0" applyFont="1" applyFill="1" applyBorder="1" applyAlignment="1">
      <alignment horizontal="center"/>
    </xf>
    <xf numFmtId="0" fontId="9" fillId="48" borderId="38" xfId="0" applyFont="1" applyFill="1" applyBorder="1" applyAlignment="1">
      <alignment horizontal="center"/>
    </xf>
    <xf numFmtId="0" fontId="9" fillId="50" borderId="27" xfId="0" applyFont="1" applyFill="1" applyBorder="1" applyAlignment="1">
      <alignment horizontal="center"/>
    </xf>
    <xf numFmtId="0" fontId="9" fillId="50" borderId="28" xfId="0" applyFont="1" applyFill="1" applyBorder="1" applyAlignment="1">
      <alignment horizontal="center"/>
    </xf>
    <xf numFmtId="0" fontId="9" fillId="50" borderId="38" xfId="0" applyFont="1" applyFill="1" applyBorder="1" applyAlignment="1">
      <alignment horizontal="center"/>
    </xf>
    <xf numFmtId="0" fontId="9" fillId="44" borderId="1" xfId="0" applyFont="1" applyFill="1" applyBorder="1" applyAlignment="1">
      <alignment horizontal="center"/>
    </xf>
    <xf numFmtId="0" fontId="9" fillId="43" borderId="1" xfId="0" applyFont="1" applyFill="1" applyBorder="1" applyAlignment="1">
      <alignment horizontal="center"/>
    </xf>
    <xf numFmtId="0" fontId="9" fillId="54" borderId="1" xfId="0" applyFont="1" applyFill="1" applyBorder="1" applyAlignment="1">
      <alignment horizontal="center"/>
    </xf>
    <xf numFmtId="0" fontId="9" fillId="54" borderId="26" xfId="0" applyFont="1" applyFill="1" applyBorder="1" applyAlignment="1">
      <alignment horizontal="center"/>
    </xf>
    <xf numFmtId="0" fontId="9" fillId="55" borderId="42" xfId="0" applyFont="1" applyFill="1" applyBorder="1" applyAlignment="1">
      <alignment horizontal="center"/>
    </xf>
    <xf numFmtId="0" fontId="9" fillId="55" borderId="43" xfId="0" applyFont="1" applyFill="1" applyBorder="1" applyAlignment="1">
      <alignment horizontal="center"/>
    </xf>
    <xf numFmtId="0" fontId="9" fillId="45" borderId="52" xfId="0" applyFont="1" applyFill="1" applyBorder="1" applyAlignment="1">
      <alignment horizontal="center"/>
    </xf>
    <xf numFmtId="0" fontId="9" fillId="45" borderId="42" xfId="0" applyFont="1" applyFill="1" applyBorder="1" applyAlignment="1">
      <alignment horizontal="center"/>
    </xf>
    <xf numFmtId="0" fontId="9" fillId="45" borderId="43" xfId="0" applyFont="1" applyFill="1" applyBorder="1" applyAlignment="1">
      <alignment horizontal="center"/>
    </xf>
    <xf numFmtId="0" fontId="9" fillId="54" borderId="52" xfId="0" applyFont="1" applyFill="1" applyBorder="1" applyAlignment="1">
      <alignment horizontal="center"/>
    </xf>
    <xf numFmtId="0" fontId="9" fillId="54" borderId="42" xfId="0" applyFont="1" applyFill="1" applyBorder="1" applyAlignment="1">
      <alignment horizontal="center"/>
    </xf>
    <xf numFmtId="0" fontId="9" fillId="54" borderId="43" xfId="0" applyFont="1" applyFill="1" applyBorder="1" applyAlignment="1">
      <alignment horizontal="center"/>
    </xf>
    <xf numFmtId="0" fontId="9" fillId="54" borderId="27" xfId="0" applyFont="1" applyFill="1" applyBorder="1" applyAlignment="1">
      <alignment horizontal="center"/>
    </xf>
    <xf numFmtId="0" fontId="9" fillId="54" borderId="28" xfId="0" applyFont="1" applyFill="1" applyBorder="1" applyAlignment="1">
      <alignment horizontal="center"/>
    </xf>
    <xf numFmtId="0" fontId="9" fillId="54" borderId="38" xfId="0" applyFont="1" applyFill="1" applyBorder="1" applyAlignment="1">
      <alignment horizontal="center"/>
    </xf>
    <xf numFmtId="0" fontId="9" fillId="57" borderId="27" xfId="0" applyFont="1" applyFill="1" applyBorder="1" applyAlignment="1">
      <alignment horizontal="center"/>
    </xf>
    <xf numFmtId="0" fontId="9" fillId="57" borderId="28" xfId="0" applyFont="1" applyFill="1" applyBorder="1" applyAlignment="1">
      <alignment horizontal="center"/>
    </xf>
    <xf numFmtId="0" fontId="9" fillId="57" borderId="38" xfId="0" applyFont="1" applyFill="1" applyBorder="1" applyAlignment="1">
      <alignment horizontal="center"/>
    </xf>
    <xf numFmtId="0" fontId="9" fillId="52" borderId="1" xfId="0" applyFont="1" applyFill="1" applyBorder="1" applyAlignment="1">
      <alignment horizontal="center"/>
    </xf>
    <xf numFmtId="0" fontId="9" fillId="55" borderId="1" xfId="0" applyFont="1" applyFill="1" applyBorder="1" applyAlignment="1">
      <alignment horizontal="center"/>
    </xf>
    <xf numFmtId="0" fontId="9" fillId="55" borderId="26" xfId="0" applyFont="1" applyFill="1" applyBorder="1" applyAlignment="1">
      <alignment horizontal="center"/>
    </xf>
    <xf numFmtId="0" fontId="9" fillId="52" borderId="13" xfId="0" applyFont="1" applyFill="1" applyBorder="1" applyAlignment="1">
      <alignment horizontal="center"/>
    </xf>
    <xf numFmtId="0" fontId="9" fillId="44" borderId="57" xfId="0" applyFont="1" applyFill="1" applyBorder="1" applyAlignment="1">
      <alignment horizontal="center"/>
    </xf>
    <xf numFmtId="0" fontId="9" fillId="44" borderId="12" xfId="0" applyFont="1" applyFill="1" applyBorder="1" applyAlignment="1">
      <alignment horizontal="center"/>
    </xf>
    <xf numFmtId="0" fontId="9" fillId="43" borderId="25" xfId="0" applyFont="1" applyFill="1" applyBorder="1" applyAlignment="1">
      <alignment horizontal="center"/>
    </xf>
    <xf numFmtId="0" fontId="9" fillId="43" borderId="11" xfId="0" applyFont="1" applyFill="1" applyBorder="1" applyAlignment="1">
      <alignment horizontal="center"/>
    </xf>
    <xf numFmtId="0" fontId="9" fillId="52" borderId="11" xfId="0" applyFont="1" applyFill="1" applyBorder="1" applyAlignment="1">
      <alignment horizontal="center"/>
    </xf>
    <xf numFmtId="0" fontId="9" fillId="52" borderId="12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3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33" fillId="0" borderId="15" xfId="0" applyFont="1" applyFill="1" applyBorder="1" applyAlignment="1">
      <alignment horizontal="center"/>
    </xf>
    <xf numFmtId="0" fontId="9" fillId="47" borderId="1" xfId="0" applyFont="1" applyFill="1" applyBorder="1" applyAlignment="1">
      <alignment horizontal="center"/>
    </xf>
    <xf numFmtId="0" fontId="9" fillId="53" borderId="1" xfId="0" applyFont="1" applyFill="1" applyBorder="1" applyAlignment="1">
      <alignment horizontal="center"/>
    </xf>
    <xf numFmtId="0" fontId="9" fillId="49" borderId="1" xfId="0" applyFont="1" applyFill="1" applyBorder="1" applyAlignment="1">
      <alignment horizontal="center"/>
    </xf>
    <xf numFmtId="0" fontId="9" fillId="51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7" fillId="8" borderId="11" xfId="0" applyFont="1" applyFill="1" applyBorder="1" applyAlignment="1">
      <alignment horizontal="center"/>
    </xf>
    <xf numFmtId="0" fontId="7" fillId="8" borderId="13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/>
    </xf>
    <xf numFmtId="0" fontId="9" fillId="4" borderId="1" xfId="26" applyFont="1" applyFill="1" applyBorder="1" applyAlignment="1">
      <alignment horizontal="center" vertical="center"/>
    </xf>
    <xf numFmtId="0" fontId="32" fillId="0" borderId="0" xfId="26" applyFont="1" applyFill="1" applyAlignment="1">
      <alignment horizontal="center"/>
    </xf>
    <xf numFmtId="0" fontId="9" fillId="0" borderId="1" xfId="26" applyFont="1" applyFill="1" applyBorder="1" applyAlignment="1">
      <alignment horizontal="center" vertical="center"/>
    </xf>
    <xf numFmtId="0" fontId="9" fillId="0" borderId="1" xfId="26" applyFont="1" applyFill="1" applyBorder="1" applyAlignment="1">
      <alignment horizontal="center" vertical="center" shrinkToFit="1"/>
    </xf>
    <xf numFmtId="0" fontId="9" fillId="55" borderId="1" xfId="26" applyFont="1" applyFill="1" applyBorder="1" applyAlignment="1">
      <alignment horizontal="center" vertical="center"/>
    </xf>
    <xf numFmtId="49" fontId="9" fillId="55" borderId="11" xfId="0" applyNumberFormat="1" applyFont="1" applyFill="1" applyBorder="1" applyAlignment="1">
      <alignment horizontal="center" shrinkToFit="1"/>
    </xf>
    <xf numFmtId="49" fontId="9" fillId="55" borderId="13" xfId="0" applyNumberFormat="1" applyFont="1" applyFill="1" applyBorder="1" applyAlignment="1">
      <alignment horizontal="center" shrinkToFit="1"/>
    </xf>
    <xf numFmtId="0" fontId="9" fillId="55" borderId="11" xfId="26" applyFont="1" applyFill="1" applyBorder="1" applyAlignment="1">
      <alignment horizontal="center" vertical="center"/>
    </xf>
    <xf numFmtId="0" fontId="9" fillId="55" borderId="13" xfId="26" applyFont="1" applyFill="1" applyBorder="1" applyAlignment="1">
      <alignment horizontal="center" vertical="center"/>
    </xf>
    <xf numFmtId="0" fontId="9" fillId="55" borderId="11" xfId="26" applyFont="1" applyFill="1" applyBorder="1" applyAlignment="1">
      <alignment horizontal="center" shrinkToFit="1"/>
    </xf>
    <xf numFmtId="0" fontId="9" fillId="55" borderId="13" xfId="26" applyFont="1" applyFill="1" applyBorder="1" applyAlignment="1">
      <alignment horizontal="center" shrinkToFit="1"/>
    </xf>
    <xf numFmtId="0" fontId="32" fillId="0" borderId="0" xfId="26" applyFont="1" applyFill="1" applyBorder="1" applyAlignment="1">
      <alignment horizontal="center"/>
    </xf>
    <xf numFmtId="0" fontId="33" fillId="0" borderId="2" xfId="26" applyFont="1" applyFill="1" applyBorder="1" applyAlignment="1">
      <alignment horizontal="center" vertical="center"/>
    </xf>
    <xf numFmtId="0" fontId="33" fillId="0" borderId="14" xfId="26" applyFont="1" applyFill="1" applyBorder="1" applyAlignment="1">
      <alignment horizontal="center" vertical="center"/>
    </xf>
    <xf numFmtId="0" fontId="33" fillId="0" borderId="3" xfId="26" applyFont="1" applyFill="1" applyBorder="1" applyAlignment="1">
      <alignment horizontal="center" vertical="center"/>
    </xf>
  </cellXfs>
  <cellStyles count="45">
    <cellStyle name="20% - ส่วนที่ถูกเน้น1" xfId="1" builtinId="30" customBuiltin="1"/>
    <cellStyle name="20% - ส่วนที่ถูกเน้น2" xfId="2" builtinId="34" customBuiltin="1"/>
    <cellStyle name="20% - ส่วนที่ถูกเน้น3" xfId="3" builtinId="38" customBuiltin="1"/>
    <cellStyle name="20% - ส่วนที่ถูกเน้น4" xfId="4" builtinId="42" customBuiltin="1"/>
    <cellStyle name="20% - ส่วนที่ถูกเน้น5" xfId="5" builtinId="46" customBuiltin="1"/>
    <cellStyle name="20% - ส่วนที่ถูกเน้น6" xfId="6" builtinId="50" customBuiltin="1"/>
    <cellStyle name="40% - ส่วนที่ถูกเน้น1" xfId="7" builtinId="31" customBuiltin="1"/>
    <cellStyle name="40% - ส่วนที่ถูกเน้น2" xfId="8" builtinId="35" customBuiltin="1"/>
    <cellStyle name="40% - ส่วนที่ถูกเน้น3" xfId="9" builtinId="39" customBuiltin="1"/>
    <cellStyle name="40% - ส่วนที่ถูกเน้น4" xfId="10" builtinId="43" customBuiltin="1"/>
    <cellStyle name="40% - ส่วนที่ถูกเน้น5" xfId="11" builtinId="47" customBuiltin="1"/>
    <cellStyle name="40% - ส่วนที่ถูกเน้น6" xfId="12" builtinId="51" customBuiltin="1"/>
    <cellStyle name="60% - ส่วนที่ถูกเน้น1" xfId="13" builtinId="32" customBuiltin="1"/>
    <cellStyle name="60% - ส่วนที่ถูกเน้น2" xfId="14" builtinId="36" customBuiltin="1"/>
    <cellStyle name="60% - ส่วนที่ถูกเน้น3" xfId="15" builtinId="40" customBuiltin="1"/>
    <cellStyle name="60% - ส่วนที่ถูกเน้น4" xfId="16" builtinId="44" customBuiltin="1"/>
    <cellStyle name="60% - ส่วนที่ถูกเน้น5" xfId="17" builtinId="48" customBuiltin="1"/>
    <cellStyle name="60% - ส่วนที่ถูกเน้น6" xfId="18" builtinId="52" customBuiltin="1"/>
    <cellStyle name="Normal 2" xfId="42" xr:uid="{00000000-0005-0000-0000-000014000000}"/>
    <cellStyle name="การคำนวณ" xfId="19" builtinId="22" customBuiltin="1"/>
    <cellStyle name="ข้อความเตือน" xfId="20" builtinId="11" customBuiltin="1"/>
    <cellStyle name="ข้อความอธิบาย" xfId="21" builtinId="53" customBuiltin="1"/>
    <cellStyle name="จุลภาค" xfId="44" builtinId="3"/>
    <cellStyle name="ชื่อเรื่อง" xfId="22" builtinId="15" customBuiltin="1"/>
    <cellStyle name="เซลล์ตรวจสอบ" xfId="23" builtinId="23" customBuiltin="1"/>
    <cellStyle name="เซลล์ที่มีลิงก์" xfId="24" builtinId="24" customBuiltin="1"/>
    <cellStyle name="ดี" xfId="25" builtinId="26" customBuiltin="1"/>
    <cellStyle name="ปกติ" xfId="0" builtinId="0"/>
    <cellStyle name="ปกติ_ตารางสถาบันรัฐ" xfId="26" xr:uid="{00000000-0005-0000-0000-00001C000000}"/>
    <cellStyle name="ป้อนค่า" xfId="27" builtinId="20" customBuiltin="1"/>
    <cellStyle name="ปานกลาง" xfId="28" builtinId="28" customBuiltin="1"/>
    <cellStyle name="ผลรวม" xfId="29" builtinId="25" customBuiltin="1"/>
    <cellStyle name="แย่" xfId="30" builtinId="27" customBuiltin="1"/>
    <cellStyle name="ส่วนที่ถูกเน้น1" xfId="31" builtinId="29" customBuiltin="1"/>
    <cellStyle name="ส่วนที่ถูกเน้น2" xfId="32" builtinId="33" customBuiltin="1"/>
    <cellStyle name="ส่วนที่ถูกเน้น3" xfId="33" builtinId="37" customBuiltin="1"/>
    <cellStyle name="ส่วนที่ถูกเน้น4" xfId="34" builtinId="41" customBuiltin="1"/>
    <cellStyle name="ส่วนที่ถูกเน้น5" xfId="35" builtinId="45" customBuiltin="1"/>
    <cellStyle name="ส่วนที่ถูกเน้น6" xfId="36" builtinId="49" customBuiltin="1"/>
    <cellStyle name="แสดงผล" xfId="37" builtinId="21" customBuiltin="1"/>
    <cellStyle name="หมายเหตุ 2" xfId="43" xr:uid="{00000000-0005-0000-0000-000028000000}"/>
    <cellStyle name="หัวเรื่อง 1" xfId="38" builtinId="16" customBuiltin="1"/>
    <cellStyle name="หัวเรื่อง 2" xfId="39" builtinId="17" customBuiltin="1"/>
    <cellStyle name="หัวเรื่อง 3" xfId="40" builtinId="18" customBuiltin="1"/>
    <cellStyle name="หัวเรื่อง 4" xfId="41" builtinId="19" customBuiltin="1"/>
  </cellStyles>
  <dxfs count="0"/>
  <tableStyles count="0" defaultTableStyle="TableStyleMedium2" defaultPivotStyle="PivotStyleLight16"/>
  <colors>
    <mruColors>
      <color rgb="FFCCFFCC"/>
      <color rgb="FFCCFFFF"/>
      <color rgb="FFFFFFCC"/>
      <color rgb="FFFFCCFF"/>
      <color rgb="FFCCECFF"/>
      <color rgb="FF99CCFF"/>
      <color rgb="FFFF99FF"/>
      <color rgb="FF0000FF"/>
      <color rgb="FFFFFF99"/>
      <color rgb="FF99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%20&#3586;&#3657;&#3629;&#3617;&#3641;&#3621;&#3586;&#3629;&#3649;&#3621;&#3657;&#3623;&#3586;&#3629;&#3629;&#3637;&#3585;\&#3585;&#3614;&#3619;.&#3626;&#3656;&#3591;&#3614;&#3637;&#3656;&#3604;&#3634;&#3623;\&#3626;&#3585;&#3629;.%2059\590921.&#3648;&#3629;&#3585;&#3626;&#3634;&#3619;&#3648;&#3612;&#3618;&#3649;&#3614;&#3619;&#3656;.59.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แยกชั้นปี"/>
      <sheetName val="จบปีการศึกษา58"/>
      <sheetName val="เผยแพร่4"/>
      <sheetName val="เผยแพร่5"/>
      <sheetName val="สรุปแยก"/>
      <sheetName val="สรุปรวม"/>
    </sheetNames>
    <sheetDataSet>
      <sheetData sheetId="0">
        <row r="6">
          <cell r="D6" t="str">
            <v>วิทยาการคอมพิวเตอร์</v>
          </cell>
        </row>
        <row r="7">
          <cell r="D7" t="str">
            <v>เทคโนโลยีสารสนเทศ</v>
          </cell>
        </row>
        <row r="8">
          <cell r="D8" t="str">
            <v>วิศวกรรมซอฟแวร์</v>
          </cell>
        </row>
        <row r="9">
          <cell r="D9" t="str">
            <v>สาธารณสุขชุมชน</v>
          </cell>
        </row>
        <row r="10">
          <cell r="D10" t="str">
            <v>วิทยาศาสตร์การกีฬา</v>
          </cell>
        </row>
        <row r="11">
          <cell r="D11" t="str">
            <v>วิทยาศาสตร์สิ่งแวดล้อม</v>
          </cell>
        </row>
        <row r="12">
          <cell r="D12" t="str">
            <v>วิศวกรรมโลจิสติกส์</v>
          </cell>
        </row>
        <row r="13">
          <cell r="D13" t="str">
            <v>วิทยาศาสตร์และเทคโนโลยีอาหาร</v>
          </cell>
        </row>
        <row r="14">
          <cell r="D14" t="str">
            <v>เทคโนโลยีการเกษตร</v>
          </cell>
        </row>
        <row r="15">
          <cell r="D15" t="str">
            <v>เทคโนโลยีการจัดการอุตสาหกรรม</v>
          </cell>
        </row>
        <row r="17">
          <cell r="D17" t="str">
            <v xml:space="preserve">เทคโนโลยีออกแบบผลิตภัณฑ์และบรรจุภัณฑ์ </v>
          </cell>
        </row>
        <row r="19">
          <cell r="D19" t="str">
            <v xml:space="preserve">เทคโนโลยีโยธาและสถาปัตยกรรม </v>
          </cell>
        </row>
        <row r="23">
          <cell r="D23" t="str">
            <v>การศึกษาปฐมวัย</v>
          </cell>
        </row>
        <row r="24">
          <cell r="D24" t="str">
            <v>คณิตศาสตร์</v>
          </cell>
        </row>
        <row r="25">
          <cell r="D25" t="str">
            <v>คอมพิวเตอร์ศึกษา</v>
          </cell>
        </row>
        <row r="26">
          <cell r="D26" t="str">
            <v>ภาษาอังกฤษ</v>
          </cell>
        </row>
        <row r="27">
          <cell r="D27" t="str">
            <v>ภาษาไทย</v>
          </cell>
        </row>
        <row r="28">
          <cell r="D28" t="str">
            <v>สังคมศึกษา</v>
          </cell>
        </row>
        <row r="29">
          <cell r="D29" t="str">
            <v>การประถมศึกษา</v>
          </cell>
        </row>
        <row r="30">
          <cell r="D30" t="str">
            <v>วิทยาศาสตร์</v>
          </cell>
        </row>
        <row r="31">
          <cell r="D31" t="str">
            <v>พลศึกษา</v>
          </cell>
        </row>
        <row r="32">
          <cell r="D32" t="str">
            <v>ดนตรีศึกษา</v>
          </cell>
        </row>
        <row r="33">
          <cell r="D33" t="str">
            <v>การสอนภาษาจีน</v>
          </cell>
        </row>
        <row r="34">
          <cell r="D34" t="str">
            <v>ประกาศนียบัตรวิชาชีพครู</v>
          </cell>
        </row>
        <row r="35">
          <cell r="D35" t="str">
            <v>การบริหารการศึกษา</v>
          </cell>
        </row>
        <row r="36">
          <cell r="D36" t="str">
            <v>หลักสูตรและการสอน</v>
          </cell>
        </row>
        <row r="37">
          <cell r="D37" t="str">
            <v>วิจัยและประเมินผลการศึกษา</v>
          </cell>
        </row>
        <row r="41">
          <cell r="D41" t="str">
            <v>การพัฒนาชุมชน</v>
          </cell>
        </row>
        <row r="42">
          <cell r="D42" t="str">
            <v>ภาษาจีน</v>
          </cell>
        </row>
        <row r="43">
          <cell r="D43" t="str">
            <v>ภาษาญี่ปุ่น</v>
          </cell>
        </row>
        <row r="44">
          <cell r="D44" t="str">
            <v>ภาษาอังกฤษธุรกิจ</v>
          </cell>
        </row>
        <row r="46">
          <cell r="D46" t="str">
            <v>บรรณรักษ์ศาสตร์และสารสนเทศศาสตร์</v>
          </cell>
        </row>
        <row r="47">
          <cell r="D47" t="str">
            <v>ศิลปะและการออกแบบ</v>
          </cell>
        </row>
        <row r="48">
          <cell r="D48" t="str">
            <v>ภาษาไทยเพื่อการสื่อสาร</v>
          </cell>
        </row>
        <row r="49">
          <cell r="D49" t="str">
            <v>ประวัติศาสตร์</v>
          </cell>
        </row>
        <row r="51">
          <cell r="D51" t="str">
            <v>นิเทศศาสตร์</v>
          </cell>
        </row>
        <row r="56">
          <cell r="D56" t="str">
            <v>การจัดการการท่องเที่ยวและการโรงแรม</v>
          </cell>
        </row>
        <row r="57">
          <cell r="D57" t="str">
            <v>การจัดการ</v>
          </cell>
        </row>
        <row r="58">
          <cell r="D58" t="str">
            <v>การตลาด</v>
          </cell>
        </row>
        <row r="59">
          <cell r="D59" t="str">
            <v>คอมพิวเตอร์ธุรกิจ</v>
          </cell>
        </row>
        <row r="60">
          <cell r="D60" t="str">
            <v>บริหารธุรกิจระหว่างประเทศ</v>
          </cell>
        </row>
        <row r="61">
          <cell r="D61" t="str">
            <v>เศรษฐศาสตร์การเงินการคลัง</v>
          </cell>
        </row>
        <row r="63">
          <cell r="D63" t="str">
            <v>การบัญชี</v>
          </cell>
        </row>
      </sheetData>
      <sheetData sheetId="1"/>
      <sheetData sheetId="2"/>
      <sheetData sheetId="3"/>
      <sheetData sheetId="4">
        <row r="6">
          <cell r="C6" t="str">
            <v>วิทยาศาสตรบัณฑิต</v>
          </cell>
          <cell r="D6" t="str">
            <v>วิทยาการคอมพิวเตอร์</v>
          </cell>
          <cell r="E6" t="str">
            <v>ปริญญาตรี</v>
          </cell>
        </row>
        <row r="7">
          <cell r="C7" t="str">
            <v>วิทยาศาสตรบัณฑิต</v>
          </cell>
          <cell r="D7" t="str">
            <v>เทคโนโลยีสารสนเทศ</v>
          </cell>
          <cell r="E7" t="str">
            <v>ปริญญาตรี</v>
          </cell>
        </row>
        <row r="8">
          <cell r="C8" t="str">
            <v>วิทยาศาสตรบัณฑิต</v>
          </cell>
          <cell r="D8" t="str">
            <v>วิศวกรรมซอฟแวร์</v>
          </cell>
          <cell r="E8" t="str">
            <v>ปริญญาตรี</v>
          </cell>
        </row>
        <row r="9">
          <cell r="C9" t="str">
            <v>วิทยาศาสตรบัณฑิต</v>
          </cell>
          <cell r="D9" t="str">
            <v>สาธารณสุขชุมชน</v>
          </cell>
          <cell r="E9" t="str">
            <v>ปริญญาตรี</v>
          </cell>
        </row>
        <row r="10">
          <cell r="C10" t="str">
            <v>วิทยาศาสตรบัณฑิต</v>
          </cell>
          <cell r="D10" t="str">
            <v>วิทยาศาสตร์การกีฬา</v>
          </cell>
          <cell r="E10" t="str">
            <v>ปริญญาตรี</v>
          </cell>
        </row>
        <row r="11">
          <cell r="C11" t="str">
            <v>วิทยาศาสตรบัณฑิต</v>
          </cell>
          <cell r="D11" t="str">
            <v>วิทยาศาสตร์สิ่งแวดล้อม</v>
          </cell>
          <cell r="E11" t="str">
            <v>ปริญญาตรี</v>
          </cell>
        </row>
        <row r="12">
          <cell r="C12" t="str">
            <v>วิศวกรรมศาสตรบัณฑิต</v>
          </cell>
          <cell r="D12" t="str">
            <v>วิศวกรรมโลจิสติกส์</v>
          </cell>
          <cell r="E12" t="str">
            <v>ปริญญาตรี</v>
          </cell>
        </row>
        <row r="13">
          <cell r="C13" t="str">
            <v>วิทยาศาสตรบัณฑิต</v>
          </cell>
          <cell r="D13" t="str">
            <v>วิทยาศาสตร์และเทคโนโลยีอาหาร</v>
          </cell>
          <cell r="E13" t="str">
            <v>ปริญญาตรี</v>
          </cell>
        </row>
        <row r="23">
          <cell r="C23" t="str">
            <v>ครุศาสตรบัณฑิต</v>
          </cell>
          <cell r="D23" t="str">
            <v>การศึกษาปฐมวัย</v>
          </cell>
          <cell r="E23" t="str">
            <v>ปริญญาตรี</v>
          </cell>
        </row>
        <row r="24">
          <cell r="C24" t="str">
            <v>ครุศาสตรบัณฑิต</v>
          </cell>
          <cell r="D24" t="str">
            <v>คณิตศาสตร์</v>
          </cell>
          <cell r="E24" t="str">
            <v>ปริญญาตรี</v>
          </cell>
        </row>
        <row r="25">
          <cell r="C25" t="str">
            <v>ครุศาสตรบัณฑิต</v>
          </cell>
          <cell r="D25" t="str">
            <v>คอมพิวเตอร์ศึกษา</v>
          </cell>
          <cell r="E25" t="str">
            <v>ปริญญาตรี</v>
          </cell>
        </row>
        <row r="26">
          <cell r="C26" t="str">
            <v>ครุศาสตรบัณฑิต</v>
          </cell>
          <cell r="D26" t="str">
            <v>ภาษาอังกฤษ</v>
          </cell>
          <cell r="E26" t="str">
            <v>ปริญญาตรี</v>
          </cell>
        </row>
        <row r="27">
          <cell r="C27" t="str">
            <v>ครุศาสตรบัณฑิต</v>
          </cell>
          <cell r="D27" t="str">
            <v>ภาษาไทย</v>
          </cell>
          <cell r="E27" t="str">
            <v>ปริญญาตรี</v>
          </cell>
        </row>
        <row r="28">
          <cell r="C28" t="str">
            <v>ครุศาสตรบัณฑิต</v>
          </cell>
          <cell r="D28" t="str">
            <v>สังคมศึกษา</v>
          </cell>
          <cell r="E28" t="str">
            <v>ปริญญาตรี</v>
          </cell>
        </row>
        <row r="29">
          <cell r="C29" t="str">
            <v>ครุศาสตรบัณฑิต</v>
          </cell>
          <cell r="D29" t="str">
            <v>การประถมศึกษา</v>
          </cell>
          <cell r="E29" t="str">
            <v>ปริญญาตรี</v>
          </cell>
        </row>
        <row r="30">
          <cell r="C30" t="str">
            <v>ครุศาสตรบัณฑิต</v>
          </cell>
          <cell r="D30" t="str">
            <v>วิทยาศาสตร์</v>
          </cell>
          <cell r="E30" t="str">
            <v>ปริญญาตรี</v>
          </cell>
        </row>
        <row r="31">
          <cell r="C31" t="str">
            <v>ครุศาสตรบัณฑิต</v>
          </cell>
          <cell r="D31" t="str">
            <v>พลศึกษา</v>
          </cell>
          <cell r="E31" t="str">
            <v>ปริญญาตรี</v>
          </cell>
        </row>
        <row r="32">
          <cell r="C32" t="str">
            <v>ครุศาสตรบัณฑิต</v>
          </cell>
          <cell r="D32" t="str">
            <v>ดนตรีศึกษา</v>
          </cell>
          <cell r="E32" t="str">
            <v>ปริญญาตรี</v>
          </cell>
        </row>
        <row r="33">
          <cell r="C33" t="str">
            <v>ครุศาสตรบัณฑิต</v>
          </cell>
          <cell r="D33" t="str">
            <v>การสอนภาษาจีน</v>
          </cell>
          <cell r="E33" t="str">
            <v>ปริญญาตรี</v>
          </cell>
        </row>
        <row r="34">
          <cell r="C34" t="str">
            <v>ประกาศนียบัตรบัณฑิต</v>
          </cell>
          <cell r="D34" t="str">
            <v>ประกาศนียบัตรวิชาชีพครู</v>
          </cell>
          <cell r="E34" t="str">
            <v>ประกาศนียบัตรบัณฑิต</v>
          </cell>
        </row>
        <row r="35">
          <cell r="C35" t="str">
            <v>ครุศาสตรมหาบัณฑิต</v>
          </cell>
          <cell r="D35" t="str">
            <v>การบริหารการศึกษา</v>
          </cell>
          <cell r="E35" t="str">
            <v>ปริญญาโท</v>
          </cell>
        </row>
        <row r="36">
          <cell r="C36" t="str">
            <v>ครุศาสตรมหาบัณฑิต</v>
          </cell>
          <cell r="D36" t="str">
            <v>หลักสูตรและการสอน</v>
          </cell>
          <cell r="E36" t="str">
            <v>ปริญญาโท</v>
          </cell>
        </row>
        <row r="37">
          <cell r="C37" t="str">
            <v>ครุศาสตรมหาบัณฑิต</v>
          </cell>
          <cell r="D37" t="str">
            <v>วิจัยและประเมินผลการศึกษา</v>
          </cell>
          <cell r="E37" t="str">
            <v>ปริญญาโท</v>
          </cell>
        </row>
        <row r="38">
          <cell r="C38" t="str">
            <v>ครุศาสตรดุษฎีบัณฑิต</v>
          </cell>
          <cell r="D38" t="str">
            <v>การบริหารการศึกษา</v>
          </cell>
          <cell r="E38" t="str">
            <v>ปริญญาเอก</v>
          </cell>
        </row>
        <row r="41">
          <cell r="C41" t="str">
            <v>ศิลปศาสตรบัณฑิต</v>
          </cell>
          <cell r="D41" t="str">
            <v>การพัฒนาชุมชน</v>
          </cell>
          <cell r="E41" t="str">
            <v>ปริญญาตรี</v>
          </cell>
        </row>
        <row r="42">
          <cell r="C42" t="str">
            <v>ศิลปศาสตรบัณฑิต</v>
          </cell>
          <cell r="D42" t="str">
            <v>ภาษาจีน</v>
          </cell>
          <cell r="E42" t="str">
            <v>ปริญญาตรี</v>
          </cell>
        </row>
        <row r="43">
          <cell r="C43" t="str">
            <v>ศิลปศาสตรบัณฑิต</v>
          </cell>
          <cell r="D43" t="str">
            <v>ภาษาญี่ปุ่น</v>
          </cell>
          <cell r="E43" t="str">
            <v>ปริญญาตรี</v>
          </cell>
        </row>
        <row r="44">
          <cell r="C44" t="str">
            <v>ศิลปศาสตรบัณฑิต</v>
          </cell>
          <cell r="D44" t="str">
            <v>ภาษาอังกฤษธุรกิจ</v>
          </cell>
          <cell r="E44" t="str">
            <v>ปริญญาตรี</v>
          </cell>
        </row>
        <row r="46">
          <cell r="C46" t="str">
            <v>ศิลปศาสตรบัณฑิต</v>
          </cell>
          <cell r="D46" t="str">
            <v>บรรณรักษ์ศาสตร์และสารสนเทศศาสตร์</v>
          </cell>
          <cell r="E46" t="str">
            <v>ปริญญาตรี</v>
          </cell>
        </row>
        <row r="47">
          <cell r="C47" t="str">
            <v>ศิลปศาสตรบัณฑิต</v>
          </cell>
          <cell r="D47" t="str">
            <v>ศิลปะและการออกแบบ</v>
          </cell>
          <cell r="E47" t="str">
            <v>ปริญญาตรี</v>
          </cell>
        </row>
        <row r="48">
          <cell r="C48" t="str">
            <v>ศิลปศาสตรบัณฑิต</v>
          </cell>
          <cell r="D48" t="str">
            <v>ภาษาไทยเพื่อการสื่อสาร</v>
          </cell>
          <cell r="E48" t="str">
            <v>ปริญญาตรี</v>
          </cell>
        </row>
        <row r="49">
          <cell r="C49" t="str">
            <v>ศิลปศาสตรบัณฑิต</v>
          </cell>
          <cell r="D49" t="str">
            <v>ประวัติศาสตร์</v>
          </cell>
          <cell r="E49" t="str">
            <v>ปริญญาตรี</v>
          </cell>
        </row>
        <row r="51">
          <cell r="C51" t="str">
            <v>นิเทศศาสตรบัณฑิต</v>
          </cell>
        </row>
        <row r="56">
          <cell r="C56" t="str">
            <v>ศิลปศาสตรบัณฑิต</v>
          </cell>
          <cell r="D56" t="str">
            <v>การจัดการการท่องเที่ยวและการโรงแรม</v>
          </cell>
          <cell r="E56" t="str">
            <v>ปริญญาตรี</v>
          </cell>
        </row>
        <row r="57">
          <cell r="C57" t="str">
            <v>บริหารธุรกิจบัณฑิต</v>
          </cell>
          <cell r="D57" t="str">
            <v>การจัดการ</v>
          </cell>
          <cell r="E57" t="str">
            <v>ปริญญาตรี</v>
          </cell>
        </row>
        <row r="58">
          <cell r="C58" t="str">
            <v>บริหารธุรกิจบัณฑิต</v>
          </cell>
          <cell r="D58" t="str">
            <v>การตลาด</v>
          </cell>
          <cell r="E58" t="str">
            <v>ปริญญาตรี</v>
          </cell>
        </row>
        <row r="59">
          <cell r="C59" t="str">
            <v>บริหารธุรกิจบัณฑิต</v>
          </cell>
          <cell r="D59" t="str">
            <v>คอมพิวเตอร์ธุรกิจ</v>
          </cell>
          <cell r="E59" t="str">
            <v>ปริญญาตรี</v>
          </cell>
        </row>
        <row r="60">
          <cell r="C60" t="str">
            <v>บริหารธุรกิจบัณฑิต</v>
          </cell>
          <cell r="D60" t="str">
            <v>บริหารธุรกิจระหว่างประเทศ</v>
          </cell>
          <cell r="E60" t="str">
            <v>ปริญญาตรี</v>
          </cell>
        </row>
        <row r="61">
          <cell r="C61" t="str">
            <v>บริหารธุรกิจบัณฑิต</v>
          </cell>
          <cell r="D61" t="str">
            <v>เศรษฐศาสตร์การเงินการคลัง</v>
          </cell>
          <cell r="E61" t="str">
            <v>ปริญญาตรี</v>
          </cell>
        </row>
        <row r="63">
          <cell r="C63" t="str">
            <v>บัญชีบัณฑิต</v>
          </cell>
          <cell r="D63" t="str">
            <v>การบัญชี</v>
          </cell>
          <cell r="E63" t="str">
            <v>ปริญญาตรี</v>
          </cell>
        </row>
        <row r="68">
          <cell r="C68" t="str">
            <v>นิติศาสตรบัณฑิต</v>
          </cell>
          <cell r="D68" t="str">
            <v>นิติศาสตร์</v>
          </cell>
          <cell r="E68" t="str">
            <v>ปริญญาตรี</v>
          </cell>
        </row>
        <row r="70">
          <cell r="C70" t="str">
            <v>รัฐประศาสนศาสตรบัณฑิต</v>
          </cell>
          <cell r="D70" t="str">
            <v>รัฐประศาสนศาสตร์</v>
          </cell>
          <cell r="E70" t="str">
            <v>ปริญญาตรี</v>
          </cell>
        </row>
        <row r="71">
          <cell r="C71" t="str">
            <v>รัฐประศาสนศาสตรมหาบัณฑิต</v>
          </cell>
          <cell r="D71" t="str">
            <v>การปกครองท้องถิ่น</v>
          </cell>
          <cell r="E71" t="str">
            <v>ปริญญาโท</v>
          </cell>
        </row>
        <row r="72">
          <cell r="C72" t="str">
            <v>รัฐศาสตรบัณฑิต</v>
          </cell>
          <cell r="D72" t="str">
            <v>รัฐศาสตร์</v>
          </cell>
          <cell r="E72" t="str">
            <v>ปริญญาตรี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72"/>
  <sheetViews>
    <sheetView zoomScale="70" zoomScaleNormal="70" workbookViewId="0">
      <pane ySplit="4" topLeftCell="A17" activePane="bottomLeft" state="frozen"/>
      <selection pane="bottomLeft" activeCell="D51" sqref="D51"/>
    </sheetView>
  </sheetViews>
  <sheetFormatPr defaultRowHeight="12.75" x14ac:dyDescent="0.2"/>
  <cols>
    <col min="1" max="1" width="1.5703125" style="329" customWidth="1"/>
    <col min="2" max="2" width="4" style="329" customWidth="1"/>
    <col min="3" max="3" width="17.28515625" style="329" hidden="1" customWidth="1"/>
    <col min="4" max="4" width="40" style="329" customWidth="1"/>
    <col min="5" max="5" width="14" style="329" customWidth="1"/>
    <col min="6" max="7" width="5.5703125" style="329" customWidth="1"/>
    <col min="8" max="8" width="5.5703125" style="330" customWidth="1"/>
    <col min="9" max="9" width="4.42578125" style="331" customWidth="1"/>
    <col min="10" max="10" width="5.5703125" style="331" customWidth="1"/>
    <col min="11" max="11" width="5.5703125" style="332" customWidth="1"/>
    <col min="12" max="12" width="4.42578125" style="331" customWidth="1"/>
    <col min="13" max="13" width="5.5703125" style="331" customWidth="1"/>
    <col min="14" max="14" width="5.5703125" style="332" customWidth="1"/>
    <col min="15" max="15" width="4.42578125" style="331" customWidth="1"/>
    <col min="16" max="16" width="5.5703125" style="331" customWidth="1"/>
    <col min="17" max="17" width="5.5703125" style="332" customWidth="1"/>
    <col min="18" max="18" width="4.42578125" style="331" customWidth="1"/>
    <col min="19" max="19" width="4.85546875" style="331" customWidth="1"/>
    <col min="20" max="20" width="4.42578125" style="332" customWidth="1"/>
    <col min="21" max="23" width="5.5703125" style="332" customWidth="1"/>
    <col min="24" max="24" width="4.42578125" style="332" customWidth="1"/>
    <col min="25" max="25" width="4.85546875" style="332" customWidth="1"/>
    <col min="26" max="26" width="4.42578125" style="332" customWidth="1"/>
    <col min="27" max="27" width="4.42578125" style="331" customWidth="1"/>
    <col min="28" max="28" width="4.85546875" style="331" customWidth="1"/>
    <col min="29" max="29" width="4.42578125" style="330" customWidth="1"/>
    <col min="30" max="30" width="4.140625" style="329" customWidth="1"/>
    <col min="31" max="31" width="4.85546875" style="329" customWidth="1"/>
    <col min="32" max="32" width="4.42578125" style="330" customWidth="1"/>
    <col min="33" max="33" width="4.42578125" style="329" customWidth="1"/>
    <col min="34" max="34" width="4.85546875" style="329" customWidth="1"/>
    <col min="35" max="35" width="4.42578125" style="330" customWidth="1"/>
    <col min="36" max="36" width="4.140625" style="329" customWidth="1"/>
    <col min="37" max="37" width="4.85546875" style="329" customWidth="1"/>
    <col min="38" max="38" width="4.28515625" style="330" customWidth="1"/>
    <col min="39" max="39" width="4.42578125" style="330" customWidth="1"/>
    <col min="40" max="40" width="4.85546875" style="330" customWidth="1"/>
    <col min="41" max="41" width="5.5703125" style="330" customWidth="1"/>
    <col min="42" max="42" width="4.42578125" style="329" customWidth="1"/>
    <col min="43" max="43" width="5.5703125" style="329" customWidth="1"/>
    <col min="44" max="44" width="5.5703125" style="330" customWidth="1"/>
    <col min="45" max="45" width="4.42578125" style="327" customWidth="1"/>
    <col min="46" max="46" width="5.5703125" style="327" customWidth="1"/>
    <col min="47" max="47" width="5.5703125" style="328" customWidth="1"/>
    <col min="48" max="48" width="4.42578125" style="327" customWidth="1"/>
    <col min="49" max="49" width="5.5703125" style="327" customWidth="1"/>
    <col min="50" max="50" width="5.5703125" style="328" customWidth="1"/>
    <col min="51" max="51" width="4.42578125" style="327" customWidth="1"/>
    <col min="52" max="52" width="5.5703125" style="327" customWidth="1"/>
    <col min="53" max="53" width="5.5703125" style="328" customWidth="1"/>
    <col min="54" max="54" width="4.42578125" style="327" customWidth="1"/>
    <col min="55" max="55" width="4.85546875" style="327" customWidth="1"/>
    <col min="56" max="56" width="4.42578125" style="328" customWidth="1"/>
    <col min="57" max="57" width="5.5703125" style="328" customWidth="1"/>
    <col min="58" max="58" width="5.85546875" style="328" customWidth="1"/>
    <col min="59" max="59" width="6.7109375" style="328" customWidth="1"/>
    <col min="60" max="16384" width="9.140625" style="327"/>
  </cols>
  <sheetData>
    <row r="1" spans="1:59" ht="28.5" thickBot="1" x14ac:dyDescent="0.7">
      <c r="A1" s="225" t="s">
        <v>146</v>
      </c>
      <c r="B1" s="164"/>
      <c r="C1" s="164"/>
      <c r="D1" s="164"/>
      <c r="E1" s="164"/>
      <c r="F1" s="164"/>
      <c r="G1" s="164"/>
      <c r="H1" s="225"/>
      <c r="I1" s="164"/>
      <c r="J1" s="164"/>
      <c r="K1" s="225"/>
      <c r="L1" s="164"/>
      <c r="M1" s="164"/>
      <c r="N1" s="225"/>
      <c r="O1" s="164"/>
      <c r="P1" s="164"/>
      <c r="Q1" s="225"/>
      <c r="R1" s="164"/>
      <c r="S1" s="164"/>
      <c r="T1" s="225"/>
      <c r="U1" s="225"/>
      <c r="V1" s="225"/>
      <c r="W1" s="225"/>
      <c r="X1" s="164"/>
      <c r="Y1" s="164"/>
      <c r="Z1" s="225"/>
      <c r="AA1" s="164"/>
      <c r="AB1" s="164"/>
      <c r="AC1" s="225"/>
      <c r="AD1" s="164"/>
      <c r="AE1" s="164"/>
      <c r="AF1" s="225"/>
      <c r="AG1" s="164"/>
      <c r="AH1" s="164"/>
      <c r="AI1" s="225"/>
      <c r="AJ1" s="164"/>
      <c r="AK1" s="164"/>
      <c r="AL1" s="225"/>
      <c r="AM1" s="225"/>
      <c r="AN1" s="225"/>
      <c r="AO1" s="225"/>
      <c r="AP1" s="137"/>
      <c r="AQ1" s="137"/>
      <c r="AR1" s="240"/>
    </row>
    <row r="2" spans="1:59" s="328" customFormat="1" ht="22.5" x14ac:dyDescent="0.55000000000000004">
      <c r="A2" s="257"/>
      <c r="B2" s="258"/>
      <c r="C2" s="259"/>
      <c r="D2" s="260"/>
      <c r="E2" s="261"/>
      <c r="F2" s="357" t="s">
        <v>0</v>
      </c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358"/>
      <c r="R2" s="358"/>
      <c r="S2" s="358"/>
      <c r="T2" s="358"/>
      <c r="U2" s="358"/>
      <c r="V2" s="358"/>
      <c r="W2" s="359"/>
      <c r="X2" s="354" t="s">
        <v>1</v>
      </c>
      <c r="Y2" s="355"/>
      <c r="Z2" s="355"/>
      <c r="AA2" s="355"/>
      <c r="AB2" s="355"/>
      <c r="AC2" s="355"/>
      <c r="AD2" s="355"/>
      <c r="AE2" s="355"/>
      <c r="AF2" s="355"/>
      <c r="AG2" s="355"/>
      <c r="AH2" s="355"/>
      <c r="AI2" s="355"/>
      <c r="AJ2" s="355"/>
      <c r="AK2" s="355"/>
      <c r="AL2" s="355"/>
      <c r="AM2" s="355"/>
      <c r="AN2" s="355"/>
      <c r="AO2" s="356"/>
      <c r="AP2" s="352" t="s">
        <v>134</v>
      </c>
      <c r="AQ2" s="352"/>
      <c r="AR2" s="352"/>
      <c r="AS2" s="352"/>
      <c r="AT2" s="352"/>
      <c r="AU2" s="352"/>
      <c r="AV2" s="352"/>
      <c r="AW2" s="352"/>
      <c r="AX2" s="352"/>
      <c r="AY2" s="352"/>
      <c r="AZ2" s="352"/>
      <c r="BA2" s="352"/>
      <c r="BB2" s="352"/>
      <c r="BC2" s="352"/>
      <c r="BD2" s="352"/>
      <c r="BE2" s="352"/>
      <c r="BF2" s="352"/>
      <c r="BG2" s="353"/>
    </row>
    <row r="3" spans="1:59" s="328" customFormat="1" ht="22.5" x14ac:dyDescent="0.55000000000000004">
      <c r="A3" s="262"/>
      <c r="B3" s="263" t="s">
        <v>2</v>
      </c>
      <c r="C3" s="264" t="s">
        <v>3</v>
      </c>
      <c r="D3" s="265" t="s">
        <v>4</v>
      </c>
      <c r="E3" s="266" t="s">
        <v>5</v>
      </c>
      <c r="F3" s="372" t="s">
        <v>135</v>
      </c>
      <c r="G3" s="349"/>
      <c r="H3" s="373"/>
      <c r="I3" s="349" t="s">
        <v>136</v>
      </c>
      <c r="J3" s="349"/>
      <c r="K3" s="349"/>
      <c r="L3" s="349" t="s">
        <v>137</v>
      </c>
      <c r="M3" s="349"/>
      <c r="N3" s="349"/>
      <c r="O3" s="349" t="s">
        <v>138</v>
      </c>
      <c r="P3" s="349"/>
      <c r="Q3" s="349"/>
      <c r="R3" s="349" t="s">
        <v>139</v>
      </c>
      <c r="S3" s="349"/>
      <c r="T3" s="349"/>
      <c r="U3" s="350" t="s">
        <v>6</v>
      </c>
      <c r="V3" s="350"/>
      <c r="W3" s="351"/>
      <c r="X3" s="370" t="s">
        <v>135</v>
      </c>
      <c r="Y3" s="371"/>
      <c r="Z3" s="371"/>
      <c r="AA3" s="348" t="s">
        <v>136</v>
      </c>
      <c r="AB3" s="348"/>
      <c r="AC3" s="348"/>
      <c r="AD3" s="348" t="s">
        <v>137</v>
      </c>
      <c r="AE3" s="348"/>
      <c r="AF3" s="348"/>
      <c r="AG3" s="348" t="s">
        <v>138</v>
      </c>
      <c r="AH3" s="348"/>
      <c r="AI3" s="348"/>
      <c r="AJ3" s="348" t="s">
        <v>139</v>
      </c>
      <c r="AK3" s="348"/>
      <c r="AL3" s="348"/>
      <c r="AM3" s="337" t="s">
        <v>6</v>
      </c>
      <c r="AN3" s="337"/>
      <c r="AO3" s="338"/>
      <c r="AP3" s="369" t="s">
        <v>135</v>
      </c>
      <c r="AQ3" s="366"/>
      <c r="AR3" s="366"/>
      <c r="AS3" s="369" t="s">
        <v>136</v>
      </c>
      <c r="AT3" s="366"/>
      <c r="AU3" s="366"/>
      <c r="AV3" s="374" t="s">
        <v>137</v>
      </c>
      <c r="AW3" s="375"/>
      <c r="AX3" s="369"/>
      <c r="AY3" s="366" t="s">
        <v>138</v>
      </c>
      <c r="AZ3" s="366"/>
      <c r="BA3" s="366"/>
      <c r="BB3" s="366" t="s">
        <v>139</v>
      </c>
      <c r="BC3" s="366"/>
      <c r="BD3" s="366"/>
      <c r="BE3" s="367" t="s">
        <v>6</v>
      </c>
      <c r="BF3" s="367"/>
      <c r="BG3" s="368"/>
    </row>
    <row r="4" spans="1:59" s="328" customFormat="1" ht="23.25" thickBot="1" x14ac:dyDescent="0.6">
      <c r="A4" s="267"/>
      <c r="B4" s="268"/>
      <c r="C4" s="269"/>
      <c r="D4" s="270"/>
      <c r="E4" s="271" t="s">
        <v>7</v>
      </c>
      <c r="F4" s="272" t="s">
        <v>8</v>
      </c>
      <c r="G4" s="226" t="s">
        <v>9</v>
      </c>
      <c r="H4" s="226" t="s">
        <v>10</v>
      </c>
      <c r="I4" s="226" t="s">
        <v>8</v>
      </c>
      <c r="J4" s="226" t="s">
        <v>9</v>
      </c>
      <c r="K4" s="226" t="s">
        <v>10</v>
      </c>
      <c r="L4" s="226" t="s">
        <v>8</v>
      </c>
      <c r="M4" s="226" t="s">
        <v>9</v>
      </c>
      <c r="N4" s="226" t="s">
        <v>10</v>
      </c>
      <c r="O4" s="226" t="s">
        <v>8</v>
      </c>
      <c r="P4" s="226" t="s">
        <v>9</v>
      </c>
      <c r="Q4" s="226" t="s">
        <v>10</v>
      </c>
      <c r="R4" s="226" t="s">
        <v>8</v>
      </c>
      <c r="S4" s="226" t="s">
        <v>9</v>
      </c>
      <c r="T4" s="226" t="s">
        <v>10</v>
      </c>
      <c r="U4" s="317" t="s">
        <v>8</v>
      </c>
      <c r="V4" s="317" t="s">
        <v>9</v>
      </c>
      <c r="W4" s="166" t="s">
        <v>10</v>
      </c>
      <c r="X4" s="273" t="s">
        <v>8</v>
      </c>
      <c r="Y4" s="235" t="s">
        <v>9</v>
      </c>
      <c r="Z4" s="235" t="s">
        <v>10</v>
      </c>
      <c r="AA4" s="235" t="s">
        <v>8</v>
      </c>
      <c r="AB4" s="235" t="s">
        <v>9</v>
      </c>
      <c r="AC4" s="235" t="s">
        <v>10</v>
      </c>
      <c r="AD4" s="235" t="s">
        <v>8</v>
      </c>
      <c r="AE4" s="235" t="s">
        <v>9</v>
      </c>
      <c r="AF4" s="235" t="s">
        <v>10</v>
      </c>
      <c r="AG4" s="235" t="s">
        <v>8</v>
      </c>
      <c r="AH4" s="235" t="s">
        <v>9</v>
      </c>
      <c r="AI4" s="235" t="s">
        <v>10</v>
      </c>
      <c r="AJ4" s="235" t="s">
        <v>8</v>
      </c>
      <c r="AK4" s="235" t="s">
        <v>9</v>
      </c>
      <c r="AL4" s="235" t="s">
        <v>10</v>
      </c>
      <c r="AM4" s="236" t="s">
        <v>8</v>
      </c>
      <c r="AN4" s="236" t="s">
        <v>9</v>
      </c>
      <c r="AO4" s="237" t="s">
        <v>10</v>
      </c>
      <c r="AP4" s="274" t="s">
        <v>8</v>
      </c>
      <c r="AQ4" s="241" t="s">
        <v>9</v>
      </c>
      <c r="AR4" s="241" t="s">
        <v>10</v>
      </c>
      <c r="AS4" s="274" t="s">
        <v>8</v>
      </c>
      <c r="AT4" s="241" t="s">
        <v>9</v>
      </c>
      <c r="AU4" s="241" t="s">
        <v>10</v>
      </c>
      <c r="AV4" s="241" t="s">
        <v>8</v>
      </c>
      <c r="AW4" s="241" t="s">
        <v>9</v>
      </c>
      <c r="AX4" s="241" t="s">
        <v>10</v>
      </c>
      <c r="AY4" s="241" t="s">
        <v>8</v>
      </c>
      <c r="AZ4" s="241" t="s">
        <v>9</v>
      </c>
      <c r="BA4" s="241" t="s">
        <v>10</v>
      </c>
      <c r="BB4" s="241" t="s">
        <v>8</v>
      </c>
      <c r="BC4" s="241" t="s">
        <v>9</v>
      </c>
      <c r="BD4" s="241" t="s">
        <v>10</v>
      </c>
      <c r="BE4" s="210" t="s">
        <v>8</v>
      </c>
      <c r="BF4" s="210" t="s">
        <v>9</v>
      </c>
      <c r="BG4" s="165" t="s">
        <v>10</v>
      </c>
    </row>
    <row r="5" spans="1:59" s="328" customFormat="1" ht="22.5" x14ac:dyDescent="0.55000000000000004">
      <c r="A5" s="256" t="s">
        <v>11</v>
      </c>
      <c r="B5" s="227"/>
      <c r="C5" s="227"/>
      <c r="D5" s="227"/>
      <c r="E5" s="227"/>
      <c r="F5" s="227"/>
      <c r="G5" s="227"/>
      <c r="H5" s="22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  <c r="AS5" s="167"/>
      <c r="AT5" s="167"/>
      <c r="AU5" s="167"/>
      <c r="AV5" s="167"/>
      <c r="AW5" s="167"/>
      <c r="AX5" s="167"/>
      <c r="AY5" s="167"/>
      <c r="AZ5" s="167"/>
      <c r="BA5" s="167"/>
      <c r="BB5" s="167"/>
      <c r="BC5" s="167"/>
      <c r="BD5" s="167"/>
      <c r="BE5" s="167"/>
      <c r="BF5" s="167"/>
      <c r="BG5" s="168"/>
    </row>
    <row r="6" spans="1:59" ht="22.5" x14ac:dyDescent="0.55000000000000004">
      <c r="A6" s="142"/>
      <c r="B6" s="141">
        <v>1</v>
      </c>
      <c r="C6" s="141" t="s">
        <v>12</v>
      </c>
      <c r="D6" s="141" t="s">
        <v>13</v>
      </c>
      <c r="E6" s="140" t="s">
        <v>14</v>
      </c>
      <c r="F6" s="211">
        <v>11</v>
      </c>
      <c r="G6" s="211">
        <v>2</v>
      </c>
      <c r="H6" s="213">
        <f>SUM(F6:G6)</f>
        <v>13</v>
      </c>
      <c r="I6" s="211">
        <v>16</v>
      </c>
      <c r="J6" s="211">
        <v>9</v>
      </c>
      <c r="K6" s="213">
        <f>SUM(I6:J6)</f>
        <v>25</v>
      </c>
      <c r="L6" s="211">
        <v>14</v>
      </c>
      <c r="M6" s="211">
        <v>7</v>
      </c>
      <c r="N6" s="213">
        <f>SUM(L6:M6)</f>
        <v>21</v>
      </c>
      <c r="O6" s="211">
        <v>19</v>
      </c>
      <c r="P6" s="211">
        <v>12</v>
      </c>
      <c r="Q6" s="213">
        <f>SUM(O6:P6)</f>
        <v>31</v>
      </c>
      <c r="R6" s="211"/>
      <c r="S6" s="211"/>
      <c r="T6" s="213"/>
      <c r="U6" s="212">
        <f>F6+I6+L6+O6</f>
        <v>60</v>
      </c>
      <c r="V6" s="212">
        <f>G6+J6+M6+P6</f>
        <v>30</v>
      </c>
      <c r="W6" s="146">
        <f>SUM(U6:V6)</f>
        <v>90</v>
      </c>
      <c r="X6" s="212"/>
      <c r="Y6" s="212"/>
      <c r="Z6" s="213"/>
      <c r="AA6" s="211"/>
      <c r="AB6" s="211"/>
      <c r="AC6" s="213"/>
      <c r="AD6" s="211"/>
      <c r="AE6" s="211"/>
      <c r="AF6" s="213"/>
      <c r="AG6" s="211"/>
      <c r="AH6" s="211"/>
      <c r="AI6" s="213"/>
      <c r="AJ6" s="211"/>
      <c r="AK6" s="211"/>
      <c r="AL6" s="213"/>
      <c r="AM6" s="212"/>
      <c r="AN6" s="212"/>
      <c r="AO6" s="146"/>
      <c r="AP6" s="211">
        <f t="shared" ref="AP6:AY7" si="0">F6+X6</f>
        <v>11</v>
      </c>
      <c r="AQ6" s="211">
        <f t="shared" si="0"/>
        <v>2</v>
      </c>
      <c r="AR6" s="213">
        <f t="shared" si="0"/>
        <v>13</v>
      </c>
      <c r="AS6" s="214">
        <f t="shared" si="0"/>
        <v>16</v>
      </c>
      <c r="AT6" s="214">
        <f t="shared" si="0"/>
        <v>9</v>
      </c>
      <c r="AU6" s="242">
        <f t="shared" si="0"/>
        <v>25</v>
      </c>
      <c r="AV6" s="211">
        <f t="shared" si="0"/>
        <v>14</v>
      </c>
      <c r="AW6" s="211">
        <f t="shared" si="0"/>
        <v>7</v>
      </c>
      <c r="AX6" s="213">
        <f t="shared" si="0"/>
        <v>21</v>
      </c>
      <c r="AY6" s="211">
        <f t="shared" si="0"/>
        <v>19</v>
      </c>
      <c r="AZ6" s="211">
        <f t="shared" ref="AZ6:BA19" si="1">P6+AH6</f>
        <v>12</v>
      </c>
      <c r="BA6" s="213">
        <f t="shared" si="1"/>
        <v>31</v>
      </c>
      <c r="BB6" s="211"/>
      <c r="BC6" s="211"/>
      <c r="BD6" s="213"/>
      <c r="BE6" s="212">
        <f>U6+AM6</f>
        <v>60</v>
      </c>
      <c r="BF6" s="212">
        <f>V6+AN6</f>
        <v>30</v>
      </c>
      <c r="BG6" s="145">
        <f>BE6+BF6</f>
        <v>90</v>
      </c>
    </row>
    <row r="7" spans="1:59" ht="22.5" x14ac:dyDescent="0.55000000000000004">
      <c r="A7" s="46"/>
      <c r="B7" s="2">
        <v>2</v>
      </c>
      <c r="C7" s="2" t="s">
        <v>12</v>
      </c>
      <c r="D7" s="2" t="s">
        <v>140</v>
      </c>
      <c r="E7" s="48" t="s">
        <v>14</v>
      </c>
      <c r="F7" s="215">
        <v>8</v>
      </c>
      <c r="G7" s="215">
        <v>2</v>
      </c>
      <c r="H7" s="213">
        <f t="shared" ref="H7:H19" si="2">SUM(F7:G7)</f>
        <v>10</v>
      </c>
      <c r="I7" s="215"/>
      <c r="J7" s="215"/>
      <c r="K7" s="213"/>
      <c r="L7" s="215"/>
      <c r="M7" s="215"/>
      <c r="N7" s="213"/>
      <c r="O7" s="215">
        <v>10</v>
      </c>
      <c r="P7" s="215">
        <v>4</v>
      </c>
      <c r="Q7" s="213">
        <f t="shared" ref="Q7:Q19" si="3">SUM(O7:P7)</f>
        <v>14</v>
      </c>
      <c r="R7" s="215"/>
      <c r="S7" s="215"/>
      <c r="T7" s="217"/>
      <c r="U7" s="212">
        <f t="shared" ref="U7:U19" si="4">F7+I7+L7+O7</f>
        <v>18</v>
      </c>
      <c r="V7" s="212">
        <f t="shared" ref="V7:V19" si="5">G7+J7+M7+P7</f>
        <v>6</v>
      </c>
      <c r="W7" s="146">
        <f t="shared" ref="W7:W19" si="6">SUM(U7:V7)</f>
        <v>24</v>
      </c>
      <c r="X7" s="216"/>
      <c r="Y7" s="216"/>
      <c r="Z7" s="217"/>
      <c r="AA7" s="215"/>
      <c r="AB7" s="215"/>
      <c r="AC7" s="217"/>
      <c r="AD7" s="215"/>
      <c r="AE7" s="215"/>
      <c r="AF7" s="217"/>
      <c r="AG7" s="215"/>
      <c r="AH7" s="215"/>
      <c r="AI7" s="217"/>
      <c r="AJ7" s="215"/>
      <c r="AK7" s="215"/>
      <c r="AL7" s="217"/>
      <c r="AM7" s="216"/>
      <c r="AN7" s="216"/>
      <c r="AO7" s="238"/>
      <c r="AP7" s="211">
        <f t="shared" si="0"/>
        <v>8</v>
      </c>
      <c r="AQ7" s="211">
        <f t="shared" si="0"/>
        <v>2</v>
      </c>
      <c r="AR7" s="213">
        <f t="shared" si="0"/>
        <v>10</v>
      </c>
      <c r="AS7" s="214"/>
      <c r="AT7" s="214"/>
      <c r="AU7" s="242"/>
      <c r="AV7" s="211">
        <f t="shared" ref="AV7:AV19" si="7">L7+AD7</f>
        <v>0</v>
      </c>
      <c r="AW7" s="211">
        <f t="shared" ref="AW7:AW19" si="8">M7+AE7</f>
        <v>0</v>
      </c>
      <c r="AX7" s="213">
        <f t="shared" ref="AX7:AX19" si="9">N7+AF7</f>
        <v>0</v>
      </c>
      <c r="AY7" s="211">
        <f t="shared" ref="AY7:AY19" si="10">O7+AG7</f>
        <v>10</v>
      </c>
      <c r="AZ7" s="211">
        <f t="shared" si="1"/>
        <v>4</v>
      </c>
      <c r="BA7" s="213">
        <f t="shared" si="1"/>
        <v>14</v>
      </c>
      <c r="BB7" s="215"/>
      <c r="BC7" s="215"/>
      <c r="BD7" s="217"/>
      <c r="BE7" s="212">
        <f t="shared" ref="BE7:BE19" si="11">U7+AM7</f>
        <v>18</v>
      </c>
      <c r="BF7" s="212">
        <f t="shared" ref="BF7:BF19" si="12">V7+AN7</f>
        <v>6</v>
      </c>
      <c r="BG7" s="145">
        <f t="shared" ref="BG7:BG19" si="13">BE7+BF7</f>
        <v>24</v>
      </c>
    </row>
    <row r="8" spans="1:59" ht="22.5" x14ac:dyDescent="0.55000000000000004">
      <c r="A8" s="46"/>
      <c r="B8" s="2">
        <v>3</v>
      </c>
      <c r="C8" s="2" t="s">
        <v>12</v>
      </c>
      <c r="D8" s="2" t="s">
        <v>16</v>
      </c>
      <c r="E8" s="48" t="s">
        <v>14</v>
      </c>
      <c r="F8" s="215">
        <v>9</v>
      </c>
      <c r="G8" s="215">
        <v>6</v>
      </c>
      <c r="H8" s="213">
        <f t="shared" si="2"/>
        <v>15</v>
      </c>
      <c r="I8" s="215">
        <v>8</v>
      </c>
      <c r="J8" s="215">
        <v>3</v>
      </c>
      <c r="K8" s="213">
        <f t="shared" ref="K8:K19" si="14">SUM(I8:J8)</f>
        <v>11</v>
      </c>
      <c r="L8" s="215">
        <v>6</v>
      </c>
      <c r="M8" s="215">
        <v>3</v>
      </c>
      <c r="N8" s="213">
        <f t="shared" ref="N8:N19" si="15">SUM(L8:M8)</f>
        <v>9</v>
      </c>
      <c r="O8" s="215">
        <v>13</v>
      </c>
      <c r="P8" s="215">
        <v>3</v>
      </c>
      <c r="Q8" s="213">
        <f t="shared" si="3"/>
        <v>16</v>
      </c>
      <c r="R8" s="215"/>
      <c r="S8" s="215"/>
      <c r="T8" s="217"/>
      <c r="U8" s="212">
        <f t="shared" si="4"/>
        <v>36</v>
      </c>
      <c r="V8" s="212">
        <f t="shared" si="5"/>
        <v>15</v>
      </c>
      <c r="W8" s="146">
        <f t="shared" si="6"/>
        <v>51</v>
      </c>
      <c r="X8" s="216"/>
      <c r="Y8" s="216"/>
      <c r="Z8" s="217"/>
      <c r="AA8" s="215"/>
      <c r="AB8" s="215"/>
      <c r="AC8" s="217"/>
      <c r="AD8" s="215"/>
      <c r="AE8" s="215"/>
      <c r="AF8" s="217"/>
      <c r="AG8" s="215"/>
      <c r="AH8" s="215"/>
      <c r="AI8" s="217"/>
      <c r="AJ8" s="215"/>
      <c r="AK8" s="215"/>
      <c r="AL8" s="217"/>
      <c r="AM8" s="216"/>
      <c r="AN8" s="216"/>
      <c r="AO8" s="238"/>
      <c r="AP8" s="211">
        <f t="shared" ref="AP8:AP19" si="16">F8+X8</f>
        <v>9</v>
      </c>
      <c r="AQ8" s="211">
        <f t="shared" ref="AQ8:AQ19" si="17">G8+Y8</f>
        <v>6</v>
      </c>
      <c r="AR8" s="213">
        <f t="shared" ref="AR8:AR19" si="18">H8+Z8</f>
        <v>15</v>
      </c>
      <c r="AS8" s="214">
        <f t="shared" ref="AS8:AS19" si="19">I8+AA8</f>
        <v>8</v>
      </c>
      <c r="AT8" s="214">
        <f t="shared" ref="AT8:AT19" si="20">J8+AB8</f>
        <v>3</v>
      </c>
      <c r="AU8" s="242">
        <f t="shared" ref="AU8:AU19" si="21">K8+AC8</f>
        <v>11</v>
      </c>
      <c r="AV8" s="211">
        <f t="shared" si="7"/>
        <v>6</v>
      </c>
      <c r="AW8" s="211">
        <f t="shared" si="8"/>
        <v>3</v>
      </c>
      <c r="AX8" s="213">
        <f t="shared" si="9"/>
        <v>9</v>
      </c>
      <c r="AY8" s="211">
        <f t="shared" si="10"/>
        <v>13</v>
      </c>
      <c r="AZ8" s="211"/>
      <c r="BA8" s="213">
        <f t="shared" si="1"/>
        <v>16</v>
      </c>
      <c r="BB8" s="215"/>
      <c r="BC8" s="215"/>
      <c r="BD8" s="217"/>
      <c r="BE8" s="212">
        <f t="shared" si="11"/>
        <v>36</v>
      </c>
      <c r="BF8" s="212">
        <f t="shared" si="12"/>
        <v>15</v>
      </c>
      <c r="BG8" s="145">
        <f t="shared" si="13"/>
        <v>51</v>
      </c>
    </row>
    <row r="9" spans="1:59" ht="22.5" x14ac:dyDescent="0.55000000000000004">
      <c r="A9" s="46"/>
      <c r="B9" s="2">
        <v>4</v>
      </c>
      <c r="C9" s="2" t="s">
        <v>12</v>
      </c>
      <c r="D9" s="2" t="s">
        <v>17</v>
      </c>
      <c r="E9" s="48" t="s">
        <v>14</v>
      </c>
      <c r="F9" s="215">
        <v>7</v>
      </c>
      <c r="G9" s="215">
        <v>51</v>
      </c>
      <c r="H9" s="213">
        <f t="shared" si="2"/>
        <v>58</v>
      </c>
      <c r="I9" s="215"/>
      <c r="J9" s="215">
        <v>70</v>
      </c>
      <c r="K9" s="213">
        <f t="shared" si="14"/>
        <v>70</v>
      </c>
      <c r="L9" s="215">
        <v>5</v>
      </c>
      <c r="M9" s="215">
        <v>57</v>
      </c>
      <c r="N9" s="213">
        <f t="shared" si="15"/>
        <v>62</v>
      </c>
      <c r="O9" s="215">
        <v>6</v>
      </c>
      <c r="P9" s="215">
        <v>82</v>
      </c>
      <c r="Q9" s="213">
        <f t="shared" si="3"/>
        <v>88</v>
      </c>
      <c r="R9" s="215"/>
      <c r="S9" s="215"/>
      <c r="T9" s="217"/>
      <c r="U9" s="212">
        <f t="shared" si="4"/>
        <v>18</v>
      </c>
      <c r="V9" s="212">
        <f t="shared" si="5"/>
        <v>260</v>
      </c>
      <c r="W9" s="146">
        <f t="shared" si="6"/>
        <v>278</v>
      </c>
      <c r="X9" s="216"/>
      <c r="Y9" s="216"/>
      <c r="Z9" s="217"/>
      <c r="AA9" s="215"/>
      <c r="AB9" s="215"/>
      <c r="AC9" s="217"/>
      <c r="AD9" s="215"/>
      <c r="AE9" s="215"/>
      <c r="AF9" s="217"/>
      <c r="AG9" s="215"/>
      <c r="AH9" s="215"/>
      <c r="AI9" s="217"/>
      <c r="AJ9" s="215"/>
      <c r="AK9" s="215"/>
      <c r="AL9" s="217"/>
      <c r="AM9" s="216"/>
      <c r="AN9" s="216"/>
      <c r="AO9" s="238"/>
      <c r="AP9" s="211"/>
      <c r="AQ9" s="211">
        <f t="shared" si="17"/>
        <v>51</v>
      </c>
      <c r="AR9" s="213">
        <f t="shared" si="18"/>
        <v>58</v>
      </c>
      <c r="AS9" s="214">
        <f t="shared" si="19"/>
        <v>0</v>
      </c>
      <c r="AT9" s="214">
        <f t="shared" si="20"/>
        <v>70</v>
      </c>
      <c r="AU9" s="242">
        <f t="shared" si="21"/>
        <v>70</v>
      </c>
      <c r="AV9" s="211">
        <f t="shared" si="7"/>
        <v>5</v>
      </c>
      <c r="AW9" s="211">
        <f t="shared" si="8"/>
        <v>57</v>
      </c>
      <c r="AX9" s="213">
        <f t="shared" si="9"/>
        <v>62</v>
      </c>
      <c r="AY9" s="211">
        <f t="shared" si="10"/>
        <v>6</v>
      </c>
      <c r="AZ9" s="211">
        <f t="shared" si="1"/>
        <v>82</v>
      </c>
      <c r="BA9" s="213">
        <f t="shared" si="1"/>
        <v>88</v>
      </c>
      <c r="BB9" s="215"/>
      <c r="BC9" s="215"/>
      <c r="BD9" s="217"/>
      <c r="BE9" s="212">
        <f t="shared" si="11"/>
        <v>18</v>
      </c>
      <c r="BF9" s="212">
        <f t="shared" si="12"/>
        <v>260</v>
      </c>
      <c r="BG9" s="145">
        <f t="shared" si="13"/>
        <v>278</v>
      </c>
    </row>
    <row r="10" spans="1:59" ht="22.5" x14ac:dyDescent="0.55000000000000004">
      <c r="A10" s="46"/>
      <c r="B10" s="2">
        <v>5</v>
      </c>
      <c r="C10" s="2" t="s">
        <v>12</v>
      </c>
      <c r="D10" s="2" t="s">
        <v>18</v>
      </c>
      <c r="E10" s="48" t="s">
        <v>14</v>
      </c>
      <c r="F10" s="215">
        <v>90</v>
      </c>
      <c r="G10" s="215">
        <v>30</v>
      </c>
      <c r="H10" s="213">
        <f t="shared" si="2"/>
        <v>120</v>
      </c>
      <c r="I10" s="215">
        <v>63</v>
      </c>
      <c r="J10" s="215">
        <v>26</v>
      </c>
      <c r="K10" s="213">
        <f t="shared" si="14"/>
        <v>89</v>
      </c>
      <c r="L10" s="215">
        <v>108</v>
      </c>
      <c r="M10" s="215">
        <v>34</v>
      </c>
      <c r="N10" s="213">
        <f t="shared" si="15"/>
        <v>142</v>
      </c>
      <c r="O10" s="215">
        <v>107</v>
      </c>
      <c r="P10" s="215">
        <v>42</v>
      </c>
      <c r="Q10" s="213">
        <f t="shared" si="3"/>
        <v>149</v>
      </c>
      <c r="R10" s="215"/>
      <c r="S10" s="215"/>
      <c r="T10" s="217"/>
      <c r="U10" s="212">
        <f t="shared" si="4"/>
        <v>368</v>
      </c>
      <c r="V10" s="212">
        <f t="shared" si="5"/>
        <v>132</v>
      </c>
      <c r="W10" s="146">
        <f t="shared" si="6"/>
        <v>500</v>
      </c>
      <c r="X10" s="216"/>
      <c r="Y10" s="216"/>
      <c r="Z10" s="217"/>
      <c r="AA10" s="215"/>
      <c r="AB10" s="215"/>
      <c r="AC10" s="217"/>
      <c r="AD10" s="215"/>
      <c r="AE10" s="215"/>
      <c r="AF10" s="217"/>
      <c r="AG10" s="215"/>
      <c r="AH10" s="215"/>
      <c r="AI10" s="217"/>
      <c r="AJ10" s="215"/>
      <c r="AK10" s="215"/>
      <c r="AL10" s="217"/>
      <c r="AM10" s="216"/>
      <c r="AN10" s="216"/>
      <c r="AO10" s="238"/>
      <c r="AP10" s="211">
        <f t="shared" si="16"/>
        <v>90</v>
      </c>
      <c r="AQ10" s="211">
        <f t="shared" si="17"/>
        <v>30</v>
      </c>
      <c r="AR10" s="213">
        <f t="shared" si="18"/>
        <v>120</v>
      </c>
      <c r="AS10" s="214">
        <f t="shared" si="19"/>
        <v>63</v>
      </c>
      <c r="AT10" s="214">
        <f t="shared" si="20"/>
        <v>26</v>
      </c>
      <c r="AU10" s="242">
        <f t="shared" si="21"/>
        <v>89</v>
      </c>
      <c r="AV10" s="211">
        <f t="shared" si="7"/>
        <v>108</v>
      </c>
      <c r="AW10" s="211">
        <f t="shared" si="8"/>
        <v>34</v>
      </c>
      <c r="AX10" s="213">
        <f t="shared" si="9"/>
        <v>142</v>
      </c>
      <c r="AY10" s="211">
        <f t="shared" si="10"/>
        <v>107</v>
      </c>
      <c r="AZ10" s="211">
        <f t="shared" si="1"/>
        <v>42</v>
      </c>
      <c r="BA10" s="213">
        <f t="shared" si="1"/>
        <v>149</v>
      </c>
      <c r="BB10" s="215"/>
      <c r="BC10" s="215"/>
      <c r="BD10" s="217"/>
      <c r="BE10" s="212">
        <f t="shared" si="11"/>
        <v>368</v>
      </c>
      <c r="BF10" s="212">
        <f t="shared" si="12"/>
        <v>132</v>
      </c>
      <c r="BG10" s="145">
        <f t="shared" si="13"/>
        <v>500</v>
      </c>
    </row>
    <row r="11" spans="1:59" ht="22.5" x14ac:dyDescent="0.55000000000000004">
      <c r="A11" s="46"/>
      <c r="B11" s="2">
        <v>6</v>
      </c>
      <c r="C11" s="2" t="s">
        <v>12</v>
      </c>
      <c r="D11" s="2" t="s">
        <v>19</v>
      </c>
      <c r="E11" s="48" t="s">
        <v>14</v>
      </c>
      <c r="F11" s="215">
        <v>2</v>
      </c>
      <c r="G11" s="215">
        <v>9</v>
      </c>
      <c r="H11" s="213">
        <f t="shared" si="2"/>
        <v>11</v>
      </c>
      <c r="I11" s="215"/>
      <c r="J11" s="215">
        <v>6</v>
      </c>
      <c r="K11" s="213">
        <f t="shared" si="14"/>
        <v>6</v>
      </c>
      <c r="L11" s="215">
        <v>3</v>
      </c>
      <c r="M11" s="215">
        <v>23</v>
      </c>
      <c r="N11" s="213">
        <f t="shared" si="15"/>
        <v>26</v>
      </c>
      <c r="O11" s="215">
        <v>3</v>
      </c>
      <c r="P11" s="215">
        <v>31</v>
      </c>
      <c r="Q11" s="213">
        <f t="shared" si="3"/>
        <v>34</v>
      </c>
      <c r="R11" s="215"/>
      <c r="S11" s="215"/>
      <c r="T11" s="217"/>
      <c r="U11" s="212">
        <f t="shared" si="4"/>
        <v>8</v>
      </c>
      <c r="V11" s="212">
        <f t="shared" si="5"/>
        <v>69</v>
      </c>
      <c r="W11" s="146">
        <f t="shared" si="6"/>
        <v>77</v>
      </c>
      <c r="X11" s="216"/>
      <c r="Y11" s="216"/>
      <c r="Z11" s="217"/>
      <c r="AA11" s="215"/>
      <c r="AB11" s="215"/>
      <c r="AC11" s="217"/>
      <c r="AD11" s="215"/>
      <c r="AE11" s="215"/>
      <c r="AF11" s="217"/>
      <c r="AG11" s="215"/>
      <c r="AH11" s="215"/>
      <c r="AI11" s="217"/>
      <c r="AJ11" s="215"/>
      <c r="AK11" s="215"/>
      <c r="AL11" s="217"/>
      <c r="AM11" s="216"/>
      <c r="AN11" s="216"/>
      <c r="AO11" s="238"/>
      <c r="AP11" s="211"/>
      <c r="AQ11" s="211">
        <f t="shared" si="17"/>
        <v>9</v>
      </c>
      <c r="AR11" s="213">
        <f t="shared" si="18"/>
        <v>11</v>
      </c>
      <c r="AS11" s="214">
        <f t="shared" si="19"/>
        <v>0</v>
      </c>
      <c r="AT11" s="214">
        <f t="shared" si="20"/>
        <v>6</v>
      </c>
      <c r="AU11" s="242">
        <f t="shared" si="21"/>
        <v>6</v>
      </c>
      <c r="AV11" s="211">
        <f t="shared" si="7"/>
        <v>3</v>
      </c>
      <c r="AW11" s="211">
        <f t="shared" si="8"/>
        <v>23</v>
      </c>
      <c r="AX11" s="213">
        <f t="shared" si="9"/>
        <v>26</v>
      </c>
      <c r="AY11" s="211">
        <f t="shared" si="10"/>
        <v>3</v>
      </c>
      <c r="AZ11" s="211">
        <f t="shared" si="1"/>
        <v>31</v>
      </c>
      <c r="BA11" s="213">
        <f t="shared" si="1"/>
        <v>34</v>
      </c>
      <c r="BB11" s="215"/>
      <c r="BC11" s="215"/>
      <c r="BD11" s="217"/>
      <c r="BE11" s="212">
        <f t="shared" si="11"/>
        <v>8</v>
      </c>
      <c r="BF11" s="212">
        <f t="shared" si="12"/>
        <v>69</v>
      </c>
      <c r="BG11" s="145">
        <f t="shared" si="13"/>
        <v>77</v>
      </c>
    </row>
    <row r="12" spans="1:59" ht="22.5" x14ac:dyDescent="0.55000000000000004">
      <c r="A12" s="46"/>
      <c r="B12" s="2">
        <v>7</v>
      </c>
      <c r="C12" s="2" t="s">
        <v>109</v>
      </c>
      <c r="D12" s="2" t="s">
        <v>20</v>
      </c>
      <c r="E12" s="48" t="s">
        <v>14</v>
      </c>
      <c r="F12" s="215">
        <v>12</v>
      </c>
      <c r="G12" s="215">
        <v>28</v>
      </c>
      <c r="H12" s="213">
        <f t="shared" si="2"/>
        <v>40</v>
      </c>
      <c r="I12" s="215">
        <v>9</v>
      </c>
      <c r="J12" s="215">
        <v>15</v>
      </c>
      <c r="K12" s="213">
        <f t="shared" si="14"/>
        <v>24</v>
      </c>
      <c r="L12" s="215">
        <v>7</v>
      </c>
      <c r="M12" s="215">
        <v>15</v>
      </c>
      <c r="N12" s="213">
        <f t="shared" si="15"/>
        <v>22</v>
      </c>
      <c r="O12" s="215">
        <v>10</v>
      </c>
      <c r="P12" s="215">
        <v>21</v>
      </c>
      <c r="Q12" s="213">
        <f t="shared" si="3"/>
        <v>31</v>
      </c>
      <c r="R12" s="215"/>
      <c r="S12" s="215"/>
      <c r="T12" s="217"/>
      <c r="U12" s="212">
        <f t="shared" si="4"/>
        <v>38</v>
      </c>
      <c r="V12" s="212">
        <f t="shared" si="5"/>
        <v>79</v>
      </c>
      <c r="W12" s="146">
        <f t="shared" si="6"/>
        <v>117</v>
      </c>
      <c r="X12" s="216"/>
      <c r="Y12" s="216"/>
      <c r="Z12" s="217"/>
      <c r="AA12" s="215"/>
      <c r="AB12" s="215"/>
      <c r="AC12" s="217"/>
      <c r="AD12" s="215"/>
      <c r="AE12" s="215"/>
      <c r="AF12" s="217"/>
      <c r="AG12" s="215"/>
      <c r="AH12" s="215"/>
      <c r="AI12" s="217"/>
      <c r="AJ12" s="215"/>
      <c r="AK12" s="215"/>
      <c r="AL12" s="217"/>
      <c r="AM12" s="216"/>
      <c r="AN12" s="216"/>
      <c r="AO12" s="238"/>
      <c r="AP12" s="211">
        <f t="shared" si="16"/>
        <v>12</v>
      </c>
      <c r="AQ12" s="211">
        <f t="shared" si="17"/>
        <v>28</v>
      </c>
      <c r="AR12" s="213">
        <f t="shared" si="18"/>
        <v>40</v>
      </c>
      <c r="AS12" s="214">
        <f t="shared" si="19"/>
        <v>9</v>
      </c>
      <c r="AT12" s="214">
        <f t="shared" si="20"/>
        <v>15</v>
      </c>
      <c r="AU12" s="242">
        <f t="shared" si="21"/>
        <v>24</v>
      </c>
      <c r="AV12" s="211">
        <f t="shared" si="7"/>
        <v>7</v>
      </c>
      <c r="AW12" s="211">
        <f t="shared" si="8"/>
        <v>15</v>
      </c>
      <c r="AX12" s="213">
        <f t="shared" si="9"/>
        <v>22</v>
      </c>
      <c r="AY12" s="211">
        <f t="shared" si="10"/>
        <v>10</v>
      </c>
      <c r="AZ12" s="211">
        <f t="shared" si="1"/>
        <v>21</v>
      </c>
      <c r="BA12" s="213">
        <f t="shared" si="1"/>
        <v>31</v>
      </c>
      <c r="BB12" s="215"/>
      <c r="BC12" s="215"/>
      <c r="BD12" s="217"/>
      <c r="BE12" s="212">
        <f t="shared" si="11"/>
        <v>38</v>
      </c>
      <c r="BF12" s="212">
        <f t="shared" si="12"/>
        <v>79</v>
      </c>
      <c r="BG12" s="145">
        <f t="shared" si="13"/>
        <v>117</v>
      </c>
    </row>
    <row r="13" spans="1:59" ht="22.5" x14ac:dyDescent="0.55000000000000004">
      <c r="A13" s="46"/>
      <c r="B13" s="2">
        <v>8</v>
      </c>
      <c r="C13" s="2" t="s">
        <v>12</v>
      </c>
      <c r="D13" s="2" t="s">
        <v>110</v>
      </c>
      <c r="E13" s="48" t="s">
        <v>14</v>
      </c>
      <c r="F13" s="215">
        <v>1</v>
      </c>
      <c r="G13" s="215">
        <v>12</v>
      </c>
      <c r="H13" s="213">
        <f t="shared" si="2"/>
        <v>13</v>
      </c>
      <c r="I13" s="215">
        <v>1</v>
      </c>
      <c r="J13" s="215">
        <v>8</v>
      </c>
      <c r="K13" s="213">
        <f t="shared" si="14"/>
        <v>9</v>
      </c>
      <c r="L13" s="215">
        <v>4</v>
      </c>
      <c r="M13" s="215">
        <v>9</v>
      </c>
      <c r="N13" s="213">
        <f t="shared" si="15"/>
        <v>13</v>
      </c>
      <c r="O13" s="215">
        <v>1</v>
      </c>
      <c r="P13" s="215">
        <v>16</v>
      </c>
      <c r="Q13" s="213">
        <f t="shared" si="3"/>
        <v>17</v>
      </c>
      <c r="R13" s="215"/>
      <c r="S13" s="215"/>
      <c r="T13" s="217"/>
      <c r="U13" s="212">
        <f t="shared" si="4"/>
        <v>7</v>
      </c>
      <c r="V13" s="212">
        <f t="shared" si="5"/>
        <v>45</v>
      </c>
      <c r="W13" s="146">
        <f t="shared" si="6"/>
        <v>52</v>
      </c>
      <c r="X13" s="216"/>
      <c r="Y13" s="216"/>
      <c r="Z13" s="217"/>
      <c r="AA13" s="215"/>
      <c r="AB13" s="215"/>
      <c r="AC13" s="217"/>
      <c r="AD13" s="215"/>
      <c r="AE13" s="215"/>
      <c r="AF13" s="217"/>
      <c r="AG13" s="215"/>
      <c r="AH13" s="215"/>
      <c r="AI13" s="217"/>
      <c r="AJ13" s="215"/>
      <c r="AK13" s="215"/>
      <c r="AL13" s="217"/>
      <c r="AM13" s="216"/>
      <c r="AN13" s="216"/>
      <c r="AO13" s="238"/>
      <c r="AP13" s="211">
        <f t="shared" si="16"/>
        <v>1</v>
      </c>
      <c r="AQ13" s="211">
        <f t="shared" si="17"/>
        <v>12</v>
      </c>
      <c r="AR13" s="213">
        <f t="shared" si="18"/>
        <v>13</v>
      </c>
      <c r="AS13" s="214">
        <f t="shared" si="19"/>
        <v>1</v>
      </c>
      <c r="AT13" s="214">
        <f t="shared" si="20"/>
        <v>8</v>
      </c>
      <c r="AU13" s="242">
        <f t="shared" si="21"/>
        <v>9</v>
      </c>
      <c r="AV13" s="211">
        <f t="shared" si="7"/>
        <v>4</v>
      </c>
      <c r="AW13" s="211">
        <f t="shared" si="8"/>
        <v>9</v>
      </c>
      <c r="AX13" s="213">
        <f t="shared" si="9"/>
        <v>13</v>
      </c>
      <c r="AY13" s="211">
        <f t="shared" si="10"/>
        <v>1</v>
      </c>
      <c r="AZ13" s="211">
        <f t="shared" si="1"/>
        <v>16</v>
      </c>
      <c r="BA13" s="213">
        <f t="shared" si="1"/>
        <v>17</v>
      </c>
      <c r="BB13" s="215"/>
      <c r="BC13" s="215"/>
      <c r="BD13" s="217"/>
      <c r="BE13" s="212">
        <f t="shared" si="11"/>
        <v>7</v>
      </c>
      <c r="BF13" s="212">
        <f t="shared" si="12"/>
        <v>45</v>
      </c>
      <c r="BG13" s="145">
        <f t="shared" si="13"/>
        <v>52</v>
      </c>
    </row>
    <row r="14" spans="1:59" ht="22.5" x14ac:dyDescent="0.55000000000000004">
      <c r="A14" s="46"/>
      <c r="B14" s="2">
        <v>9</v>
      </c>
      <c r="C14" s="2" t="s">
        <v>12</v>
      </c>
      <c r="D14" s="2" t="s">
        <v>111</v>
      </c>
      <c r="E14" s="48" t="s">
        <v>14</v>
      </c>
      <c r="F14" s="215">
        <v>6</v>
      </c>
      <c r="G14" s="215">
        <v>5</v>
      </c>
      <c r="H14" s="213">
        <f t="shared" si="2"/>
        <v>11</v>
      </c>
      <c r="I14" s="215">
        <v>4</v>
      </c>
      <c r="J14" s="215">
        <v>3</v>
      </c>
      <c r="K14" s="213">
        <f t="shared" si="14"/>
        <v>7</v>
      </c>
      <c r="L14" s="215">
        <v>6</v>
      </c>
      <c r="M14" s="215">
        <v>7</v>
      </c>
      <c r="N14" s="213">
        <f t="shared" si="15"/>
        <v>13</v>
      </c>
      <c r="O14" s="215">
        <v>10</v>
      </c>
      <c r="P14" s="215">
        <v>4</v>
      </c>
      <c r="Q14" s="213">
        <f t="shared" si="3"/>
        <v>14</v>
      </c>
      <c r="R14" s="215"/>
      <c r="S14" s="215"/>
      <c r="T14" s="217"/>
      <c r="U14" s="212">
        <f t="shared" si="4"/>
        <v>26</v>
      </c>
      <c r="V14" s="212">
        <f t="shared" si="5"/>
        <v>19</v>
      </c>
      <c r="W14" s="146">
        <f t="shared" si="6"/>
        <v>45</v>
      </c>
      <c r="X14" s="216"/>
      <c r="Y14" s="216"/>
      <c r="Z14" s="217"/>
      <c r="AA14" s="215"/>
      <c r="AB14" s="215"/>
      <c r="AC14" s="217"/>
      <c r="AD14" s="215"/>
      <c r="AE14" s="215"/>
      <c r="AF14" s="217"/>
      <c r="AG14" s="215"/>
      <c r="AH14" s="215"/>
      <c r="AI14" s="217"/>
      <c r="AJ14" s="215"/>
      <c r="AK14" s="215"/>
      <c r="AL14" s="217"/>
      <c r="AM14" s="216"/>
      <c r="AN14" s="216"/>
      <c r="AO14" s="238"/>
      <c r="AP14" s="211">
        <f t="shared" si="16"/>
        <v>6</v>
      </c>
      <c r="AQ14" s="211">
        <f t="shared" si="17"/>
        <v>5</v>
      </c>
      <c r="AR14" s="213">
        <f t="shared" si="18"/>
        <v>11</v>
      </c>
      <c r="AS14" s="214">
        <f t="shared" si="19"/>
        <v>4</v>
      </c>
      <c r="AT14" s="214">
        <f t="shared" si="20"/>
        <v>3</v>
      </c>
      <c r="AU14" s="242">
        <f t="shared" si="21"/>
        <v>7</v>
      </c>
      <c r="AV14" s="211">
        <f t="shared" si="7"/>
        <v>6</v>
      </c>
      <c r="AW14" s="211">
        <f t="shared" si="8"/>
        <v>7</v>
      </c>
      <c r="AX14" s="213">
        <f t="shared" si="9"/>
        <v>13</v>
      </c>
      <c r="AY14" s="211">
        <f t="shared" si="10"/>
        <v>10</v>
      </c>
      <c r="AZ14" s="211">
        <f t="shared" si="1"/>
        <v>4</v>
      </c>
      <c r="BA14" s="213">
        <f t="shared" si="1"/>
        <v>14</v>
      </c>
      <c r="BB14" s="215"/>
      <c r="BC14" s="215"/>
      <c r="BD14" s="217"/>
      <c r="BE14" s="212">
        <f t="shared" si="11"/>
        <v>26</v>
      </c>
      <c r="BF14" s="212">
        <f t="shared" si="12"/>
        <v>19</v>
      </c>
      <c r="BG14" s="145">
        <f t="shared" si="13"/>
        <v>45</v>
      </c>
    </row>
    <row r="15" spans="1:59" ht="22.5" x14ac:dyDescent="0.55000000000000004">
      <c r="A15" s="46"/>
      <c r="B15" s="2">
        <v>10</v>
      </c>
      <c r="C15" s="2" t="s">
        <v>12</v>
      </c>
      <c r="D15" s="2" t="s">
        <v>117</v>
      </c>
      <c r="E15" s="48" t="s">
        <v>14</v>
      </c>
      <c r="F15" s="215">
        <v>8</v>
      </c>
      <c r="G15" s="215">
        <v>10</v>
      </c>
      <c r="H15" s="213">
        <f t="shared" si="2"/>
        <v>18</v>
      </c>
      <c r="I15" s="215">
        <v>7</v>
      </c>
      <c r="J15" s="215">
        <v>1</v>
      </c>
      <c r="K15" s="213">
        <f t="shared" si="14"/>
        <v>8</v>
      </c>
      <c r="L15" s="215">
        <v>10</v>
      </c>
      <c r="M15" s="215">
        <v>4</v>
      </c>
      <c r="N15" s="213">
        <f t="shared" si="15"/>
        <v>14</v>
      </c>
      <c r="O15" s="215">
        <v>14</v>
      </c>
      <c r="P15" s="215">
        <v>7</v>
      </c>
      <c r="Q15" s="213">
        <f t="shared" si="3"/>
        <v>21</v>
      </c>
      <c r="R15" s="215"/>
      <c r="S15" s="215"/>
      <c r="T15" s="217"/>
      <c r="U15" s="212">
        <f t="shared" si="4"/>
        <v>39</v>
      </c>
      <c r="V15" s="212">
        <f t="shared" si="5"/>
        <v>22</v>
      </c>
      <c r="W15" s="146">
        <f t="shared" si="6"/>
        <v>61</v>
      </c>
      <c r="X15" s="216"/>
      <c r="Y15" s="216"/>
      <c r="Z15" s="217"/>
      <c r="AA15" s="215"/>
      <c r="AB15" s="215"/>
      <c r="AC15" s="217"/>
      <c r="AD15" s="215"/>
      <c r="AE15" s="215"/>
      <c r="AF15" s="217"/>
      <c r="AG15" s="215"/>
      <c r="AH15" s="215"/>
      <c r="AI15" s="217"/>
      <c r="AJ15" s="215"/>
      <c r="AK15" s="215"/>
      <c r="AL15" s="217"/>
      <c r="AM15" s="216"/>
      <c r="AN15" s="216"/>
      <c r="AO15" s="238"/>
      <c r="AP15" s="211">
        <f t="shared" si="16"/>
        <v>8</v>
      </c>
      <c r="AQ15" s="211">
        <f t="shared" si="17"/>
        <v>10</v>
      </c>
      <c r="AR15" s="213">
        <f t="shared" si="18"/>
        <v>18</v>
      </c>
      <c r="AS15" s="214">
        <f t="shared" si="19"/>
        <v>7</v>
      </c>
      <c r="AT15" s="214">
        <f t="shared" si="20"/>
        <v>1</v>
      </c>
      <c r="AU15" s="242">
        <f t="shared" si="21"/>
        <v>8</v>
      </c>
      <c r="AV15" s="211">
        <f t="shared" si="7"/>
        <v>10</v>
      </c>
      <c r="AW15" s="211">
        <f t="shared" si="8"/>
        <v>4</v>
      </c>
      <c r="AX15" s="213">
        <f t="shared" si="9"/>
        <v>14</v>
      </c>
      <c r="AY15" s="211">
        <f t="shared" si="10"/>
        <v>14</v>
      </c>
      <c r="AZ15" s="211">
        <f t="shared" si="1"/>
        <v>7</v>
      </c>
      <c r="BA15" s="213">
        <f t="shared" si="1"/>
        <v>21</v>
      </c>
      <c r="BB15" s="215"/>
      <c r="BC15" s="215"/>
      <c r="BD15" s="217"/>
      <c r="BE15" s="212">
        <f t="shared" si="11"/>
        <v>39</v>
      </c>
      <c r="BF15" s="212">
        <f t="shared" si="12"/>
        <v>22</v>
      </c>
      <c r="BG15" s="145">
        <f t="shared" si="13"/>
        <v>61</v>
      </c>
    </row>
    <row r="16" spans="1:59" ht="22.5" hidden="1" x14ac:dyDescent="0.55000000000000004">
      <c r="A16" s="46"/>
      <c r="B16" s="2">
        <v>11</v>
      </c>
      <c r="C16" s="2" t="s">
        <v>21</v>
      </c>
      <c r="D16" s="2" t="s">
        <v>22</v>
      </c>
      <c r="E16" s="48" t="s">
        <v>14</v>
      </c>
      <c r="F16" s="215"/>
      <c r="G16" s="215"/>
      <c r="H16" s="213"/>
      <c r="I16" s="215"/>
      <c r="J16" s="215"/>
      <c r="K16" s="213"/>
      <c r="L16" s="215"/>
      <c r="M16" s="215"/>
      <c r="N16" s="213"/>
      <c r="O16" s="215"/>
      <c r="P16" s="215"/>
      <c r="Q16" s="213"/>
      <c r="R16" s="215"/>
      <c r="S16" s="215"/>
      <c r="T16" s="217"/>
      <c r="U16" s="212"/>
      <c r="V16" s="212"/>
      <c r="W16" s="146"/>
      <c r="X16" s="216"/>
      <c r="Y16" s="216"/>
      <c r="Z16" s="217"/>
      <c r="AA16" s="215"/>
      <c r="AB16" s="215"/>
      <c r="AC16" s="217"/>
      <c r="AD16" s="215"/>
      <c r="AE16" s="215"/>
      <c r="AF16" s="217"/>
      <c r="AG16" s="215"/>
      <c r="AH16" s="215"/>
      <c r="AI16" s="217"/>
      <c r="AJ16" s="215"/>
      <c r="AK16" s="215"/>
      <c r="AL16" s="217"/>
      <c r="AM16" s="216"/>
      <c r="AN16" s="216"/>
      <c r="AO16" s="238"/>
      <c r="AP16" s="211"/>
      <c r="AQ16" s="211"/>
      <c r="AR16" s="213"/>
      <c r="AS16" s="214"/>
      <c r="AT16" s="214"/>
      <c r="AU16" s="242"/>
      <c r="AV16" s="211"/>
      <c r="AW16" s="211"/>
      <c r="AX16" s="213"/>
      <c r="AY16" s="211">
        <f t="shared" si="10"/>
        <v>0</v>
      </c>
      <c r="AZ16" s="211">
        <f t="shared" si="1"/>
        <v>0</v>
      </c>
      <c r="BA16" s="213">
        <f t="shared" si="1"/>
        <v>0</v>
      </c>
      <c r="BB16" s="215"/>
      <c r="BC16" s="215"/>
      <c r="BD16" s="217"/>
      <c r="BE16" s="212"/>
      <c r="BF16" s="212"/>
      <c r="BG16" s="145"/>
    </row>
    <row r="17" spans="1:59" ht="22.5" x14ac:dyDescent="0.55000000000000004">
      <c r="A17" s="46"/>
      <c r="B17" s="2">
        <v>11</v>
      </c>
      <c r="C17" s="2" t="s">
        <v>21</v>
      </c>
      <c r="D17" s="2" t="s">
        <v>116</v>
      </c>
      <c r="E17" s="48" t="s">
        <v>14</v>
      </c>
      <c r="F17" s="215">
        <v>7</v>
      </c>
      <c r="G17" s="215">
        <v>4</v>
      </c>
      <c r="H17" s="213">
        <f t="shared" si="2"/>
        <v>11</v>
      </c>
      <c r="I17" s="215">
        <v>7</v>
      </c>
      <c r="J17" s="215">
        <v>3</v>
      </c>
      <c r="K17" s="213">
        <f t="shared" si="14"/>
        <v>10</v>
      </c>
      <c r="L17" s="215">
        <v>2</v>
      </c>
      <c r="M17" s="215">
        <v>7</v>
      </c>
      <c r="N17" s="213">
        <f t="shared" si="15"/>
        <v>9</v>
      </c>
      <c r="O17" s="215">
        <v>7</v>
      </c>
      <c r="P17" s="215">
        <v>3</v>
      </c>
      <c r="Q17" s="213">
        <f t="shared" si="3"/>
        <v>10</v>
      </c>
      <c r="R17" s="215"/>
      <c r="S17" s="215"/>
      <c r="T17" s="217"/>
      <c r="U17" s="212">
        <f t="shared" si="4"/>
        <v>23</v>
      </c>
      <c r="V17" s="212">
        <f t="shared" si="5"/>
        <v>17</v>
      </c>
      <c r="W17" s="146">
        <f t="shared" si="6"/>
        <v>40</v>
      </c>
      <c r="X17" s="216"/>
      <c r="Y17" s="216"/>
      <c r="Z17" s="217"/>
      <c r="AA17" s="215"/>
      <c r="AB17" s="215"/>
      <c r="AC17" s="217"/>
      <c r="AD17" s="215"/>
      <c r="AE17" s="215"/>
      <c r="AF17" s="217"/>
      <c r="AG17" s="215"/>
      <c r="AH17" s="215"/>
      <c r="AI17" s="217"/>
      <c r="AJ17" s="215"/>
      <c r="AK17" s="215"/>
      <c r="AL17" s="217"/>
      <c r="AM17" s="216"/>
      <c r="AN17" s="216"/>
      <c r="AO17" s="238"/>
      <c r="AP17" s="211">
        <f t="shared" si="16"/>
        <v>7</v>
      </c>
      <c r="AQ17" s="211">
        <f t="shared" si="17"/>
        <v>4</v>
      </c>
      <c r="AR17" s="213">
        <f t="shared" si="18"/>
        <v>11</v>
      </c>
      <c r="AS17" s="214">
        <f t="shared" si="19"/>
        <v>7</v>
      </c>
      <c r="AT17" s="214">
        <f t="shared" si="20"/>
        <v>3</v>
      </c>
      <c r="AU17" s="242">
        <f t="shared" si="21"/>
        <v>10</v>
      </c>
      <c r="AV17" s="211">
        <f t="shared" si="7"/>
        <v>2</v>
      </c>
      <c r="AW17" s="211">
        <f t="shared" si="8"/>
        <v>7</v>
      </c>
      <c r="AX17" s="213">
        <f t="shared" si="9"/>
        <v>9</v>
      </c>
      <c r="AY17" s="211">
        <f t="shared" si="10"/>
        <v>7</v>
      </c>
      <c r="AZ17" s="211">
        <f t="shared" si="1"/>
        <v>3</v>
      </c>
      <c r="BA17" s="213">
        <f t="shared" si="1"/>
        <v>10</v>
      </c>
      <c r="BB17" s="215"/>
      <c r="BC17" s="215"/>
      <c r="BD17" s="217"/>
      <c r="BE17" s="212">
        <f t="shared" si="11"/>
        <v>23</v>
      </c>
      <c r="BF17" s="212">
        <f t="shared" si="12"/>
        <v>17</v>
      </c>
      <c r="BG17" s="145">
        <f t="shared" si="13"/>
        <v>40</v>
      </c>
    </row>
    <row r="18" spans="1:59" ht="22.5" hidden="1" x14ac:dyDescent="0.55000000000000004">
      <c r="A18" s="46"/>
      <c r="B18" s="2">
        <v>13</v>
      </c>
      <c r="C18" s="2" t="s">
        <v>21</v>
      </c>
      <c r="D18" s="2" t="s">
        <v>23</v>
      </c>
      <c r="E18" s="48" t="s">
        <v>14</v>
      </c>
      <c r="F18" s="215"/>
      <c r="G18" s="215"/>
      <c r="H18" s="213"/>
      <c r="I18" s="215"/>
      <c r="J18" s="215"/>
      <c r="K18" s="213"/>
      <c r="L18" s="215"/>
      <c r="M18" s="215"/>
      <c r="N18" s="213"/>
      <c r="O18" s="215"/>
      <c r="P18" s="215"/>
      <c r="Q18" s="213"/>
      <c r="R18" s="215"/>
      <c r="S18" s="215"/>
      <c r="T18" s="217"/>
      <c r="U18" s="212"/>
      <c r="V18" s="212"/>
      <c r="W18" s="146"/>
      <c r="X18" s="216"/>
      <c r="Y18" s="216"/>
      <c r="Z18" s="217"/>
      <c r="AA18" s="215"/>
      <c r="AB18" s="215"/>
      <c r="AC18" s="217"/>
      <c r="AD18" s="215"/>
      <c r="AE18" s="215"/>
      <c r="AF18" s="217"/>
      <c r="AG18" s="215"/>
      <c r="AH18" s="215"/>
      <c r="AI18" s="217"/>
      <c r="AJ18" s="215"/>
      <c r="AK18" s="215"/>
      <c r="AL18" s="217"/>
      <c r="AM18" s="216"/>
      <c r="AN18" s="216"/>
      <c r="AO18" s="238"/>
      <c r="AP18" s="211"/>
      <c r="AQ18" s="211"/>
      <c r="AR18" s="213"/>
      <c r="AS18" s="214"/>
      <c r="AT18" s="214"/>
      <c r="AU18" s="242"/>
      <c r="AV18" s="211"/>
      <c r="AW18" s="211"/>
      <c r="AX18" s="213"/>
      <c r="AY18" s="211">
        <f t="shared" si="10"/>
        <v>0</v>
      </c>
      <c r="AZ18" s="211">
        <f t="shared" si="1"/>
        <v>0</v>
      </c>
      <c r="BA18" s="213">
        <f t="shared" si="1"/>
        <v>0</v>
      </c>
      <c r="BB18" s="215"/>
      <c r="BC18" s="215"/>
      <c r="BD18" s="217"/>
      <c r="BE18" s="212"/>
      <c r="BF18" s="212"/>
      <c r="BG18" s="145"/>
    </row>
    <row r="19" spans="1:59" ht="22.5" x14ac:dyDescent="0.55000000000000004">
      <c r="A19" s="46"/>
      <c r="B19" s="2">
        <v>12</v>
      </c>
      <c r="C19" s="2" t="s">
        <v>21</v>
      </c>
      <c r="D19" s="2" t="s">
        <v>115</v>
      </c>
      <c r="E19" s="48" t="s">
        <v>14</v>
      </c>
      <c r="F19" s="215">
        <v>15</v>
      </c>
      <c r="G19" s="215">
        <v>6</v>
      </c>
      <c r="H19" s="213">
        <f t="shared" si="2"/>
        <v>21</v>
      </c>
      <c r="I19" s="215">
        <v>20</v>
      </c>
      <c r="J19" s="215">
        <v>4</v>
      </c>
      <c r="K19" s="213">
        <f t="shared" si="14"/>
        <v>24</v>
      </c>
      <c r="L19" s="215">
        <v>19</v>
      </c>
      <c r="M19" s="215">
        <v>6</v>
      </c>
      <c r="N19" s="213">
        <f t="shared" si="15"/>
        <v>25</v>
      </c>
      <c r="O19" s="215">
        <v>24</v>
      </c>
      <c r="P19" s="215">
        <v>2</v>
      </c>
      <c r="Q19" s="213">
        <f t="shared" si="3"/>
        <v>26</v>
      </c>
      <c r="R19" s="215"/>
      <c r="S19" s="215"/>
      <c r="T19" s="217"/>
      <c r="U19" s="212">
        <f t="shared" si="4"/>
        <v>78</v>
      </c>
      <c r="V19" s="212">
        <f t="shared" si="5"/>
        <v>18</v>
      </c>
      <c r="W19" s="146">
        <f t="shared" si="6"/>
        <v>96</v>
      </c>
      <c r="X19" s="216"/>
      <c r="Y19" s="216"/>
      <c r="Z19" s="217"/>
      <c r="AA19" s="215">
        <v>13</v>
      </c>
      <c r="AB19" s="215">
        <v>1</v>
      </c>
      <c r="AC19" s="217">
        <f>SUM(AA19:AB19)</f>
        <v>14</v>
      </c>
      <c r="AD19" s="215">
        <v>7</v>
      </c>
      <c r="AE19" s="215">
        <v>2</v>
      </c>
      <c r="AF19" s="217">
        <f>SUM(AD19:AE19)</f>
        <v>9</v>
      </c>
      <c r="AG19" s="215">
        <v>11</v>
      </c>
      <c r="AH19" s="215">
        <v>2</v>
      </c>
      <c r="AI19" s="217">
        <f>SUM(AG19:AH19)</f>
        <v>13</v>
      </c>
      <c r="AJ19" s="215"/>
      <c r="AK19" s="215"/>
      <c r="AL19" s="217"/>
      <c r="AM19" s="216">
        <f>X19+AA19+AD19+AG19</f>
        <v>31</v>
      </c>
      <c r="AN19" s="216">
        <f>Y19+AB19+AE19+AH19</f>
        <v>5</v>
      </c>
      <c r="AO19" s="238">
        <f>SUM(AM19:AN19)</f>
        <v>36</v>
      </c>
      <c r="AP19" s="211">
        <f t="shared" si="16"/>
        <v>15</v>
      </c>
      <c r="AQ19" s="211">
        <f t="shared" si="17"/>
        <v>6</v>
      </c>
      <c r="AR19" s="213">
        <f t="shared" si="18"/>
        <v>21</v>
      </c>
      <c r="AS19" s="214">
        <f t="shared" si="19"/>
        <v>33</v>
      </c>
      <c r="AT19" s="214">
        <f t="shared" si="20"/>
        <v>5</v>
      </c>
      <c r="AU19" s="242">
        <f t="shared" si="21"/>
        <v>38</v>
      </c>
      <c r="AV19" s="211">
        <f t="shared" si="7"/>
        <v>26</v>
      </c>
      <c r="AW19" s="211">
        <f t="shared" si="8"/>
        <v>8</v>
      </c>
      <c r="AX19" s="213">
        <f t="shared" si="9"/>
        <v>34</v>
      </c>
      <c r="AY19" s="211">
        <f t="shared" si="10"/>
        <v>35</v>
      </c>
      <c r="AZ19" s="211">
        <f t="shared" si="1"/>
        <v>4</v>
      </c>
      <c r="BA19" s="213">
        <f t="shared" si="1"/>
        <v>39</v>
      </c>
      <c r="BB19" s="215"/>
      <c r="BC19" s="215"/>
      <c r="BD19" s="217"/>
      <c r="BE19" s="212">
        <f t="shared" si="11"/>
        <v>109</v>
      </c>
      <c r="BF19" s="212">
        <f t="shared" si="12"/>
        <v>23</v>
      </c>
      <c r="BG19" s="145">
        <f t="shared" si="13"/>
        <v>132</v>
      </c>
    </row>
    <row r="20" spans="1:59" ht="22.5" hidden="1" x14ac:dyDescent="0.55000000000000004">
      <c r="A20" s="46"/>
      <c r="B20" s="2">
        <v>15</v>
      </c>
      <c r="C20" s="2" t="s">
        <v>21</v>
      </c>
      <c r="D20" s="2" t="s">
        <v>24</v>
      </c>
      <c r="E20" s="48" t="s">
        <v>14</v>
      </c>
      <c r="F20" s="215"/>
      <c r="G20" s="215"/>
      <c r="H20" s="213"/>
      <c r="I20" s="215"/>
      <c r="J20" s="215"/>
      <c r="K20" s="213"/>
      <c r="L20" s="215"/>
      <c r="M20" s="215"/>
      <c r="N20" s="213"/>
      <c r="O20" s="215"/>
      <c r="P20" s="215"/>
      <c r="Q20" s="213"/>
      <c r="R20" s="215"/>
      <c r="S20" s="215"/>
      <c r="T20" s="217"/>
      <c r="U20" s="212"/>
      <c r="V20" s="212"/>
      <c r="W20" s="146"/>
      <c r="X20" s="216"/>
      <c r="Y20" s="216"/>
      <c r="Z20" s="217"/>
      <c r="AA20" s="215"/>
      <c r="AB20" s="215"/>
      <c r="AC20" s="217"/>
      <c r="AD20" s="215"/>
      <c r="AE20" s="215"/>
      <c r="AF20" s="217"/>
      <c r="AG20" s="215"/>
      <c r="AH20" s="215"/>
      <c r="AI20" s="217"/>
      <c r="AJ20" s="215"/>
      <c r="AK20" s="215"/>
      <c r="AL20" s="217"/>
      <c r="AM20" s="216"/>
      <c r="AN20" s="216"/>
      <c r="AO20" s="238"/>
      <c r="AP20" s="211"/>
      <c r="AQ20" s="211"/>
      <c r="AR20" s="213"/>
      <c r="AS20" s="214"/>
      <c r="AT20" s="214"/>
      <c r="AU20" s="242"/>
      <c r="AV20" s="211"/>
      <c r="AW20" s="211"/>
      <c r="AX20" s="213"/>
      <c r="AY20" s="211"/>
      <c r="AZ20" s="211"/>
      <c r="BA20" s="213"/>
      <c r="BB20" s="215"/>
      <c r="BC20" s="215"/>
      <c r="BD20" s="217"/>
      <c r="BE20" s="212"/>
      <c r="BF20" s="212"/>
      <c r="BG20" s="145"/>
    </row>
    <row r="21" spans="1:59" s="328" customFormat="1" ht="23.25" thickBot="1" x14ac:dyDescent="0.6">
      <c r="A21" s="339" t="s">
        <v>25</v>
      </c>
      <c r="B21" s="340"/>
      <c r="C21" s="340"/>
      <c r="D21" s="340"/>
      <c r="E21" s="341"/>
      <c r="F21" s="228">
        <f>SUM(F6:F20)</f>
        <v>176</v>
      </c>
      <c r="G21" s="228">
        <f t="shared" ref="G21:BF21" si="22">SUM(G6:G20)</f>
        <v>165</v>
      </c>
      <c r="H21" s="228">
        <f t="shared" si="22"/>
        <v>341</v>
      </c>
      <c r="I21" s="228">
        <f t="shared" si="22"/>
        <v>135</v>
      </c>
      <c r="J21" s="228">
        <f t="shared" si="22"/>
        <v>148</v>
      </c>
      <c r="K21" s="228">
        <f t="shared" si="22"/>
        <v>283</v>
      </c>
      <c r="L21" s="228">
        <f t="shared" si="22"/>
        <v>184</v>
      </c>
      <c r="M21" s="228">
        <f t="shared" si="22"/>
        <v>172</v>
      </c>
      <c r="N21" s="228">
        <f t="shared" si="22"/>
        <v>356</v>
      </c>
      <c r="O21" s="228">
        <f t="shared" si="22"/>
        <v>224</v>
      </c>
      <c r="P21" s="228">
        <f t="shared" si="22"/>
        <v>227</v>
      </c>
      <c r="Q21" s="228">
        <f t="shared" si="22"/>
        <v>451</v>
      </c>
      <c r="R21" s="228">
        <f t="shared" si="22"/>
        <v>0</v>
      </c>
      <c r="S21" s="228">
        <f t="shared" si="22"/>
        <v>0</v>
      </c>
      <c r="T21" s="228">
        <f t="shared" si="22"/>
        <v>0</v>
      </c>
      <c r="U21" s="228">
        <f t="shared" si="22"/>
        <v>719</v>
      </c>
      <c r="V21" s="228">
        <f t="shared" si="22"/>
        <v>712</v>
      </c>
      <c r="W21" s="228">
        <f t="shared" si="22"/>
        <v>1431</v>
      </c>
      <c r="X21" s="228"/>
      <c r="Y21" s="228"/>
      <c r="Z21" s="228"/>
      <c r="AA21" s="228">
        <f t="shared" si="22"/>
        <v>13</v>
      </c>
      <c r="AB21" s="228">
        <f t="shared" si="22"/>
        <v>1</v>
      </c>
      <c r="AC21" s="228">
        <f t="shared" si="22"/>
        <v>14</v>
      </c>
      <c r="AD21" s="228">
        <f t="shared" si="22"/>
        <v>7</v>
      </c>
      <c r="AE21" s="228">
        <f t="shared" si="22"/>
        <v>2</v>
      </c>
      <c r="AF21" s="228">
        <f t="shared" si="22"/>
        <v>9</v>
      </c>
      <c r="AG21" s="228">
        <f t="shared" si="22"/>
        <v>11</v>
      </c>
      <c r="AH21" s="228">
        <f t="shared" si="22"/>
        <v>2</v>
      </c>
      <c r="AI21" s="228">
        <f t="shared" si="22"/>
        <v>13</v>
      </c>
      <c r="AJ21" s="228"/>
      <c r="AK21" s="228"/>
      <c r="AL21" s="228"/>
      <c r="AM21" s="228">
        <f t="shared" si="22"/>
        <v>31</v>
      </c>
      <c r="AN21" s="228">
        <f t="shared" si="22"/>
        <v>5</v>
      </c>
      <c r="AO21" s="228">
        <f t="shared" si="22"/>
        <v>36</v>
      </c>
      <c r="AP21" s="228">
        <f t="shared" si="22"/>
        <v>167</v>
      </c>
      <c r="AQ21" s="228">
        <f t="shared" si="22"/>
        <v>165</v>
      </c>
      <c r="AR21" s="228">
        <f t="shared" si="22"/>
        <v>341</v>
      </c>
      <c r="AS21" s="228">
        <f t="shared" si="22"/>
        <v>148</v>
      </c>
      <c r="AT21" s="228">
        <f t="shared" si="22"/>
        <v>149</v>
      </c>
      <c r="AU21" s="228">
        <f t="shared" si="22"/>
        <v>297</v>
      </c>
      <c r="AV21" s="228">
        <f t="shared" si="22"/>
        <v>191</v>
      </c>
      <c r="AW21" s="228">
        <f t="shared" si="22"/>
        <v>174</v>
      </c>
      <c r="AX21" s="228">
        <f t="shared" si="22"/>
        <v>365</v>
      </c>
      <c r="AY21" s="228">
        <f t="shared" si="22"/>
        <v>235</v>
      </c>
      <c r="AZ21" s="228">
        <f t="shared" si="22"/>
        <v>226</v>
      </c>
      <c r="BA21" s="228">
        <f t="shared" si="22"/>
        <v>464</v>
      </c>
      <c r="BB21" s="228"/>
      <c r="BC21" s="228"/>
      <c r="BD21" s="228"/>
      <c r="BE21" s="228">
        <f t="shared" si="22"/>
        <v>750</v>
      </c>
      <c r="BF21" s="228">
        <f t="shared" si="22"/>
        <v>717</v>
      </c>
      <c r="BG21" s="243">
        <f>SUM(BG6:BG20)</f>
        <v>1467</v>
      </c>
    </row>
    <row r="22" spans="1:59" s="328" customFormat="1" ht="22.5" x14ac:dyDescent="0.55000000000000004">
      <c r="A22" s="254" t="s">
        <v>26</v>
      </c>
      <c r="B22" s="255"/>
      <c r="C22" s="255"/>
      <c r="D22" s="255"/>
      <c r="E22" s="255"/>
      <c r="F22" s="169"/>
      <c r="G22" s="169"/>
      <c r="H22" s="169"/>
      <c r="I22" s="169"/>
      <c r="J22" s="169"/>
      <c r="K22" s="169"/>
      <c r="L22" s="169"/>
      <c r="M22" s="169"/>
      <c r="N22" s="169"/>
      <c r="O22" s="169"/>
      <c r="P22" s="169"/>
      <c r="Q22" s="169"/>
      <c r="R22" s="169"/>
      <c r="S22" s="169"/>
      <c r="T22" s="169"/>
      <c r="U22" s="169"/>
      <c r="V22" s="169"/>
      <c r="W22" s="169"/>
      <c r="X22" s="169"/>
      <c r="Y22" s="169"/>
      <c r="Z22" s="169"/>
      <c r="AA22" s="169"/>
      <c r="AB22" s="169"/>
      <c r="AC22" s="169"/>
      <c r="AD22" s="169"/>
      <c r="AE22" s="169"/>
      <c r="AF22" s="169"/>
      <c r="AG22" s="169"/>
      <c r="AH22" s="169"/>
      <c r="AI22" s="169"/>
      <c r="AJ22" s="169"/>
      <c r="AK22" s="169"/>
      <c r="AL22" s="169"/>
      <c r="AM22" s="169"/>
      <c r="AN22" s="169"/>
      <c r="AO22" s="169"/>
      <c r="AP22" s="169"/>
      <c r="AQ22" s="169"/>
      <c r="AR22" s="169"/>
      <c r="AS22" s="169"/>
      <c r="AT22" s="169"/>
      <c r="AU22" s="169"/>
      <c r="AV22" s="169"/>
      <c r="AW22" s="169"/>
      <c r="AX22" s="169"/>
      <c r="AY22" s="169"/>
      <c r="AZ22" s="169"/>
      <c r="BA22" s="169"/>
      <c r="BB22" s="169"/>
      <c r="BC22" s="169"/>
      <c r="BD22" s="169"/>
      <c r="BE22" s="169"/>
      <c r="BF22" s="169"/>
      <c r="BG22" s="170"/>
    </row>
    <row r="23" spans="1:59" ht="22.5" x14ac:dyDescent="0.55000000000000004">
      <c r="A23" s="142"/>
      <c r="B23" s="141">
        <v>1</v>
      </c>
      <c r="C23" s="141" t="s">
        <v>27</v>
      </c>
      <c r="D23" s="141" t="s">
        <v>28</v>
      </c>
      <c r="E23" s="140" t="s">
        <v>14</v>
      </c>
      <c r="F23" s="211">
        <v>1</v>
      </c>
      <c r="G23" s="211">
        <v>68</v>
      </c>
      <c r="H23" s="229">
        <f>SUM(F23:G23)</f>
        <v>69</v>
      </c>
      <c r="I23" s="211">
        <v>1</v>
      </c>
      <c r="J23" s="211">
        <v>59</v>
      </c>
      <c r="K23" s="229">
        <f>SUM(I23:J23)</f>
        <v>60</v>
      </c>
      <c r="L23" s="211"/>
      <c r="M23" s="211">
        <v>58</v>
      </c>
      <c r="N23" s="148">
        <f>SUM(L23:M23)</f>
        <v>58</v>
      </c>
      <c r="O23" s="211"/>
      <c r="P23" s="211">
        <v>93</v>
      </c>
      <c r="Q23" s="148">
        <f>SUM(O23:P23)</f>
        <v>93</v>
      </c>
      <c r="R23" s="211">
        <v>2</v>
      </c>
      <c r="S23" s="211">
        <v>84</v>
      </c>
      <c r="T23" s="148">
        <f>SUM(R23:S23)</f>
        <v>86</v>
      </c>
      <c r="U23" s="212">
        <f>F23+I23+L23+O23+R23</f>
        <v>4</v>
      </c>
      <c r="V23" s="212">
        <f>G23+J23+M23+P23+S23</f>
        <v>362</v>
      </c>
      <c r="W23" s="147">
        <f>SUM(U23:V23)</f>
        <v>366</v>
      </c>
      <c r="X23" s="212"/>
      <c r="Y23" s="212"/>
      <c r="Z23" s="148"/>
      <c r="AA23" s="211"/>
      <c r="AB23" s="211"/>
      <c r="AC23" s="229"/>
      <c r="AD23" s="211"/>
      <c r="AE23" s="211"/>
      <c r="AF23" s="148"/>
      <c r="AG23" s="211"/>
      <c r="AH23" s="211"/>
      <c r="AI23" s="148"/>
      <c r="AJ23" s="211"/>
      <c r="AK23" s="211"/>
      <c r="AL23" s="148"/>
      <c r="AM23" s="212"/>
      <c r="AN23" s="212"/>
      <c r="AO23" s="147"/>
      <c r="AP23" s="211">
        <f>F23+X23</f>
        <v>1</v>
      </c>
      <c r="AQ23" s="211">
        <f>G23+Y23</f>
        <v>68</v>
      </c>
      <c r="AR23" s="148">
        <f>SUM(AP23:AQ23)</f>
        <v>69</v>
      </c>
      <c r="AS23" s="214">
        <f>I23+AA23</f>
        <v>1</v>
      </c>
      <c r="AT23" s="214">
        <f>J23+AB23</f>
        <v>59</v>
      </c>
      <c r="AU23" s="229">
        <f>SUM(AS23:AT23)</f>
        <v>60</v>
      </c>
      <c r="AV23" s="211">
        <f>L23+AD23</f>
        <v>0</v>
      </c>
      <c r="AW23" s="211">
        <f>M23+AE23</f>
        <v>58</v>
      </c>
      <c r="AX23" s="148">
        <f>SUM(AV23:AW23)</f>
        <v>58</v>
      </c>
      <c r="AY23" s="211">
        <f>O23+AG23</f>
        <v>0</v>
      </c>
      <c r="AZ23" s="211">
        <f>P23+AH23</f>
        <v>93</v>
      </c>
      <c r="BA23" s="148">
        <f>SUM(AY23:AZ23)</f>
        <v>93</v>
      </c>
      <c r="BB23" s="211">
        <f>R23+AJ23</f>
        <v>2</v>
      </c>
      <c r="BC23" s="211">
        <f>S23+AK23</f>
        <v>84</v>
      </c>
      <c r="BD23" s="148">
        <f>SUM(BB23:BC23)</f>
        <v>86</v>
      </c>
      <c r="BE23" s="212">
        <f>U23+AM23</f>
        <v>4</v>
      </c>
      <c r="BF23" s="212">
        <f>V23+AN23</f>
        <v>362</v>
      </c>
      <c r="BG23" s="149">
        <f>SUM(BE23:BF23)</f>
        <v>366</v>
      </c>
    </row>
    <row r="24" spans="1:59" ht="22.5" x14ac:dyDescent="0.55000000000000004">
      <c r="A24" s="46"/>
      <c r="B24" s="2">
        <v>2</v>
      </c>
      <c r="C24" s="2" t="s">
        <v>27</v>
      </c>
      <c r="D24" s="2" t="s">
        <v>29</v>
      </c>
      <c r="E24" s="48" t="s">
        <v>14</v>
      </c>
      <c r="F24" s="215">
        <v>21</v>
      </c>
      <c r="G24" s="215">
        <v>50</v>
      </c>
      <c r="H24" s="229">
        <f t="shared" ref="H24:H33" si="23">SUM(F24:G24)</f>
        <v>71</v>
      </c>
      <c r="I24" s="215">
        <v>13</v>
      </c>
      <c r="J24" s="215">
        <v>47</v>
      </c>
      <c r="K24" s="229">
        <f t="shared" ref="K24:K33" si="24">SUM(I24:J24)</f>
        <v>60</v>
      </c>
      <c r="L24" s="215">
        <v>14</v>
      </c>
      <c r="M24" s="215">
        <v>47</v>
      </c>
      <c r="N24" s="148">
        <f t="shared" ref="N24:N33" si="25">SUM(L24:M24)</f>
        <v>61</v>
      </c>
      <c r="O24" s="215">
        <v>26</v>
      </c>
      <c r="P24" s="215">
        <v>66</v>
      </c>
      <c r="Q24" s="148">
        <f t="shared" ref="Q24:Q33" si="26">SUM(O24:P24)</f>
        <v>92</v>
      </c>
      <c r="R24" s="215">
        <v>16</v>
      </c>
      <c r="S24" s="215">
        <v>68</v>
      </c>
      <c r="T24" s="148">
        <f t="shared" ref="T24:T33" si="27">SUM(R24:S24)</f>
        <v>84</v>
      </c>
      <c r="U24" s="212">
        <f t="shared" ref="U24:U33" si="28">F24+I24+L24+O24+R24</f>
        <v>90</v>
      </c>
      <c r="V24" s="212">
        <f t="shared" ref="V24:V33" si="29">G24+J24+M24+P24+S24</f>
        <v>278</v>
      </c>
      <c r="W24" s="147">
        <f t="shared" ref="W24:W33" si="30">SUM(U24:V24)</f>
        <v>368</v>
      </c>
      <c r="X24" s="216"/>
      <c r="Y24" s="216"/>
      <c r="Z24" s="150"/>
      <c r="AA24" s="215"/>
      <c r="AB24" s="215"/>
      <c r="AC24" s="234"/>
      <c r="AD24" s="215"/>
      <c r="AE24" s="215"/>
      <c r="AF24" s="150"/>
      <c r="AG24" s="215"/>
      <c r="AH24" s="215"/>
      <c r="AI24" s="150"/>
      <c r="AJ24" s="215"/>
      <c r="AK24" s="215"/>
      <c r="AL24" s="150"/>
      <c r="AM24" s="216"/>
      <c r="AN24" s="216"/>
      <c r="AO24" s="239"/>
      <c r="AP24" s="211">
        <f t="shared" ref="AP24:AP35" si="31">F24+X24</f>
        <v>21</v>
      </c>
      <c r="AQ24" s="211">
        <f t="shared" ref="AQ24:AQ35" si="32">G24+Y24</f>
        <v>50</v>
      </c>
      <c r="AR24" s="148">
        <f t="shared" ref="AR24:AR35" si="33">SUM(AP24:AQ24)</f>
        <v>71</v>
      </c>
      <c r="AS24" s="214">
        <f t="shared" ref="AS24:AS38" si="34">I24+AA24</f>
        <v>13</v>
      </c>
      <c r="AT24" s="214">
        <f t="shared" ref="AT24:AT38" si="35">J24+AB24</f>
        <v>47</v>
      </c>
      <c r="AU24" s="229">
        <f t="shared" ref="AU24:AU38" si="36">SUM(AS24:AT24)</f>
        <v>60</v>
      </c>
      <c r="AV24" s="211">
        <f t="shared" ref="AV24:AV38" si="37">L24+AD24</f>
        <v>14</v>
      </c>
      <c r="AW24" s="211">
        <f t="shared" ref="AW24:AW38" si="38">M24+AE24</f>
        <v>47</v>
      </c>
      <c r="AX24" s="148">
        <f t="shared" ref="AX24:AX38" si="39">SUM(AV24:AW24)</f>
        <v>61</v>
      </c>
      <c r="AY24" s="211">
        <f t="shared" ref="AY24:AY38" si="40">O24+AG24</f>
        <v>26</v>
      </c>
      <c r="AZ24" s="211">
        <f t="shared" ref="AZ24:AZ38" si="41">P24+AH24</f>
        <v>66</v>
      </c>
      <c r="BA24" s="148">
        <f t="shared" ref="BA24:BA38" si="42">SUM(AY24:AZ24)</f>
        <v>92</v>
      </c>
      <c r="BB24" s="211">
        <f t="shared" ref="BB24:BB33" si="43">R24+AJ24</f>
        <v>16</v>
      </c>
      <c r="BC24" s="211">
        <f t="shared" ref="BC24:BC33" si="44">S24+AK24</f>
        <v>68</v>
      </c>
      <c r="BD24" s="148">
        <f t="shared" ref="BD24:BD33" si="45">SUM(BB24:BC24)</f>
        <v>84</v>
      </c>
      <c r="BE24" s="212">
        <f t="shared" ref="BE24:BE38" si="46">U24+AM24</f>
        <v>90</v>
      </c>
      <c r="BF24" s="212">
        <f t="shared" ref="BF24:BF38" si="47">V24+AN24</f>
        <v>278</v>
      </c>
      <c r="BG24" s="149">
        <f t="shared" ref="BG24:BG38" si="48">SUM(BE24:BF24)</f>
        <v>368</v>
      </c>
    </row>
    <row r="25" spans="1:59" ht="22.5" x14ac:dyDescent="0.55000000000000004">
      <c r="A25" s="46"/>
      <c r="B25" s="2">
        <v>3</v>
      </c>
      <c r="C25" s="2" t="s">
        <v>27</v>
      </c>
      <c r="D25" s="2" t="s">
        <v>30</v>
      </c>
      <c r="E25" s="48" t="s">
        <v>14</v>
      </c>
      <c r="F25" s="215">
        <v>30</v>
      </c>
      <c r="G25" s="215">
        <v>34</v>
      </c>
      <c r="H25" s="229">
        <f t="shared" si="23"/>
        <v>64</v>
      </c>
      <c r="I25" s="215">
        <v>9</v>
      </c>
      <c r="J25" s="215">
        <v>10</v>
      </c>
      <c r="K25" s="229">
        <f t="shared" si="24"/>
        <v>19</v>
      </c>
      <c r="L25" s="215">
        <v>19</v>
      </c>
      <c r="M25" s="215">
        <v>36</v>
      </c>
      <c r="N25" s="148">
        <f t="shared" si="25"/>
        <v>55</v>
      </c>
      <c r="O25" s="215">
        <v>29</v>
      </c>
      <c r="P25" s="215">
        <v>37</v>
      </c>
      <c r="Q25" s="148">
        <f t="shared" si="26"/>
        <v>66</v>
      </c>
      <c r="R25" s="215">
        <v>28</v>
      </c>
      <c r="S25" s="215">
        <v>47</v>
      </c>
      <c r="T25" s="148">
        <f t="shared" si="27"/>
        <v>75</v>
      </c>
      <c r="U25" s="212">
        <f t="shared" si="28"/>
        <v>115</v>
      </c>
      <c r="V25" s="212">
        <f t="shared" si="29"/>
        <v>164</v>
      </c>
      <c r="W25" s="147">
        <f t="shared" si="30"/>
        <v>279</v>
      </c>
      <c r="X25" s="216"/>
      <c r="Y25" s="216"/>
      <c r="Z25" s="150"/>
      <c r="AA25" s="215"/>
      <c r="AB25" s="215"/>
      <c r="AC25" s="234"/>
      <c r="AD25" s="215"/>
      <c r="AE25" s="215"/>
      <c r="AF25" s="150"/>
      <c r="AG25" s="215"/>
      <c r="AH25" s="215"/>
      <c r="AI25" s="150"/>
      <c r="AJ25" s="215"/>
      <c r="AK25" s="215"/>
      <c r="AL25" s="150"/>
      <c r="AM25" s="216"/>
      <c r="AN25" s="216"/>
      <c r="AO25" s="239"/>
      <c r="AP25" s="211">
        <f t="shared" si="31"/>
        <v>30</v>
      </c>
      <c r="AQ25" s="211">
        <f t="shared" si="32"/>
        <v>34</v>
      </c>
      <c r="AR25" s="148">
        <f t="shared" si="33"/>
        <v>64</v>
      </c>
      <c r="AS25" s="214">
        <f t="shared" si="34"/>
        <v>9</v>
      </c>
      <c r="AT25" s="214">
        <f t="shared" si="35"/>
        <v>10</v>
      </c>
      <c r="AU25" s="229">
        <f t="shared" si="36"/>
        <v>19</v>
      </c>
      <c r="AV25" s="211">
        <f t="shared" si="37"/>
        <v>19</v>
      </c>
      <c r="AW25" s="211">
        <f t="shared" si="38"/>
        <v>36</v>
      </c>
      <c r="AX25" s="148">
        <f t="shared" si="39"/>
        <v>55</v>
      </c>
      <c r="AY25" s="211">
        <f t="shared" si="40"/>
        <v>29</v>
      </c>
      <c r="AZ25" s="211">
        <f t="shared" si="41"/>
        <v>37</v>
      </c>
      <c r="BA25" s="148">
        <f t="shared" si="42"/>
        <v>66</v>
      </c>
      <c r="BB25" s="211">
        <f t="shared" si="43"/>
        <v>28</v>
      </c>
      <c r="BC25" s="211">
        <f t="shared" si="44"/>
        <v>47</v>
      </c>
      <c r="BD25" s="148">
        <f t="shared" si="45"/>
        <v>75</v>
      </c>
      <c r="BE25" s="212">
        <f t="shared" si="46"/>
        <v>115</v>
      </c>
      <c r="BF25" s="212">
        <f t="shared" si="47"/>
        <v>164</v>
      </c>
      <c r="BG25" s="149">
        <f t="shared" si="48"/>
        <v>279</v>
      </c>
    </row>
    <row r="26" spans="1:59" ht="22.5" x14ac:dyDescent="0.55000000000000004">
      <c r="A26" s="46"/>
      <c r="B26" s="2">
        <v>4</v>
      </c>
      <c r="C26" s="2" t="s">
        <v>27</v>
      </c>
      <c r="D26" s="2" t="s">
        <v>31</v>
      </c>
      <c r="E26" s="48" t="s">
        <v>14</v>
      </c>
      <c r="F26" s="215">
        <v>14</v>
      </c>
      <c r="G26" s="215">
        <v>57</v>
      </c>
      <c r="H26" s="229">
        <f t="shared" si="23"/>
        <v>71</v>
      </c>
      <c r="I26" s="215">
        <v>7</v>
      </c>
      <c r="J26" s="215">
        <v>53</v>
      </c>
      <c r="K26" s="229">
        <f t="shared" si="24"/>
        <v>60</v>
      </c>
      <c r="L26" s="215">
        <v>5</v>
      </c>
      <c r="M26" s="215">
        <v>51</v>
      </c>
      <c r="N26" s="148">
        <f t="shared" si="25"/>
        <v>56</v>
      </c>
      <c r="O26" s="215">
        <v>12</v>
      </c>
      <c r="P26" s="215">
        <v>85</v>
      </c>
      <c r="Q26" s="148">
        <f t="shared" si="26"/>
        <v>97</v>
      </c>
      <c r="R26" s="215">
        <v>12</v>
      </c>
      <c r="S26" s="215">
        <v>75</v>
      </c>
      <c r="T26" s="148">
        <f t="shared" si="27"/>
        <v>87</v>
      </c>
      <c r="U26" s="212">
        <f t="shared" si="28"/>
        <v>50</v>
      </c>
      <c r="V26" s="212">
        <f t="shared" si="29"/>
        <v>321</v>
      </c>
      <c r="W26" s="147">
        <f t="shared" si="30"/>
        <v>371</v>
      </c>
      <c r="X26" s="216"/>
      <c r="Y26" s="216"/>
      <c r="Z26" s="150"/>
      <c r="AA26" s="215"/>
      <c r="AB26" s="215"/>
      <c r="AC26" s="234"/>
      <c r="AD26" s="215"/>
      <c r="AE26" s="215"/>
      <c r="AF26" s="150"/>
      <c r="AG26" s="215"/>
      <c r="AH26" s="215"/>
      <c r="AI26" s="150"/>
      <c r="AJ26" s="215"/>
      <c r="AK26" s="215"/>
      <c r="AL26" s="150"/>
      <c r="AM26" s="216"/>
      <c r="AN26" s="216"/>
      <c r="AO26" s="239"/>
      <c r="AP26" s="211">
        <f t="shared" si="31"/>
        <v>14</v>
      </c>
      <c r="AQ26" s="211">
        <f t="shared" si="32"/>
        <v>57</v>
      </c>
      <c r="AR26" s="148">
        <f t="shared" si="33"/>
        <v>71</v>
      </c>
      <c r="AS26" s="214">
        <f t="shared" si="34"/>
        <v>7</v>
      </c>
      <c r="AT26" s="214">
        <f t="shared" si="35"/>
        <v>53</v>
      </c>
      <c r="AU26" s="229">
        <f t="shared" si="36"/>
        <v>60</v>
      </c>
      <c r="AV26" s="211">
        <f t="shared" si="37"/>
        <v>5</v>
      </c>
      <c r="AW26" s="211">
        <f t="shared" si="38"/>
        <v>51</v>
      </c>
      <c r="AX26" s="148">
        <f t="shared" si="39"/>
        <v>56</v>
      </c>
      <c r="AY26" s="211">
        <f t="shared" si="40"/>
        <v>12</v>
      </c>
      <c r="AZ26" s="211">
        <f t="shared" si="41"/>
        <v>85</v>
      </c>
      <c r="BA26" s="148">
        <f t="shared" si="42"/>
        <v>97</v>
      </c>
      <c r="BB26" s="211">
        <f t="shared" si="43"/>
        <v>12</v>
      </c>
      <c r="BC26" s="211">
        <f t="shared" si="44"/>
        <v>75</v>
      </c>
      <c r="BD26" s="148">
        <f t="shared" si="45"/>
        <v>87</v>
      </c>
      <c r="BE26" s="212">
        <f t="shared" si="46"/>
        <v>50</v>
      </c>
      <c r="BF26" s="212">
        <f t="shared" si="47"/>
        <v>321</v>
      </c>
      <c r="BG26" s="149">
        <f t="shared" si="48"/>
        <v>371</v>
      </c>
    </row>
    <row r="27" spans="1:59" ht="22.5" x14ac:dyDescent="0.55000000000000004">
      <c r="A27" s="46"/>
      <c r="B27" s="2">
        <v>5</v>
      </c>
      <c r="C27" s="2" t="s">
        <v>27</v>
      </c>
      <c r="D27" s="2" t="s">
        <v>32</v>
      </c>
      <c r="E27" s="48" t="s">
        <v>14</v>
      </c>
      <c r="F27" s="215">
        <v>10</v>
      </c>
      <c r="G27" s="215">
        <v>58</v>
      </c>
      <c r="H27" s="229">
        <f t="shared" si="23"/>
        <v>68</v>
      </c>
      <c r="I27" s="215">
        <v>6</v>
      </c>
      <c r="J27" s="215">
        <v>56</v>
      </c>
      <c r="K27" s="229">
        <f t="shared" si="24"/>
        <v>62</v>
      </c>
      <c r="L27" s="215">
        <v>11</v>
      </c>
      <c r="M27" s="215">
        <v>49</v>
      </c>
      <c r="N27" s="148">
        <f t="shared" si="25"/>
        <v>60</v>
      </c>
      <c r="O27" s="215">
        <v>17</v>
      </c>
      <c r="P27" s="215">
        <v>83</v>
      </c>
      <c r="Q27" s="148">
        <f t="shared" si="26"/>
        <v>100</v>
      </c>
      <c r="R27" s="215">
        <v>9</v>
      </c>
      <c r="S27" s="215">
        <v>79</v>
      </c>
      <c r="T27" s="148">
        <f t="shared" si="27"/>
        <v>88</v>
      </c>
      <c r="U27" s="212">
        <f t="shared" si="28"/>
        <v>53</v>
      </c>
      <c r="V27" s="212">
        <f t="shared" si="29"/>
        <v>325</v>
      </c>
      <c r="W27" s="147">
        <f t="shared" si="30"/>
        <v>378</v>
      </c>
      <c r="X27" s="216"/>
      <c r="Y27" s="216"/>
      <c r="Z27" s="150"/>
      <c r="AA27" s="215"/>
      <c r="AB27" s="215"/>
      <c r="AC27" s="234"/>
      <c r="AD27" s="215"/>
      <c r="AE27" s="215"/>
      <c r="AF27" s="150"/>
      <c r="AG27" s="215"/>
      <c r="AH27" s="215"/>
      <c r="AI27" s="150"/>
      <c r="AJ27" s="215"/>
      <c r="AK27" s="215"/>
      <c r="AL27" s="150"/>
      <c r="AM27" s="216"/>
      <c r="AN27" s="216"/>
      <c r="AO27" s="239"/>
      <c r="AP27" s="211">
        <f t="shared" si="31"/>
        <v>10</v>
      </c>
      <c r="AQ27" s="211">
        <f t="shared" si="32"/>
        <v>58</v>
      </c>
      <c r="AR27" s="148">
        <f t="shared" si="33"/>
        <v>68</v>
      </c>
      <c r="AS27" s="214">
        <f t="shared" si="34"/>
        <v>6</v>
      </c>
      <c r="AT27" s="214">
        <f t="shared" si="35"/>
        <v>56</v>
      </c>
      <c r="AU27" s="229">
        <f t="shared" si="36"/>
        <v>62</v>
      </c>
      <c r="AV27" s="211">
        <f t="shared" si="37"/>
        <v>11</v>
      </c>
      <c r="AW27" s="211">
        <f t="shared" si="38"/>
        <v>49</v>
      </c>
      <c r="AX27" s="148">
        <f t="shared" si="39"/>
        <v>60</v>
      </c>
      <c r="AY27" s="211">
        <f t="shared" si="40"/>
        <v>17</v>
      </c>
      <c r="AZ27" s="211">
        <f t="shared" si="41"/>
        <v>83</v>
      </c>
      <c r="BA27" s="148">
        <f t="shared" si="42"/>
        <v>100</v>
      </c>
      <c r="BB27" s="211">
        <f t="shared" si="43"/>
        <v>9</v>
      </c>
      <c r="BC27" s="211">
        <f t="shared" si="44"/>
        <v>79</v>
      </c>
      <c r="BD27" s="148">
        <f t="shared" si="45"/>
        <v>88</v>
      </c>
      <c r="BE27" s="212">
        <f t="shared" si="46"/>
        <v>53</v>
      </c>
      <c r="BF27" s="212">
        <f t="shared" si="47"/>
        <v>325</v>
      </c>
      <c r="BG27" s="149">
        <f t="shared" si="48"/>
        <v>378</v>
      </c>
    </row>
    <row r="28" spans="1:59" ht="22.5" x14ac:dyDescent="0.55000000000000004">
      <c r="A28" s="46"/>
      <c r="B28" s="2">
        <v>6</v>
      </c>
      <c r="C28" s="2" t="s">
        <v>27</v>
      </c>
      <c r="D28" s="2" t="s">
        <v>33</v>
      </c>
      <c r="E28" s="48" t="s">
        <v>14</v>
      </c>
      <c r="F28" s="215">
        <v>25</v>
      </c>
      <c r="G28" s="215">
        <v>46</v>
      </c>
      <c r="H28" s="229">
        <f t="shared" si="23"/>
        <v>71</v>
      </c>
      <c r="I28" s="215">
        <v>14</v>
      </c>
      <c r="J28" s="215">
        <v>50</v>
      </c>
      <c r="K28" s="229">
        <f t="shared" si="24"/>
        <v>64</v>
      </c>
      <c r="L28" s="215">
        <v>20</v>
      </c>
      <c r="M28" s="215">
        <v>41</v>
      </c>
      <c r="N28" s="148">
        <f t="shared" si="25"/>
        <v>61</v>
      </c>
      <c r="O28" s="215">
        <v>31</v>
      </c>
      <c r="P28" s="215">
        <v>67</v>
      </c>
      <c r="Q28" s="148">
        <f t="shared" si="26"/>
        <v>98</v>
      </c>
      <c r="R28" s="215">
        <v>22</v>
      </c>
      <c r="S28" s="215">
        <v>61</v>
      </c>
      <c r="T28" s="148">
        <f t="shared" si="27"/>
        <v>83</v>
      </c>
      <c r="U28" s="212">
        <f t="shared" si="28"/>
        <v>112</v>
      </c>
      <c r="V28" s="212">
        <f t="shared" si="29"/>
        <v>265</v>
      </c>
      <c r="W28" s="147">
        <f t="shared" si="30"/>
        <v>377</v>
      </c>
      <c r="X28" s="216"/>
      <c r="Y28" s="216"/>
      <c r="Z28" s="150"/>
      <c r="AA28" s="215"/>
      <c r="AB28" s="215"/>
      <c r="AC28" s="234"/>
      <c r="AD28" s="215"/>
      <c r="AE28" s="215"/>
      <c r="AF28" s="150"/>
      <c r="AG28" s="215"/>
      <c r="AH28" s="215"/>
      <c r="AI28" s="150"/>
      <c r="AJ28" s="215"/>
      <c r="AK28" s="215"/>
      <c r="AL28" s="150"/>
      <c r="AM28" s="216"/>
      <c r="AN28" s="216"/>
      <c r="AO28" s="239"/>
      <c r="AP28" s="211">
        <f t="shared" si="31"/>
        <v>25</v>
      </c>
      <c r="AQ28" s="211">
        <f t="shared" si="32"/>
        <v>46</v>
      </c>
      <c r="AR28" s="148">
        <f t="shared" si="33"/>
        <v>71</v>
      </c>
      <c r="AS28" s="214">
        <f t="shared" si="34"/>
        <v>14</v>
      </c>
      <c r="AT28" s="214">
        <f t="shared" si="35"/>
        <v>50</v>
      </c>
      <c r="AU28" s="229">
        <f t="shared" si="36"/>
        <v>64</v>
      </c>
      <c r="AV28" s="211">
        <f t="shared" si="37"/>
        <v>20</v>
      </c>
      <c r="AW28" s="211">
        <f t="shared" si="38"/>
        <v>41</v>
      </c>
      <c r="AX28" s="148">
        <f t="shared" si="39"/>
        <v>61</v>
      </c>
      <c r="AY28" s="211">
        <f t="shared" si="40"/>
        <v>31</v>
      </c>
      <c r="AZ28" s="211">
        <f t="shared" si="41"/>
        <v>67</v>
      </c>
      <c r="BA28" s="148">
        <f t="shared" si="42"/>
        <v>98</v>
      </c>
      <c r="BB28" s="211">
        <f t="shared" si="43"/>
        <v>22</v>
      </c>
      <c r="BC28" s="211">
        <f t="shared" si="44"/>
        <v>61</v>
      </c>
      <c r="BD28" s="148">
        <f t="shared" si="45"/>
        <v>83</v>
      </c>
      <c r="BE28" s="212">
        <f t="shared" si="46"/>
        <v>112</v>
      </c>
      <c r="BF28" s="212">
        <f t="shared" si="47"/>
        <v>265</v>
      </c>
      <c r="BG28" s="149">
        <f t="shared" si="48"/>
        <v>377</v>
      </c>
    </row>
    <row r="29" spans="1:59" ht="22.5" x14ac:dyDescent="0.55000000000000004">
      <c r="A29" s="46"/>
      <c r="B29" s="2">
        <v>7</v>
      </c>
      <c r="C29" s="2" t="s">
        <v>27</v>
      </c>
      <c r="D29" s="2" t="s">
        <v>34</v>
      </c>
      <c r="E29" s="48" t="s">
        <v>14</v>
      </c>
      <c r="F29" s="215">
        <v>4</v>
      </c>
      <c r="G29" s="215">
        <v>64</v>
      </c>
      <c r="H29" s="229">
        <f t="shared" si="23"/>
        <v>68</v>
      </c>
      <c r="I29" s="215">
        <v>7</v>
      </c>
      <c r="J29" s="215">
        <v>63</v>
      </c>
      <c r="K29" s="229">
        <f t="shared" si="24"/>
        <v>70</v>
      </c>
      <c r="L29" s="215">
        <v>5</v>
      </c>
      <c r="M29" s="215">
        <v>55</v>
      </c>
      <c r="N29" s="148">
        <f t="shared" si="25"/>
        <v>60</v>
      </c>
      <c r="O29" s="215">
        <v>4</v>
      </c>
      <c r="P29" s="215">
        <v>90</v>
      </c>
      <c r="Q29" s="148">
        <f t="shared" si="26"/>
        <v>94</v>
      </c>
      <c r="R29" s="215">
        <v>3</v>
      </c>
      <c r="S29" s="215">
        <v>85</v>
      </c>
      <c r="T29" s="148">
        <f t="shared" si="27"/>
        <v>88</v>
      </c>
      <c r="U29" s="212">
        <f t="shared" si="28"/>
        <v>23</v>
      </c>
      <c r="V29" s="212">
        <f t="shared" si="29"/>
        <v>357</v>
      </c>
      <c r="W29" s="147">
        <f t="shared" si="30"/>
        <v>380</v>
      </c>
      <c r="X29" s="216"/>
      <c r="Y29" s="216"/>
      <c r="Z29" s="150"/>
      <c r="AA29" s="215"/>
      <c r="AB29" s="215"/>
      <c r="AC29" s="234"/>
      <c r="AD29" s="215"/>
      <c r="AE29" s="215"/>
      <c r="AF29" s="150"/>
      <c r="AG29" s="215"/>
      <c r="AH29" s="215"/>
      <c r="AI29" s="150"/>
      <c r="AJ29" s="215"/>
      <c r="AK29" s="215"/>
      <c r="AL29" s="150"/>
      <c r="AM29" s="216"/>
      <c r="AN29" s="216"/>
      <c r="AO29" s="239"/>
      <c r="AP29" s="211">
        <f t="shared" si="31"/>
        <v>4</v>
      </c>
      <c r="AQ29" s="211">
        <f t="shared" si="32"/>
        <v>64</v>
      </c>
      <c r="AR29" s="148">
        <f t="shared" si="33"/>
        <v>68</v>
      </c>
      <c r="AS29" s="214">
        <f t="shared" si="34"/>
        <v>7</v>
      </c>
      <c r="AT29" s="214">
        <f t="shared" si="35"/>
        <v>63</v>
      </c>
      <c r="AU29" s="229">
        <f t="shared" si="36"/>
        <v>70</v>
      </c>
      <c r="AV29" s="211">
        <f t="shared" si="37"/>
        <v>5</v>
      </c>
      <c r="AW29" s="211">
        <f t="shared" si="38"/>
        <v>55</v>
      </c>
      <c r="AX29" s="148">
        <f t="shared" si="39"/>
        <v>60</v>
      </c>
      <c r="AY29" s="211">
        <f t="shared" si="40"/>
        <v>4</v>
      </c>
      <c r="AZ29" s="211">
        <f t="shared" si="41"/>
        <v>90</v>
      </c>
      <c r="BA29" s="148">
        <f t="shared" si="42"/>
        <v>94</v>
      </c>
      <c r="BB29" s="211">
        <f t="shared" si="43"/>
        <v>3</v>
      </c>
      <c r="BC29" s="211">
        <f t="shared" si="44"/>
        <v>85</v>
      </c>
      <c r="BD29" s="148">
        <f t="shared" si="45"/>
        <v>88</v>
      </c>
      <c r="BE29" s="212">
        <f t="shared" si="46"/>
        <v>23</v>
      </c>
      <c r="BF29" s="212">
        <f t="shared" si="47"/>
        <v>357</v>
      </c>
      <c r="BG29" s="149">
        <f t="shared" si="48"/>
        <v>380</v>
      </c>
    </row>
    <row r="30" spans="1:59" ht="22.5" x14ac:dyDescent="0.55000000000000004">
      <c r="A30" s="46"/>
      <c r="B30" s="2">
        <v>8</v>
      </c>
      <c r="C30" s="2" t="s">
        <v>27</v>
      </c>
      <c r="D30" s="2" t="s">
        <v>141</v>
      </c>
      <c r="E30" s="48" t="s">
        <v>14</v>
      </c>
      <c r="F30" s="215">
        <v>11</v>
      </c>
      <c r="G30" s="215">
        <v>63</v>
      </c>
      <c r="H30" s="229">
        <f t="shared" si="23"/>
        <v>74</v>
      </c>
      <c r="I30" s="215">
        <v>7</v>
      </c>
      <c r="J30" s="215">
        <v>50</v>
      </c>
      <c r="K30" s="229">
        <f t="shared" si="24"/>
        <v>57</v>
      </c>
      <c r="L30" s="215">
        <v>10</v>
      </c>
      <c r="M30" s="215">
        <v>50</v>
      </c>
      <c r="N30" s="148">
        <f t="shared" si="25"/>
        <v>60</v>
      </c>
      <c r="O30" s="215">
        <v>15</v>
      </c>
      <c r="P30" s="215">
        <v>73</v>
      </c>
      <c r="Q30" s="148">
        <f t="shared" si="26"/>
        <v>88</v>
      </c>
      <c r="R30" s="215">
        <v>11</v>
      </c>
      <c r="S30" s="215">
        <v>67</v>
      </c>
      <c r="T30" s="148">
        <f t="shared" si="27"/>
        <v>78</v>
      </c>
      <c r="U30" s="212">
        <f t="shared" si="28"/>
        <v>54</v>
      </c>
      <c r="V30" s="212">
        <f t="shared" si="29"/>
        <v>303</v>
      </c>
      <c r="W30" s="147">
        <f t="shared" si="30"/>
        <v>357</v>
      </c>
      <c r="X30" s="216"/>
      <c r="Y30" s="216"/>
      <c r="Z30" s="150"/>
      <c r="AA30" s="215"/>
      <c r="AB30" s="215"/>
      <c r="AC30" s="234"/>
      <c r="AD30" s="215"/>
      <c r="AE30" s="215"/>
      <c r="AF30" s="150"/>
      <c r="AG30" s="215"/>
      <c r="AH30" s="215"/>
      <c r="AI30" s="150"/>
      <c r="AJ30" s="215"/>
      <c r="AK30" s="215"/>
      <c r="AL30" s="150"/>
      <c r="AM30" s="216"/>
      <c r="AN30" s="216"/>
      <c r="AO30" s="239"/>
      <c r="AP30" s="211">
        <f t="shared" si="31"/>
        <v>11</v>
      </c>
      <c r="AQ30" s="211">
        <f t="shared" si="32"/>
        <v>63</v>
      </c>
      <c r="AR30" s="148">
        <f t="shared" si="33"/>
        <v>74</v>
      </c>
      <c r="AS30" s="214">
        <f t="shared" si="34"/>
        <v>7</v>
      </c>
      <c r="AT30" s="214">
        <f t="shared" si="35"/>
        <v>50</v>
      </c>
      <c r="AU30" s="229">
        <f t="shared" si="36"/>
        <v>57</v>
      </c>
      <c r="AV30" s="211">
        <f t="shared" si="37"/>
        <v>10</v>
      </c>
      <c r="AW30" s="211">
        <f t="shared" si="38"/>
        <v>50</v>
      </c>
      <c r="AX30" s="148">
        <f t="shared" si="39"/>
        <v>60</v>
      </c>
      <c r="AY30" s="211">
        <f t="shared" si="40"/>
        <v>15</v>
      </c>
      <c r="AZ30" s="211">
        <f t="shared" si="41"/>
        <v>73</v>
      </c>
      <c r="BA30" s="148">
        <f t="shared" si="42"/>
        <v>88</v>
      </c>
      <c r="BB30" s="211">
        <f t="shared" si="43"/>
        <v>11</v>
      </c>
      <c r="BC30" s="211">
        <f t="shared" si="44"/>
        <v>67</v>
      </c>
      <c r="BD30" s="148">
        <f t="shared" si="45"/>
        <v>78</v>
      </c>
      <c r="BE30" s="212">
        <f t="shared" si="46"/>
        <v>54</v>
      </c>
      <c r="BF30" s="212">
        <f t="shared" si="47"/>
        <v>303</v>
      </c>
      <c r="BG30" s="149">
        <f t="shared" si="48"/>
        <v>357</v>
      </c>
    </row>
    <row r="31" spans="1:59" ht="22.5" x14ac:dyDescent="0.55000000000000004">
      <c r="A31" s="46"/>
      <c r="B31" s="2">
        <v>9</v>
      </c>
      <c r="C31" s="2" t="s">
        <v>27</v>
      </c>
      <c r="D31" s="2" t="s">
        <v>36</v>
      </c>
      <c r="E31" s="48" t="s">
        <v>14</v>
      </c>
      <c r="F31" s="215">
        <v>49</v>
      </c>
      <c r="G31" s="215">
        <v>30</v>
      </c>
      <c r="H31" s="229">
        <f t="shared" si="23"/>
        <v>79</v>
      </c>
      <c r="I31" s="215">
        <v>44</v>
      </c>
      <c r="J31" s="215">
        <v>21</v>
      </c>
      <c r="K31" s="229">
        <f t="shared" si="24"/>
        <v>65</v>
      </c>
      <c r="L31" s="215">
        <v>41</v>
      </c>
      <c r="M31" s="215">
        <v>24</v>
      </c>
      <c r="N31" s="148">
        <f t="shared" si="25"/>
        <v>65</v>
      </c>
      <c r="O31" s="215">
        <v>66</v>
      </c>
      <c r="P31" s="215">
        <v>27</v>
      </c>
      <c r="Q31" s="148">
        <f t="shared" si="26"/>
        <v>93</v>
      </c>
      <c r="R31" s="215">
        <v>66</v>
      </c>
      <c r="S31" s="215">
        <v>30</v>
      </c>
      <c r="T31" s="148">
        <f t="shared" si="27"/>
        <v>96</v>
      </c>
      <c r="U31" s="212">
        <f t="shared" si="28"/>
        <v>266</v>
      </c>
      <c r="V31" s="212">
        <f t="shared" si="29"/>
        <v>132</v>
      </c>
      <c r="W31" s="147">
        <f t="shared" si="30"/>
        <v>398</v>
      </c>
      <c r="X31" s="216"/>
      <c r="Y31" s="216"/>
      <c r="Z31" s="150"/>
      <c r="AA31" s="215"/>
      <c r="AB31" s="215"/>
      <c r="AC31" s="234"/>
      <c r="AD31" s="215"/>
      <c r="AE31" s="215"/>
      <c r="AF31" s="150"/>
      <c r="AG31" s="215"/>
      <c r="AH31" s="215"/>
      <c r="AI31" s="150"/>
      <c r="AJ31" s="215"/>
      <c r="AK31" s="215"/>
      <c r="AL31" s="150"/>
      <c r="AM31" s="216"/>
      <c r="AN31" s="216"/>
      <c r="AO31" s="239"/>
      <c r="AP31" s="211">
        <f t="shared" si="31"/>
        <v>49</v>
      </c>
      <c r="AQ31" s="211">
        <f t="shared" si="32"/>
        <v>30</v>
      </c>
      <c r="AR31" s="148">
        <f t="shared" si="33"/>
        <v>79</v>
      </c>
      <c r="AS31" s="214">
        <f t="shared" si="34"/>
        <v>44</v>
      </c>
      <c r="AT31" s="214">
        <f t="shared" si="35"/>
        <v>21</v>
      </c>
      <c r="AU31" s="229">
        <f t="shared" si="36"/>
        <v>65</v>
      </c>
      <c r="AV31" s="211">
        <f t="shared" si="37"/>
        <v>41</v>
      </c>
      <c r="AW31" s="211">
        <f t="shared" si="38"/>
        <v>24</v>
      </c>
      <c r="AX31" s="148">
        <f t="shared" si="39"/>
        <v>65</v>
      </c>
      <c r="AY31" s="211">
        <f t="shared" si="40"/>
        <v>66</v>
      </c>
      <c r="AZ31" s="211">
        <f t="shared" si="41"/>
        <v>27</v>
      </c>
      <c r="BA31" s="148">
        <f t="shared" si="42"/>
        <v>93</v>
      </c>
      <c r="BB31" s="211">
        <f t="shared" si="43"/>
        <v>66</v>
      </c>
      <c r="BC31" s="211">
        <f t="shared" si="44"/>
        <v>30</v>
      </c>
      <c r="BD31" s="148">
        <f t="shared" si="45"/>
        <v>96</v>
      </c>
      <c r="BE31" s="212">
        <f t="shared" si="46"/>
        <v>266</v>
      </c>
      <c r="BF31" s="212">
        <f t="shared" si="47"/>
        <v>132</v>
      </c>
      <c r="BG31" s="149">
        <f t="shared" si="48"/>
        <v>398</v>
      </c>
    </row>
    <row r="32" spans="1:59" ht="22.5" x14ac:dyDescent="0.55000000000000004">
      <c r="A32" s="46"/>
      <c r="B32" s="2">
        <v>10</v>
      </c>
      <c r="C32" s="2" t="s">
        <v>27</v>
      </c>
      <c r="D32" s="2" t="s">
        <v>37</v>
      </c>
      <c r="E32" s="48" t="s">
        <v>14</v>
      </c>
      <c r="F32" s="215">
        <v>48</v>
      </c>
      <c r="G32" s="215">
        <v>12</v>
      </c>
      <c r="H32" s="229">
        <f t="shared" si="23"/>
        <v>60</v>
      </c>
      <c r="I32" s="215">
        <v>31</v>
      </c>
      <c r="J32" s="215">
        <v>7</v>
      </c>
      <c r="K32" s="229">
        <f t="shared" si="24"/>
        <v>38</v>
      </c>
      <c r="L32" s="215">
        <v>39</v>
      </c>
      <c r="M32" s="215">
        <v>12</v>
      </c>
      <c r="N32" s="148">
        <f t="shared" si="25"/>
        <v>51</v>
      </c>
      <c r="O32" s="215">
        <v>40</v>
      </c>
      <c r="P32" s="215">
        <v>14</v>
      </c>
      <c r="Q32" s="148">
        <f t="shared" si="26"/>
        <v>54</v>
      </c>
      <c r="R32" s="215">
        <v>54</v>
      </c>
      <c r="S32" s="215">
        <v>8</v>
      </c>
      <c r="T32" s="148">
        <f t="shared" si="27"/>
        <v>62</v>
      </c>
      <c r="U32" s="212">
        <f t="shared" si="28"/>
        <v>212</v>
      </c>
      <c r="V32" s="212">
        <f t="shared" si="29"/>
        <v>53</v>
      </c>
      <c r="W32" s="147">
        <f t="shared" si="30"/>
        <v>265</v>
      </c>
      <c r="X32" s="216"/>
      <c r="Y32" s="216"/>
      <c r="Z32" s="150"/>
      <c r="AA32" s="215"/>
      <c r="AB32" s="215"/>
      <c r="AC32" s="234"/>
      <c r="AD32" s="215"/>
      <c r="AE32" s="215"/>
      <c r="AF32" s="150"/>
      <c r="AG32" s="215"/>
      <c r="AH32" s="215"/>
      <c r="AI32" s="150"/>
      <c r="AJ32" s="215"/>
      <c r="AK32" s="215"/>
      <c r="AL32" s="150"/>
      <c r="AM32" s="216"/>
      <c r="AN32" s="216"/>
      <c r="AO32" s="239"/>
      <c r="AP32" s="211">
        <f t="shared" si="31"/>
        <v>48</v>
      </c>
      <c r="AQ32" s="211">
        <f t="shared" si="32"/>
        <v>12</v>
      </c>
      <c r="AR32" s="148">
        <f t="shared" si="33"/>
        <v>60</v>
      </c>
      <c r="AS32" s="214">
        <f t="shared" si="34"/>
        <v>31</v>
      </c>
      <c r="AT32" s="214">
        <f t="shared" si="35"/>
        <v>7</v>
      </c>
      <c r="AU32" s="229">
        <f t="shared" si="36"/>
        <v>38</v>
      </c>
      <c r="AV32" s="211">
        <f t="shared" si="37"/>
        <v>39</v>
      </c>
      <c r="AW32" s="211">
        <f t="shared" si="38"/>
        <v>12</v>
      </c>
      <c r="AX32" s="148">
        <f t="shared" si="39"/>
        <v>51</v>
      </c>
      <c r="AY32" s="211">
        <f t="shared" si="40"/>
        <v>40</v>
      </c>
      <c r="AZ32" s="211">
        <f t="shared" si="41"/>
        <v>14</v>
      </c>
      <c r="BA32" s="148">
        <f t="shared" si="42"/>
        <v>54</v>
      </c>
      <c r="BB32" s="211">
        <f t="shared" si="43"/>
        <v>54</v>
      </c>
      <c r="BC32" s="211">
        <f t="shared" si="44"/>
        <v>8</v>
      </c>
      <c r="BD32" s="148">
        <f t="shared" si="45"/>
        <v>62</v>
      </c>
      <c r="BE32" s="212">
        <f t="shared" si="46"/>
        <v>212</v>
      </c>
      <c r="BF32" s="212">
        <f t="shared" si="47"/>
        <v>53</v>
      </c>
      <c r="BG32" s="149">
        <f t="shared" si="48"/>
        <v>265</v>
      </c>
    </row>
    <row r="33" spans="1:59" ht="22.5" x14ac:dyDescent="0.55000000000000004">
      <c r="A33" s="46"/>
      <c r="B33" s="2">
        <v>11</v>
      </c>
      <c r="C33" s="2" t="s">
        <v>27</v>
      </c>
      <c r="D33" s="2" t="s">
        <v>108</v>
      </c>
      <c r="E33" s="48" t="s">
        <v>14</v>
      </c>
      <c r="F33" s="215">
        <v>6</v>
      </c>
      <c r="G33" s="215">
        <v>52</v>
      </c>
      <c r="H33" s="229">
        <f t="shared" si="23"/>
        <v>58</v>
      </c>
      <c r="I33" s="215">
        <v>3</v>
      </c>
      <c r="J33" s="215">
        <v>35</v>
      </c>
      <c r="K33" s="229">
        <f t="shared" si="24"/>
        <v>38</v>
      </c>
      <c r="L33" s="215">
        <v>3</v>
      </c>
      <c r="M33" s="215">
        <v>54</v>
      </c>
      <c r="N33" s="148">
        <f t="shared" si="25"/>
        <v>57</v>
      </c>
      <c r="O33" s="215">
        <v>7</v>
      </c>
      <c r="P33" s="215">
        <v>51</v>
      </c>
      <c r="Q33" s="148">
        <f t="shared" si="26"/>
        <v>58</v>
      </c>
      <c r="R33" s="215">
        <v>4</v>
      </c>
      <c r="S33" s="215">
        <v>47</v>
      </c>
      <c r="T33" s="148">
        <f t="shared" si="27"/>
        <v>51</v>
      </c>
      <c r="U33" s="212">
        <f t="shared" si="28"/>
        <v>23</v>
      </c>
      <c r="V33" s="212">
        <f t="shared" si="29"/>
        <v>239</v>
      </c>
      <c r="W33" s="147">
        <f t="shared" si="30"/>
        <v>262</v>
      </c>
      <c r="X33" s="216"/>
      <c r="Y33" s="216"/>
      <c r="Z33" s="150"/>
      <c r="AA33" s="215"/>
      <c r="AB33" s="215"/>
      <c r="AC33" s="234"/>
      <c r="AD33" s="215"/>
      <c r="AE33" s="215"/>
      <c r="AF33" s="150"/>
      <c r="AG33" s="215"/>
      <c r="AH33" s="215"/>
      <c r="AI33" s="150"/>
      <c r="AJ33" s="215"/>
      <c r="AK33" s="215"/>
      <c r="AL33" s="150"/>
      <c r="AM33" s="216"/>
      <c r="AN33" s="216"/>
      <c r="AO33" s="239"/>
      <c r="AP33" s="211">
        <f t="shared" si="31"/>
        <v>6</v>
      </c>
      <c r="AQ33" s="211">
        <f t="shared" si="32"/>
        <v>52</v>
      </c>
      <c r="AR33" s="148">
        <f t="shared" si="33"/>
        <v>58</v>
      </c>
      <c r="AS33" s="214">
        <f t="shared" si="34"/>
        <v>3</v>
      </c>
      <c r="AT33" s="214">
        <f t="shared" si="35"/>
        <v>35</v>
      </c>
      <c r="AU33" s="229">
        <f t="shared" si="36"/>
        <v>38</v>
      </c>
      <c r="AV33" s="211">
        <f t="shared" si="37"/>
        <v>3</v>
      </c>
      <c r="AW33" s="211">
        <f t="shared" si="38"/>
        <v>54</v>
      </c>
      <c r="AX33" s="148">
        <f t="shared" si="39"/>
        <v>57</v>
      </c>
      <c r="AY33" s="211">
        <f t="shared" si="40"/>
        <v>7</v>
      </c>
      <c r="AZ33" s="211">
        <f t="shared" si="41"/>
        <v>51</v>
      </c>
      <c r="BA33" s="148">
        <f t="shared" si="42"/>
        <v>58</v>
      </c>
      <c r="BB33" s="211">
        <f t="shared" si="43"/>
        <v>4</v>
      </c>
      <c r="BC33" s="211">
        <f t="shared" si="44"/>
        <v>47</v>
      </c>
      <c r="BD33" s="148">
        <f t="shared" si="45"/>
        <v>51</v>
      </c>
      <c r="BE33" s="212">
        <f t="shared" si="46"/>
        <v>23</v>
      </c>
      <c r="BF33" s="212">
        <f t="shared" si="47"/>
        <v>239</v>
      </c>
      <c r="BG33" s="149">
        <f t="shared" si="48"/>
        <v>262</v>
      </c>
    </row>
    <row r="34" spans="1:59" ht="22.5" x14ac:dyDescent="0.55000000000000004">
      <c r="A34" s="46"/>
      <c r="B34" s="2">
        <v>12</v>
      </c>
      <c r="C34" s="2" t="s">
        <v>38</v>
      </c>
      <c r="D34" s="2" t="s">
        <v>39</v>
      </c>
      <c r="E34" s="120" t="s">
        <v>38</v>
      </c>
      <c r="F34" s="218"/>
      <c r="G34" s="218"/>
      <c r="H34" s="229"/>
      <c r="I34" s="218"/>
      <c r="J34" s="218"/>
      <c r="K34" s="234"/>
      <c r="L34" s="215"/>
      <c r="M34" s="215"/>
      <c r="N34" s="150"/>
      <c r="O34" s="215"/>
      <c r="P34" s="215"/>
      <c r="Q34" s="150"/>
      <c r="R34" s="215"/>
      <c r="S34" s="215"/>
      <c r="T34" s="150"/>
      <c r="U34" s="212"/>
      <c r="V34" s="212"/>
      <c r="W34" s="147"/>
      <c r="X34" s="216">
        <v>42</v>
      </c>
      <c r="Y34" s="216">
        <v>132</v>
      </c>
      <c r="Z34" s="150">
        <f>SUM(X34:Y34)</f>
        <v>174</v>
      </c>
      <c r="AA34" s="215">
        <v>61</v>
      </c>
      <c r="AB34" s="215">
        <v>118</v>
      </c>
      <c r="AC34" s="234">
        <f>SUM(AA34:AB34)</f>
        <v>179</v>
      </c>
      <c r="AD34" s="215"/>
      <c r="AE34" s="215"/>
      <c r="AF34" s="150"/>
      <c r="AG34" s="215"/>
      <c r="AH34" s="215"/>
      <c r="AI34" s="150"/>
      <c r="AJ34" s="215"/>
      <c r="AK34" s="215"/>
      <c r="AL34" s="150"/>
      <c r="AM34" s="216">
        <f>X34+AA34+AD34+AG34+AJ34</f>
        <v>103</v>
      </c>
      <c r="AN34" s="216">
        <f>Y34+AB34+AE34+AH34+AK34</f>
        <v>250</v>
      </c>
      <c r="AO34" s="239">
        <f>SUM(AM34:AN34)</f>
        <v>353</v>
      </c>
      <c r="AP34" s="211">
        <f t="shared" si="31"/>
        <v>42</v>
      </c>
      <c r="AQ34" s="211">
        <f t="shared" si="32"/>
        <v>132</v>
      </c>
      <c r="AR34" s="148">
        <f t="shared" si="33"/>
        <v>174</v>
      </c>
      <c r="AS34" s="214">
        <f t="shared" si="34"/>
        <v>61</v>
      </c>
      <c r="AT34" s="214">
        <f t="shared" si="35"/>
        <v>118</v>
      </c>
      <c r="AU34" s="229">
        <f t="shared" si="36"/>
        <v>179</v>
      </c>
      <c r="AV34" s="211">
        <f t="shared" si="37"/>
        <v>0</v>
      </c>
      <c r="AW34" s="211">
        <f t="shared" si="38"/>
        <v>0</v>
      </c>
      <c r="AX34" s="148">
        <f t="shared" si="39"/>
        <v>0</v>
      </c>
      <c r="AY34" s="211">
        <f t="shared" si="40"/>
        <v>0</v>
      </c>
      <c r="AZ34" s="211">
        <f t="shared" si="41"/>
        <v>0</v>
      </c>
      <c r="BA34" s="148">
        <f t="shared" si="42"/>
        <v>0</v>
      </c>
      <c r="BB34" s="211"/>
      <c r="BC34" s="211"/>
      <c r="BD34" s="148"/>
      <c r="BE34" s="212">
        <f t="shared" si="46"/>
        <v>103</v>
      </c>
      <c r="BF34" s="212">
        <f t="shared" si="47"/>
        <v>250</v>
      </c>
      <c r="BG34" s="149">
        <f t="shared" si="48"/>
        <v>353</v>
      </c>
    </row>
    <row r="35" spans="1:59" ht="22.5" x14ac:dyDescent="0.55000000000000004">
      <c r="A35" s="46"/>
      <c r="B35" s="2">
        <v>13</v>
      </c>
      <c r="C35" s="2" t="s">
        <v>40</v>
      </c>
      <c r="D35" s="2" t="s">
        <v>41</v>
      </c>
      <c r="E35" s="48" t="s">
        <v>42</v>
      </c>
      <c r="F35" s="215"/>
      <c r="G35" s="215"/>
      <c r="H35" s="229"/>
      <c r="I35" s="215"/>
      <c r="J35" s="215"/>
      <c r="K35" s="234"/>
      <c r="L35" s="215"/>
      <c r="M35" s="215"/>
      <c r="N35" s="150"/>
      <c r="O35" s="215"/>
      <c r="P35" s="215"/>
      <c r="Q35" s="150"/>
      <c r="R35" s="215"/>
      <c r="S35" s="215"/>
      <c r="T35" s="150"/>
      <c r="U35" s="212"/>
      <c r="V35" s="212"/>
      <c r="W35" s="147"/>
      <c r="X35" s="216">
        <v>10</v>
      </c>
      <c r="Y35" s="216">
        <v>10</v>
      </c>
      <c r="Z35" s="150">
        <f>SUM(X35:Y35)</f>
        <v>20</v>
      </c>
      <c r="AA35" s="215">
        <v>7</v>
      </c>
      <c r="AB35" s="215">
        <v>13</v>
      </c>
      <c r="AC35" s="234">
        <f t="shared" ref="AC35" si="49">SUM(AA35:AB35)</f>
        <v>20</v>
      </c>
      <c r="AD35" s="215">
        <v>1</v>
      </c>
      <c r="AE35" s="215">
        <v>1</v>
      </c>
      <c r="AF35" s="150">
        <f>SUM(AD35:AE35)</f>
        <v>2</v>
      </c>
      <c r="AG35" s="215">
        <v>16</v>
      </c>
      <c r="AH35" s="215">
        <v>28</v>
      </c>
      <c r="AI35" s="150">
        <f t="shared" ref="AI35:AI37" si="50">SUM(AG35:AH35)</f>
        <v>44</v>
      </c>
      <c r="AJ35" s="215"/>
      <c r="AK35" s="215"/>
      <c r="AL35" s="150"/>
      <c r="AM35" s="216">
        <f t="shared" ref="AM35:AM38" si="51">X35+AA35+AD35+AG35+AJ35</f>
        <v>34</v>
      </c>
      <c r="AN35" s="216">
        <f t="shared" ref="AN35:AN38" si="52">Y35+AB35+AE35+AH35+AK35</f>
        <v>52</v>
      </c>
      <c r="AO35" s="239">
        <f t="shared" ref="AO35:AO38" si="53">SUM(AM35:AN35)</f>
        <v>86</v>
      </c>
      <c r="AP35" s="211">
        <f t="shared" si="31"/>
        <v>10</v>
      </c>
      <c r="AQ35" s="211">
        <f t="shared" si="32"/>
        <v>10</v>
      </c>
      <c r="AR35" s="148">
        <f t="shared" si="33"/>
        <v>20</v>
      </c>
      <c r="AS35" s="214">
        <f t="shared" si="34"/>
        <v>7</v>
      </c>
      <c r="AT35" s="214">
        <f t="shared" si="35"/>
        <v>13</v>
      </c>
      <c r="AU35" s="229">
        <f t="shared" si="36"/>
        <v>20</v>
      </c>
      <c r="AV35" s="211">
        <f t="shared" si="37"/>
        <v>1</v>
      </c>
      <c r="AW35" s="211">
        <f t="shared" si="38"/>
        <v>1</v>
      </c>
      <c r="AX35" s="148">
        <f t="shared" si="39"/>
        <v>2</v>
      </c>
      <c r="AY35" s="211">
        <f t="shared" si="40"/>
        <v>16</v>
      </c>
      <c r="AZ35" s="211">
        <f t="shared" si="41"/>
        <v>28</v>
      </c>
      <c r="BA35" s="148">
        <f t="shared" si="42"/>
        <v>44</v>
      </c>
      <c r="BB35" s="211"/>
      <c r="BC35" s="211"/>
      <c r="BD35" s="148"/>
      <c r="BE35" s="212">
        <f t="shared" si="46"/>
        <v>34</v>
      </c>
      <c r="BF35" s="212">
        <f t="shared" si="47"/>
        <v>52</v>
      </c>
      <c r="BG35" s="149">
        <f t="shared" si="48"/>
        <v>86</v>
      </c>
    </row>
    <row r="36" spans="1:59" ht="22.5" x14ac:dyDescent="0.55000000000000004">
      <c r="A36" s="46"/>
      <c r="B36" s="2">
        <v>14</v>
      </c>
      <c r="C36" s="2" t="s">
        <v>40</v>
      </c>
      <c r="D36" s="2" t="s">
        <v>43</v>
      </c>
      <c r="E36" s="48" t="s">
        <v>42</v>
      </c>
      <c r="F36" s="215"/>
      <c r="G36" s="215"/>
      <c r="H36" s="229"/>
      <c r="I36" s="215"/>
      <c r="J36" s="215"/>
      <c r="K36" s="234"/>
      <c r="L36" s="215"/>
      <c r="M36" s="215"/>
      <c r="N36" s="150"/>
      <c r="O36" s="215"/>
      <c r="P36" s="215"/>
      <c r="Q36" s="150"/>
      <c r="R36" s="215"/>
      <c r="S36" s="215"/>
      <c r="T36" s="150"/>
      <c r="U36" s="212"/>
      <c r="V36" s="212"/>
      <c r="W36" s="147"/>
      <c r="X36" s="216"/>
      <c r="Y36" s="216"/>
      <c r="Z36" s="150"/>
      <c r="AA36" s="215"/>
      <c r="AB36" s="215"/>
      <c r="AC36" s="234"/>
      <c r="AD36" s="215"/>
      <c r="AE36" s="215"/>
      <c r="AF36" s="150"/>
      <c r="AG36" s="215">
        <v>1</v>
      </c>
      <c r="AH36" s="215">
        <v>14</v>
      </c>
      <c r="AI36" s="150">
        <f t="shared" si="50"/>
        <v>15</v>
      </c>
      <c r="AJ36" s="215"/>
      <c r="AK36" s="215"/>
      <c r="AL36" s="150"/>
      <c r="AM36" s="216">
        <f t="shared" si="51"/>
        <v>1</v>
      </c>
      <c r="AN36" s="216">
        <f t="shared" si="52"/>
        <v>14</v>
      </c>
      <c r="AO36" s="239">
        <f t="shared" si="53"/>
        <v>15</v>
      </c>
      <c r="AP36" s="211"/>
      <c r="AQ36" s="211"/>
      <c r="AR36" s="148"/>
      <c r="AS36" s="214">
        <f t="shared" si="34"/>
        <v>0</v>
      </c>
      <c r="AT36" s="214">
        <f t="shared" si="35"/>
        <v>0</v>
      </c>
      <c r="AU36" s="229">
        <f t="shared" si="36"/>
        <v>0</v>
      </c>
      <c r="AV36" s="211">
        <f t="shared" si="37"/>
        <v>0</v>
      </c>
      <c r="AW36" s="211">
        <f t="shared" si="38"/>
        <v>0</v>
      </c>
      <c r="AX36" s="148">
        <f t="shared" si="39"/>
        <v>0</v>
      </c>
      <c r="AY36" s="211">
        <f t="shared" si="40"/>
        <v>1</v>
      </c>
      <c r="AZ36" s="211">
        <f t="shared" si="41"/>
        <v>14</v>
      </c>
      <c r="BA36" s="148">
        <f t="shared" si="42"/>
        <v>15</v>
      </c>
      <c r="BB36" s="211"/>
      <c r="BC36" s="211"/>
      <c r="BD36" s="148"/>
      <c r="BE36" s="212">
        <f t="shared" si="46"/>
        <v>1</v>
      </c>
      <c r="BF36" s="212">
        <f t="shared" si="47"/>
        <v>14</v>
      </c>
      <c r="BG36" s="149">
        <f t="shared" si="48"/>
        <v>15</v>
      </c>
    </row>
    <row r="37" spans="1:59" ht="22.5" x14ac:dyDescent="0.55000000000000004">
      <c r="A37" s="46"/>
      <c r="B37" s="2">
        <v>15</v>
      </c>
      <c r="C37" s="2" t="s">
        <v>40</v>
      </c>
      <c r="D37" s="2" t="s">
        <v>44</v>
      </c>
      <c r="E37" s="48" t="s">
        <v>42</v>
      </c>
      <c r="F37" s="215"/>
      <c r="G37" s="215"/>
      <c r="H37" s="229"/>
      <c r="I37" s="215"/>
      <c r="J37" s="215"/>
      <c r="K37" s="234"/>
      <c r="L37" s="215"/>
      <c r="M37" s="215"/>
      <c r="N37" s="150"/>
      <c r="O37" s="215"/>
      <c r="P37" s="215"/>
      <c r="Q37" s="150"/>
      <c r="R37" s="215"/>
      <c r="S37" s="215"/>
      <c r="T37" s="150"/>
      <c r="U37" s="212"/>
      <c r="V37" s="212"/>
      <c r="W37" s="147"/>
      <c r="X37" s="216"/>
      <c r="Y37" s="216"/>
      <c r="Z37" s="150"/>
      <c r="AA37" s="215"/>
      <c r="AB37" s="215"/>
      <c r="AC37" s="234"/>
      <c r="AD37" s="215"/>
      <c r="AE37" s="215"/>
      <c r="AF37" s="150"/>
      <c r="AG37" s="215">
        <v>1</v>
      </c>
      <c r="AH37" s="215">
        <v>5</v>
      </c>
      <c r="AI37" s="150">
        <f t="shared" si="50"/>
        <v>6</v>
      </c>
      <c r="AJ37" s="215"/>
      <c r="AK37" s="215"/>
      <c r="AL37" s="150"/>
      <c r="AM37" s="216">
        <f t="shared" si="51"/>
        <v>1</v>
      </c>
      <c r="AN37" s="216">
        <f t="shared" si="52"/>
        <v>5</v>
      </c>
      <c r="AO37" s="239">
        <f t="shared" si="53"/>
        <v>6</v>
      </c>
      <c r="AP37" s="211"/>
      <c r="AQ37" s="211"/>
      <c r="AR37" s="148"/>
      <c r="AS37" s="214">
        <f t="shared" si="34"/>
        <v>0</v>
      </c>
      <c r="AT37" s="214">
        <f t="shared" si="35"/>
        <v>0</v>
      </c>
      <c r="AU37" s="229">
        <f t="shared" si="36"/>
        <v>0</v>
      </c>
      <c r="AV37" s="211">
        <f t="shared" si="37"/>
        <v>0</v>
      </c>
      <c r="AW37" s="211">
        <f t="shared" si="38"/>
        <v>0</v>
      </c>
      <c r="AX37" s="148">
        <f t="shared" si="39"/>
        <v>0</v>
      </c>
      <c r="AY37" s="211">
        <f t="shared" si="40"/>
        <v>1</v>
      </c>
      <c r="AZ37" s="211">
        <f t="shared" si="41"/>
        <v>5</v>
      </c>
      <c r="BA37" s="148">
        <f t="shared" si="42"/>
        <v>6</v>
      </c>
      <c r="BB37" s="211"/>
      <c r="BC37" s="211"/>
      <c r="BD37" s="148"/>
      <c r="BE37" s="212">
        <f t="shared" si="46"/>
        <v>1</v>
      </c>
      <c r="BF37" s="212">
        <f t="shared" si="47"/>
        <v>5</v>
      </c>
      <c r="BG37" s="149">
        <f t="shared" si="48"/>
        <v>6</v>
      </c>
    </row>
    <row r="38" spans="1:59" ht="22.5" x14ac:dyDescent="0.55000000000000004">
      <c r="A38" s="46"/>
      <c r="B38" s="2">
        <v>16</v>
      </c>
      <c r="C38" s="2" t="s">
        <v>45</v>
      </c>
      <c r="D38" s="2" t="s">
        <v>41</v>
      </c>
      <c r="E38" s="48" t="s">
        <v>46</v>
      </c>
      <c r="F38" s="215"/>
      <c r="G38" s="215"/>
      <c r="H38" s="229"/>
      <c r="I38" s="215"/>
      <c r="J38" s="215"/>
      <c r="K38" s="234"/>
      <c r="L38" s="215"/>
      <c r="M38" s="215"/>
      <c r="N38" s="150"/>
      <c r="O38" s="215"/>
      <c r="P38" s="215"/>
      <c r="Q38" s="150"/>
      <c r="R38" s="215"/>
      <c r="S38" s="215"/>
      <c r="T38" s="150"/>
      <c r="U38" s="212"/>
      <c r="V38" s="212"/>
      <c r="W38" s="147"/>
      <c r="X38" s="216"/>
      <c r="Y38" s="216"/>
      <c r="Z38" s="150"/>
      <c r="AA38" s="215"/>
      <c r="AB38" s="215"/>
      <c r="AC38" s="234"/>
      <c r="AD38" s="215"/>
      <c r="AE38" s="215"/>
      <c r="AF38" s="150"/>
      <c r="AG38" s="215">
        <v>4</v>
      </c>
      <c r="AH38" s="215">
        <v>2</v>
      </c>
      <c r="AI38" s="150">
        <f t="shared" ref="AI38" si="54">SUM(AG38:AH38)</f>
        <v>6</v>
      </c>
      <c r="AJ38" s="215"/>
      <c r="AK38" s="215"/>
      <c r="AL38" s="150"/>
      <c r="AM38" s="216">
        <f t="shared" si="51"/>
        <v>4</v>
      </c>
      <c r="AN38" s="216">
        <f t="shared" si="52"/>
        <v>2</v>
      </c>
      <c r="AO38" s="239">
        <f t="shared" si="53"/>
        <v>6</v>
      </c>
      <c r="AP38" s="211"/>
      <c r="AQ38" s="211"/>
      <c r="AR38" s="148"/>
      <c r="AS38" s="214">
        <f t="shared" si="34"/>
        <v>0</v>
      </c>
      <c r="AT38" s="214">
        <f t="shared" si="35"/>
        <v>0</v>
      </c>
      <c r="AU38" s="229">
        <f t="shared" si="36"/>
        <v>0</v>
      </c>
      <c r="AV38" s="211">
        <f t="shared" si="37"/>
        <v>0</v>
      </c>
      <c r="AW38" s="211">
        <f t="shared" si="38"/>
        <v>0</v>
      </c>
      <c r="AX38" s="148">
        <f t="shared" si="39"/>
        <v>0</v>
      </c>
      <c r="AY38" s="211">
        <f t="shared" si="40"/>
        <v>4</v>
      </c>
      <c r="AZ38" s="211">
        <f t="shared" si="41"/>
        <v>2</v>
      </c>
      <c r="BA38" s="148">
        <f t="shared" si="42"/>
        <v>6</v>
      </c>
      <c r="BB38" s="211"/>
      <c r="BC38" s="211"/>
      <c r="BD38" s="148"/>
      <c r="BE38" s="212">
        <f t="shared" si="46"/>
        <v>4</v>
      </c>
      <c r="BF38" s="212">
        <f t="shared" si="47"/>
        <v>2</v>
      </c>
      <c r="BG38" s="149">
        <f t="shared" si="48"/>
        <v>6</v>
      </c>
    </row>
    <row r="39" spans="1:59" s="328" customFormat="1" ht="23.25" thickBot="1" x14ac:dyDescent="0.6">
      <c r="A39" s="342" t="s">
        <v>47</v>
      </c>
      <c r="B39" s="343"/>
      <c r="C39" s="343"/>
      <c r="D39" s="343"/>
      <c r="E39" s="344"/>
      <c r="F39" s="230">
        <f>SUM(F23:F38)</f>
        <v>219</v>
      </c>
      <c r="G39" s="230">
        <f t="shared" ref="G39:W39" si="55">SUM(G23:G38)</f>
        <v>534</v>
      </c>
      <c r="H39" s="230">
        <f t="shared" si="55"/>
        <v>753</v>
      </c>
      <c r="I39" s="230">
        <f t="shared" si="55"/>
        <v>142</v>
      </c>
      <c r="J39" s="230">
        <f t="shared" si="55"/>
        <v>451</v>
      </c>
      <c r="K39" s="230">
        <f t="shared" si="55"/>
        <v>593</v>
      </c>
      <c r="L39" s="230">
        <f t="shared" si="55"/>
        <v>167</v>
      </c>
      <c r="M39" s="230">
        <f t="shared" si="55"/>
        <v>477</v>
      </c>
      <c r="N39" s="230">
        <f t="shared" si="55"/>
        <v>644</v>
      </c>
      <c r="O39" s="230">
        <f t="shared" si="55"/>
        <v>247</v>
      </c>
      <c r="P39" s="230">
        <f t="shared" si="55"/>
        <v>686</v>
      </c>
      <c r="Q39" s="230">
        <f t="shared" si="55"/>
        <v>933</v>
      </c>
      <c r="R39" s="230">
        <f t="shared" si="55"/>
        <v>227</v>
      </c>
      <c r="S39" s="230">
        <f t="shared" si="55"/>
        <v>651</v>
      </c>
      <c r="T39" s="230">
        <f t="shared" si="55"/>
        <v>878</v>
      </c>
      <c r="U39" s="230">
        <f t="shared" si="55"/>
        <v>1002</v>
      </c>
      <c r="V39" s="230">
        <f t="shared" si="55"/>
        <v>2799</v>
      </c>
      <c r="W39" s="230">
        <f t="shared" si="55"/>
        <v>3801</v>
      </c>
      <c r="X39" s="230">
        <f>SUM(X23:X38)</f>
        <v>52</v>
      </c>
      <c r="Y39" s="230">
        <f t="shared" ref="Y39:AO39" si="56">SUM(Y23:Y38)</f>
        <v>142</v>
      </c>
      <c r="Z39" s="230">
        <f t="shared" si="56"/>
        <v>194</v>
      </c>
      <c r="AA39" s="230">
        <f t="shared" si="56"/>
        <v>68</v>
      </c>
      <c r="AB39" s="230">
        <f t="shared" si="56"/>
        <v>131</v>
      </c>
      <c r="AC39" s="230">
        <f t="shared" si="56"/>
        <v>199</v>
      </c>
      <c r="AD39" s="230">
        <f t="shared" si="56"/>
        <v>1</v>
      </c>
      <c r="AE39" s="230">
        <f t="shared" si="56"/>
        <v>1</v>
      </c>
      <c r="AF39" s="230">
        <f t="shared" si="56"/>
        <v>2</v>
      </c>
      <c r="AG39" s="230">
        <f t="shared" si="56"/>
        <v>22</v>
      </c>
      <c r="AH39" s="230">
        <f t="shared" si="56"/>
        <v>49</v>
      </c>
      <c r="AI39" s="230">
        <f t="shared" si="56"/>
        <v>71</v>
      </c>
      <c r="AJ39" s="230">
        <f t="shared" si="56"/>
        <v>0</v>
      </c>
      <c r="AK39" s="230">
        <f t="shared" si="56"/>
        <v>0</v>
      </c>
      <c r="AL39" s="230">
        <f t="shared" si="56"/>
        <v>0</v>
      </c>
      <c r="AM39" s="230">
        <f t="shared" si="56"/>
        <v>143</v>
      </c>
      <c r="AN39" s="230">
        <f t="shared" si="56"/>
        <v>323</v>
      </c>
      <c r="AO39" s="230">
        <f t="shared" si="56"/>
        <v>466</v>
      </c>
      <c r="AP39" s="230">
        <f t="shared" ref="AP39" si="57">SUM(AP23:AP38)</f>
        <v>271</v>
      </c>
      <c r="AQ39" s="230">
        <f t="shared" ref="AQ39" si="58">SUM(AQ23:AQ38)</f>
        <v>676</v>
      </c>
      <c r="AR39" s="230">
        <f t="shared" ref="AR39" si="59">SUM(AR23:AR38)</f>
        <v>947</v>
      </c>
      <c r="AS39" s="230">
        <f t="shared" ref="AS39" si="60">SUM(AS23:AS38)</f>
        <v>210</v>
      </c>
      <c r="AT39" s="230">
        <f t="shared" ref="AT39" si="61">SUM(AT23:AT38)</f>
        <v>582</v>
      </c>
      <c r="AU39" s="230">
        <f t="shared" ref="AU39" si="62">SUM(AU23:AU38)</f>
        <v>792</v>
      </c>
      <c r="AV39" s="230">
        <f t="shared" ref="AV39" si="63">SUM(AV23:AV38)</f>
        <v>168</v>
      </c>
      <c r="AW39" s="230">
        <f t="shared" ref="AW39" si="64">SUM(AW23:AW38)</f>
        <v>478</v>
      </c>
      <c r="AX39" s="230">
        <f t="shared" ref="AX39" si="65">SUM(AX23:AX38)</f>
        <v>646</v>
      </c>
      <c r="AY39" s="230">
        <f t="shared" ref="AY39" si="66">SUM(AY23:AY38)</f>
        <v>269</v>
      </c>
      <c r="AZ39" s="230">
        <f t="shared" ref="AZ39" si="67">SUM(AZ23:AZ38)</f>
        <v>735</v>
      </c>
      <c r="BA39" s="230">
        <f t="shared" ref="BA39" si="68">SUM(BA23:BA38)</f>
        <v>1004</v>
      </c>
      <c r="BB39" s="230">
        <f t="shared" ref="BB39" si="69">SUM(BB23:BB38)</f>
        <v>227</v>
      </c>
      <c r="BC39" s="230">
        <f t="shared" ref="BC39" si="70">SUM(BC23:BC38)</f>
        <v>651</v>
      </c>
      <c r="BD39" s="230">
        <f t="shared" ref="BD39" si="71">SUM(BD23:BD38)</f>
        <v>878</v>
      </c>
      <c r="BE39" s="230">
        <f t="shared" ref="BE39" si="72">SUM(BE23:BE38)</f>
        <v>1145</v>
      </c>
      <c r="BF39" s="230">
        <f t="shared" ref="BF39" si="73">SUM(BF23:BF38)</f>
        <v>3122</v>
      </c>
      <c r="BG39" s="244">
        <f t="shared" ref="BG39" si="74">SUM(BG23:BG38)</f>
        <v>4267</v>
      </c>
    </row>
    <row r="40" spans="1:59" s="328" customFormat="1" ht="22.5" x14ac:dyDescent="0.55000000000000004">
      <c r="A40" s="252" t="s">
        <v>48</v>
      </c>
      <c r="B40" s="253"/>
      <c r="C40" s="253"/>
      <c r="D40" s="253"/>
      <c r="E40" s="253"/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71"/>
      <c r="U40" s="171"/>
      <c r="V40" s="171"/>
      <c r="W40" s="171"/>
      <c r="X40" s="171"/>
      <c r="Y40" s="171"/>
      <c r="Z40" s="171"/>
      <c r="AA40" s="171"/>
      <c r="AB40" s="171"/>
      <c r="AC40" s="171"/>
      <c r="AD40" s="171"/>
      <c r="AE40" s="171"/>
      <c r="AF40" s="171"/>
      <c r="AG40" s="171"/>
      <c r="AH40" s="171"/>
      <c r="AI40" s="171"/>
      <c r="AJ40" s="171"/>
      <c r="AK40" s="171"/>
      <c r="AL40" s="171"/>
      <c r="AM40" s="171"/>
      <c r="AN40" s="171"/>
      <c r="AO40" s="171"/>
      <c r="AP40" s="171"/>
      <c r="AQ40" s="171"/>
      <c r="AR40" s="171"/>
      <c r="AS40" s="171"/>
      <c r="AT40" s="171"/>
      <c r="AU40" s="171"/>
      <c r="AV40" s="171"/>
      <c r="AW40" s="171"/>
      <c r="AX40" s="171"/>
      <c r="AY40" s="171"/>
      <c r="AZ40" s="171"/>
      <c r="BA40" s="171"/>
      <c r="BB40" s="171"/>
      <c r="BC40" s="171"/>
      <c r="BD40" s="171"/>
      <c r="BE40" s="171"/>
      <c r="BF40" s="171"/>
      <c r="BG40" s="172"/>
    </row>
    <row r="41" spans="1:59" ht="22.5" x14ac:dyDescent="0.55000000000000004">
      <c r="A41" s="142"/>
      <c r="B41" s="141">
        <v>1</v>
      </c>
      <c r="C41" s="141" t="s">
        <v>49</v>
      </c>
      <c r="D41" s="141" t="s">
        <v>50</v>
      </c>
      <c r="E41" s="140" t="s">
        <v>14</v>
      </c>
      <c r="F41" s="211">
        <v>8</v>
      </c>
      <c r="G41" s="211">
        <v>14</v>
      </c>
      <c r="H41" s="152">
        <f>SUM(F41:G41)</f>
        <v>22</v>
      </c>
      <c r="I41" s="211">
        <v>16</v>
      </c>
      <c r="J41" s="211">
        <v>18</v>
      </c>
      <c r="K41" s="152">
        <f>SUM(I41:J41)</f>
        <v>34</v>
      </c>
      <c r="L41" s="211">
        <v>16</v>
      </c>
      <c r="M41" s="211">
        <v>20</v>
      </c>
      <c r="N41" s="152">
        <f>SUM(L41:M41)</f>
        <v>36</v>
      </c>
      <c r="O41" s="211">
        <v>26</v>
      </c>
      <c r="P41" s="211">
        <v>32</v>
      </c>
      <c r="Q41" s="152">
        <f>SUM(O41:P41)</f>
        <v>58</v>
      </c>
      <c r="R41" s="211"/>
      <c r="S41" s="211"/>
      <c r="T41" s="152"/>
      <c r="U41" s="212">
        <f>F41+I41+L41+O41</f>
        <v>66</v>
      </c>
      <c r="V41" s="212">
        <f>G41+J41+M41+P41</f>
        <v>84</v>
      </c>
      <c r="W41" s="151">
        <f>SUM(U41:V41)</f>
        <v>150</v>
      </c>
      <c r="X41" s="212"/>
      <c r="Y41" s="212"/>
      <c r="Z41" s="152"/>
      <c r="AA41" s="211">
        <v>3</v>
      </c>
      <c r="AB41" s="211">
        <v>7</v>
      </c>
      <c r="AC41" s="152">
        <f>SUM(AA41:AB41)</f>
        <v>10</v>
      </c>
      <c r="AD41" s="211">
        <v>7</v>
      </c>
      <c r="AE41" s="211">
        <v>7</v>
      </c>
      <c r="AF41" s="152">
        <f>SUM(AD41:AE41)</f>
        <v>14</v>
      </c>
      <c r="AG41" s="211">
        <v>5</v>
      </c>
      <c r="AH41" s="211">
        <v>10</v>
      </c>
      <c r="AI41" s="152">
        <f>SUM(AG41:AH41)</f>
        <v>15</v>
      </c>
      <c r="AJ41" s="211"/>
      <c r="AK41" s="211"/>
      <c r="AL41" s="152"/>
      <c r="AM41" s="212">
        <f>X41+AA41+AD41+AG41</f>
        <v>15</v>
      </c>
      <c r="AN41" s="212">
        <f>Y41+AB41+AE41+AH41</f>
        <v>24</v>
      </c>
      <c r="AO41" s="151">
        <f>SUM(AM41:AN41)</f>
        <v>39</v>
      </c>
      <c r="AP41" s="211">
        <f>F41+X41</f>
        <v>8</v>
      </c>
      <c r="AQ41" s="211">
        <f>G41+Y41</f>
        <v>14</v>
      </c>
      <c r="AR41" s="152">
        <f>SUM(AP41:AQ41)</f>
        <v>22</v>
      </c>
      <c r="AS41" s="214">
        <f>I41+AA41</f>
        <v>19</v>
      </c>
      <c r="AT41" s="214">
        <f>J41+AB41</f>
        <v>25</v>
      </c>
      <c r="AU41" s="152">
        <f>SUM(AS41:AT41)</f>
        <v>44</v>
      </c>
      <c r="AV41" s="211">
        <f>L41+AD41</f>
        <v>23</v>
      </c>
      <c r="AW41" s="211">
        <f>M41+AE41</f>
        <v>27</v>
      </c>
      <c r="AX41" s="152">
        <f>SUM(AV41:AW41)</f>
        <v>50</v>
      </c>
      <c r="AY41" s="211">
        <f>O41+AG41</f>
        <v>31</v>
      </c>
      <c r="AZ41" s="211">
        <f>P41+AH41</f>
        <v>42</v>
      </c>
      <c r="BA41" s="152">
        <f>SUM(AY41:AZ41)</f>
        <v>73</v>
      </c>
      <c r="BB41" s="211"/>
      <c r="BC41" s="211"/>
      <c r="BD41" s="152"/>
      <c r="BE41" s="212">
        <f>U41+AM41</f>
        <v>81</v>
      </c>
      <c r="BF41" s="212">
        <f>V41+AN41</f>
        <v>108</v>
      </c>
      <c r="BG41" s="153">
        <f>SUM(BE41:BF41)</f>
        <v>189</v>
      </c>
    </row>
    <row r="42" spans="1:59" ht="22.5" x14ac:dyDescent="0.55000000000000004">
      <c r="A42" s="46"/>
      <c r="B42" s="2">
        <v>2</v>
      </c>
      <c r="C42" s="2" t="s">
        <v>49</v>
      </c>
      <c r="D42" s="2" t="s">
        <v>51</v>
      </c>
      <c r="E42" s="48" t="s">
        <v>14</v>
      </c>
      <c r="F42" s="215">
        <v>4</v>
      </c>
      <c r="G42" s="215">
        <v>48</v>
      </c>
      <c r="H42" s="152">
        <f t="shared" ref="H42:H51" si="75">SUM(F42:G42)</f>
        <v>52</v>
      </c>
      <c r="I42" s="215">
        <v>1</v>
      </c>
      <c r="J42" s="215">
        <v>41</v>
      </c>
      <c r="K42" s="152">
        <f t="shared" ref="K42:K51" si="76">SUM(I42:J42)</f>
        <v>42</v>
      </c>
      <c r="L42" s="215">
        <v>1</v>
      </c>
      <c r="M42" s="215">
        <v>35</v>
      </c>
      <c r="N42" s="152">
        <f t="shared" ref="N42:N51" si="77">SUM(L42:M42)</f>
        <v>36</v>
      </c>
      <c r="O42" s="215">
        <v>14</v>
      </c>
      <c r="P42" s="215">
        <v>56</v>
      </c>
      <c r="Q42" s="152">
        <f t="shared" ref="Q42:Q51" si="78">SUM(O42:P42)</f>
        <v>70</v>
      </c>
      <c r="R42" s="215"/>
      <c r="S42" s="215"/>
      <c r="T42" s="154"/>
      <c r="U42" s="212">
        <f t="shared" ref="U42:U51" si="79">F42+I42+L42+O42</f>
        <v>20</v>
      </c>
      <c r="V42" s="212">
        <f t="shared" ref="V42:V51" si="80">G42+J42+M42+P42</f>
        <v>180</v>
      </c>
      <c r="W42" s="151">
        <f t="shared" ref="W42:W51" si="81">SUM(U42:V42)</f>
        <v>200</v>
      </c>
      <c r="X42" s="216"/>
      <c r="Y42" s="216"/>
      <c r="Z42" s="154"/>
      <c r="AA42" s="215"/>
      <c r="AB42" s="215"/>
      <c r="AC42" s="154"/>
      <c r="AD42" s="215"/>
      <c r="AE42" s="215"/>
      <c r="AF42" s="154"/>
      <c r="AG42" s="215"/>
      <c r="AH42" s="215"/>
      <c r="AI42" s="154"/>
      <c r="AJ42" s="215"/>
      <c r="AK42" s="215"/>
      <c r="AL42" s="154"/>
      <c r="AM42" s="212"/>
      <c r="AN42" s="212"/>
      <c r="AO42" s="151"/>
      <c r="AP42" s="211">
        <f t="shared" ref="AP42:AP51" si="82">F42+X42</f>
        <v>4</v>
      </c>
      <c r="AQ42" s="211">
        <f t="shared" ref="AQ42:AQ51" si="83">G42+Y42</f>
        <v>48</v>
      </c>
      <c r="AR42" s="152">
        <f t="shared" ref="AR42:AR51" si="84">SUM(AP42:AQ42)</f>
        <v>52</v>
      </c>
      <c r="AS42" s="214">
        <f t="shared" ref="AS42:AS51" si="85">I42+AA42</f>
        <v>1</v>
      </c>
      <c r="AT42" s="214">
        <f t="shared" ref="AT42:AT53" si="86">J42+AB42</f>
        <v>41</v>
      </c>
      <c r="AU42" s="152">
        <f t="shared" ref="AU42:AU51" si="87">SUM(AS42:AT42)</f>
        <v>42</v>
      </c>
      <c r="AV42" s="211">
        <f t="shared" ref="AV42:AV51" si="88">L42+AD42</f>
        <v>1</v>
      </c>
      <c r="AW42" s="211">
        <f t="shared" ref="AW42:AW51" si="89">M42+AE42</f>
        <v>35</v>
      </c>
      <c r="AX42" s="152">
        <f t="shared" ref="AX42:AX51" si="90">SUM(AV42:AW42)</f>
        <v>36</v>
      </c>
      <c r="AY42" s="211">
        <f t="shared" ref="AY42:AY51" si="91">O42+AG42</f>
        <v>14</v>
      </c>
      <c r="AZ42" s="211">
        <f t="shared" ref="AZ42:AZ51" si="92">P42+AH42</f>
        <v>56</v>
      </c>
      <c r="BA42" s="152">
        <f t="shared" ref="BA42:BA51" si="93">SUM(AY42:AZ42)</f>
        <v>70</v>
      </c>
      <c r="BB42" s="215"/>
      <c r="BC42" s="215"/>
      <c r="BD42" s="154"/>
      <c r="BE42" s="212">
        <f t="shared" ref="BE42:BE51" si="94">U42+AM42</f>
        <v>20</v>
      </c>
      <c r="BF42" s="212">
        <f t="shared" ref="BF42:BF51" si="95">V42+AN42</f>
        <v>180</v>
      </c>
      <c r="BG42" s="153">
        <f t="shared" ref="BG42:BG51" si="96">SUM(BE42:BF42)</f>
        <v>200</v>
      </c>
    </row>
    <row r="43" spans="1:59" ht="22.5" x14ac:dyDescent="0.55000000000000004">
      <c r="A43" s="46"/>
      <c r="B43" s="2">
        <v>3</v>
      </c>
      <c r="C43" s="2" t="s">
        <v>49</v>
      </c>
      <c r="D43" s="2" t="s">
        <v>52</v>
      </c>
      <c r="E43" s="48" t="s">
        <v>14</v>
      </c>
      <c r="F43" s="215">
        <v>4</v>
      </c>
      <c r="G43" s="215">
        <v>20</v>
      </c>
      <c r="H43" s="152">
        <f t="shared" si="75"/>
        <v>24</v>
      </c>
      <c r="I43" s="215">
        <v>4</v>
      </c>
      <c r="J43" s="215">
        <v>15</v>
      </c>
      <c r="K43" s="152">
        <f t="shared" si="76"/>
        <v>19</v>
      </c>
      <c r="L43" s="215">
        <v>4</v>
      </c>
      <c r="M43" s="215">
        <v>27</v>
      </c>
      <c r="N43" s="152">
        <f t="shared" si="77"/>
        <v>31</v>
      </c>
      <c r="O43" s="215">
        <v>7</v>
      </c>
      <c r="P43" s="215">
        <v>24</v>
      </c>
      <c r="Q43" s="152">
        <f t="shared" si="78"/>
        <v>31</v>
      </c>
      <c r="R43" s="215"/>
      <c r="S43" s="215"/>
      <c r="T43" s="154"/>
      <c r="U43" s="212">
        <f t="shared" si="79"/>
        <v>19</v>
      </c>
      <c r="V43" s="212">
        <f t="shared" si="80"/>
        <v>86</v>
      </c>
      <c r="W43" s="151">
        <f t="shared" si="81"/>
        <v>105</v>
      </c>
      <c r="X43" s="216"/>
      <c r="Y43" s="216"/>
      <c r="Z43" s="154"/>
      <c r="AA43" s="215"/>
      <c r="AB43" s="215"/>
      <c r="AC43" s="154"/>
      <c r="AD43" s="215"/>
      <c r="AE43" s="215"/>
      <c r="AF43" s="154"/>
      <c r="AG43" s="215"/>
      <c r="AH43" s="215"/>
      <c r="AI43" s="154"/>
      <c r="AJ43" s="215"/>
      <c r="AK43" s="215"/>
      <c r="AL43" s="154"/>
      <c r="AM43" s="212"/>
      <c r="AN43" s="212"/>
      <c r="AO43" s="151"/>
      <c r="AP43" s="211">
        <f t="shared" si="82"/>
        <v>4</v>
      </c>
      <c r="AQ43" s="211">
        <f t="shared" si="83"/>
        <v>20</v>
      </c>
      <c r="AR43" s="152">
        <f t="shared" si="84"/>
        <v>24</v>
      </c>
      <c r="AS43" s="214">
        <f t="shared" si="85"/>
        <v>4</v>
      </c>
      <c r="AT43" s="214">
        <f t="shared" si="86"/>
        <v>15</v>
      </c>
      <c r="AU43" s="152">
        <f t="shared" si="87"/>
        <v>19</v>
      </c>
      <c r="AV43" s="211">
        <f t="shared" si="88"/>
        <v>4</v>
      </c>
      <c r="AW43" s="211">
        <f t="shared" si="89"/>
        <v>27</v>
      </c>
      <c r="AX43" s="152">
        <f t="shared" si="90"/>
        <v>31</v>
      </c>
      <c r="AY43" s="211">
        <f t="shared" si="91"/>
        <v>7</v>
      </c>
      <c r="AZ43" s="211">
        <f t="shared" si="92"/>
        <v>24</v>
      </c>
      <c r="BA43" s="152">
        <f t="shared" si="93"/>
        <v>31</v>
      </c>
      <c r="BB43" s="215"/>
      <c r="BC43" s="215"/>
      <c r="BD43" s="154"/>
      <c r="BE43" s="212">
        <f t="shared" si="94"/>
        <v>19</v>
      </c>
      <c r="BF43" s="212">
        <f t="shared" si="95"/>
        <v>86</v>
      </c>
      <c r="BG43" s="153">
        <f t="shared" si="96"/>
        <v>105</v>
      </c>
    </row>
    <row r="44" spans="1:59" ht="22.5" x14ac:dyDescent="0.55000000000000004">
      <c r="A44" s="46"/>
      <c r="B44" s="2">
        <v>4</v>
      </c>
      <c r="C44" s="2" t="s">
        <v>49</v>
      </c>
      <c r="D44" s="2" t="s">
        <v>53</v>
      </c>
      <c r="E44" s="48" t="s">
        <v>14</v>
      </c>
      <c r="F44" s="215">
        <v>20</v>
      </c>
      <c r="G44" s="215">
        <v>110</v>
      </c>
      <c r="H44" s="152">
        <f t="shared" si="75"/>
        <v>130</v>
      </c>
      <c r="I44" s="215">
        <v>9</v>
      </c>
      <c r="J44" s="215">
        <v>69</v>
      </c>
      <c r="K44" s="152">
        <f t="shared" si="76"/>
        <v>78</v>
      </c>
      <c r="L44" s="215">
        <v>14</v>
      </c>
      <c r="M44" s="215">
        <v>101</v>
      </c>
      <c r="N44" s="152">
        <f t="shared" si="77"/>
        <v>115</v>
      </c>
      <c r="O44" s="215">
        <v>20</v>
      </c>
      <c r="P44" s="215">
        <v>110</v>
      </c>
      <c r="Q44" s="152">
        <f t="shared" si="78"/>
        <v>130</v>
      </c>
      <c r="R44" s="215"/>
      <c r="S44" s="215"/>
      <c r="T44" s="154"/>
      <c r="U44" s="212">
        <f t="shared" si="79"/>
        <v>63</v>
      </c>
      <c r="V44" s="212">
        <f t="shared" si="80"/>
        <v>390</v>
      </c>
      <c r="W44" s="151">
        <f t="shared" si="81"/>
        <v>453</v>
      </c>
      <c r="X44" s="216"/>
      <c r="Y44" s="216"/>
      <c r="Z44" s="152"/>
      <c r="AA44" s="215">
        <v>5</v>
      </c>
      <c r="AB44" s="215">
        <v>7</v>
      </c>
      <c r="AC44" s="152">
        <f>SUM(AA44:AB44)</f>
        <v>12</v>
      </c>
      <c r="AD44" s="215"/>
      <c r="AE44" s="215"/>
      <c r="AF44" s="152"/>
      <c r="AG44" s="215">
        <v>2</v>
      </c>
      <c r="AH44" s="215">
        <v>13</v>
      </c>
      <c r="AI44" s="152">
        <f>SUM(AG44:AH44)</f>
        <v>15</v>
      </c>
      <c r="AJ44" s="215"/>
      <c r="AK44" s="215"/>
      <c r="AL44" s="154"/>
      <c r="AM44" s="212">
        <f t="shared" ref="AM44:AM48" si="97">X44+AA44+AD44+AG44</f>
        <v>7</v>
      </c>
      <c r="AN44" s="212">
        <f t="shared" ref="AN44:AN48" si="98">Y44+AB44+AE44+AH44</f>
        <v>20</v>
      </c>
      <c r="AO44" s="151">
        <f t="shared" ref="AO44:AO48" si="99">SUM(AM44:AN44)</f>
        <v>27</v>
      </c>
      <c r="AP44" s="211">
        <f t="shared" si="82"/>
        <v>20</v>
      </c>
      <c r="AQ44" s="211">
        <f t="shared" si="83"/>
        <v>110</v>
      </c>
      <c r="AR44" s="152">
        <f t="shared" si="84"/>
        <v>130</v>
      </c>
      <c r="AS44" s="214">
        <f t="shared" si="85"/>
        <v>14</v>
      </c>
      <c r="AT44" s="214">
        <f t="shared" si="86"/>
        <v>76</v>
      </c>
      <c r="AU44" s="152">
        <f t="shared" si="87"/>
        <v>90</v>
      </c>
      <c r="AV44" s="211">
        <f t="shared" si="88"/>
        <v>14</v>
      </c>
      <c r="AW44" s="211">
        <f t="shared" si="89"/>
        <v>101</v>
      </c>
      <c r="AX44" s="152">
        <f t="shared" si="90"/>
        <v>115</v>
      </c>
      <c r="AY44" s="211">
        <f t="shared" si="91"/>
        <v>22</v>
      </c>
      <c r="AZ44" s="211">
        <f t="shared" si="92"/>
        <v>123</v>
      </c>
      <c r="BA44" s="152">
        <f t="shared" si="93"/>
        <v>145</v>
      </c>
      <c r="BB44" s="215"/>
      <c r="BC44" s="215"/>
      <c r="BD44" s="154"/>
      <c r="BE44" s="212">
        <f t="shared" si="94"/>
        <v>70</v>
      </c>
      <c r="BF44" s="212">
        <f t="shared" si="95"/>
        <v>410</v>
      </c>
      <c r="BG44" s="153">
        <f t="shared" si="96"/>
        <v>480</v>
      </c>
    </row>
    <row r="45" spans="1:59" ht="22.5" hidden="1" x14ac:dyDescent="0.55000000000000004">
      <c r="A45" s="46"/>
      <c r="B45" s="2">
        <v>5</v>
      </c>
      <c r="C45" s="2" t="s">
        <v>49</v>
      </c>
      <c r="D45" s="2" t="s">
        <v>54</v>
      </c>
      <c r="E45" s="48" t="s">
        <v>14</v>
      </c>
      <c r="F45" s="215"/>
      <c r="G45" s="215"/>
      <c r="H45" s="152"/>
      <c r="I45" s="215"/>
      <c r="J45" s="215"/>
      <c r="K45" s="152"/>
      <c r="L45" s="215"/>
      <c r="M45" s="215"/>
      <c r="N45" s="152"/>
      <c r="O45" s="215"/>
      <c r="P45" s="215"/>
      <c r="Q45" s="152"/>
      <c r="R45" s="215"/>
      <c r="S45" s="215"/>
      <c r="T45" s="154"/>
      <c r="U45" s="212"/>
      <c r="V45" s="212"/>
      <c r="W45" s="151"/>
      <c r="X45" s="216"/>
      <c r="Y45" s="216"/>
      <c r="Z45" s="154"/>
      <c r="AA45" s="215"/>
      <c r="AB45" s="215"/>
      <c r="AC45" s="154"/>
      <c r="AD45" s="215"/>
      <c r="AE45" s="215"/>
      <c r="AF45" s="154"/>
      <c r="AG45" s="215"/>
      <c r="AH45" s="215"/>
      <c r="AI45" s="152"/>
      <c r="AJ45" s="215"/>
      <c r="AK45" s="215"/>
      <c r="AL45" s="154"/>
      <c r="AM45" s="212"/>
      <c r="AN45" s="212"/>
      <c r="AO45" s="151"/>
      <c r="AP45" s="211"/>
      <c r="AQ45" s="211"/>
      <c r="AR45" s="152"/>
      <c r="AS45" s="214">
        <f t="shared" si="85"/>
        <v>0</v>
      </c>
      <c r="AT45" s="214">
        <f t="shared" si="86"/>
        <v>0</v>
      </c>
      <c r="AU45" s="152"/>
      <c r="AV45" s="211"/>
      <c r="AW45" s="211"/>
      <c r="AX45" s="152"/>
      <c r="AY45" s="211">
        <f t="shared" si="91"/>
        <v>0</v>
      </c>
      <c r="AZ45" s="211"/>
      <c r="BA45" s="152"/>
      <c r="BB45" s="215"/>
      <c r="BC45" s="215"/>
      <c r="BD45" s="154"/>
      <c r="BE45" s="212"/>
      <c r="BF45" s="212"/>
      <c r="BG45" s="153"/>
    </row>
    <row r="46" spans="1:59" ht="22.5" x14ac:dyDescent="0.55000000000000004">
      <c r="A46" s="46"/>
      <c r="B46" s="2">
        <v>5</v>
      </c>
      <c r="C46" s="2" t="s">
        <v>49</v>
      </c>
      <c r="D46" s="2" t="s">
        <v>55</v>
      </c>
      <c r="E46" s="48" t="s">
        <v>14</v>
      </c>
      <c r="F46" s="215">
        <v>2</v>
      </c>
      <c r="G46" s="215">
        <v>6</v>
      </c>
      <c r="H46" s="152">
        <f t="shared" si="75"/>
        <v>8</v>
      </c>
      <c r="I46" s="215"/>
      <c r="J46" s="215"/>
      <c r="K46" s="152"/>
      <c r="L46" s="215"/>
      <c r="M46" s="215"/>
      <c r="N46" s="152"/>
      <c r="O46" s="215">
        <v>1</v>
      </c>
      <c r="P46" s="215">
        <v>10</v>
      </c>
      <c r="Q46" s="152">
        <f t="shared" si="78"/>
        <v>11</v>
      </c>
      <c r="R46" s="215"/>
      <c r="S46" s="215"/>
      <c r="T46" s="154"/>
      <c r="U46" s="212">
        <f t="shared" si="79"/>
        <v>3</v>
      </c>
      <c r="V46" s="212">
        <f t="shared" si="80"/>
        <v>16</v>
      </c>
      <c r="W46" s="151">
        <f t="shared" si="81"/>
        <v>19</v>
      </c>
      <c r="X46" s="216"/>
      <c r="Y46" s="216"/>
      <c r="Z46" s="154"/>
      <c r="AA46" s="215"/>
      <c r="AB46" s="215"/>
      <c r="AC46" s="154"/>
      <c r="AD46" s="215">
        <v>3</v>
      </c>
      <c r="AE46" s="215">
        <v>5</v>
      </c>
      <c r="AF46" s="154">
        <f>SUM(AD46:AE46)</f>
        <v>8</v>
      </c>
      <c r="AG46" s="215"/>
      <c r="AH46" s="215"/>
      <c r="AI46" s="154"/>
      <c r="AJ46" s="215"/>
      <c r="AK46" s="215"/>
      <c r="AL46" s="154"/>
      <c r="AM46" s="212">
        <f t="shared" si="97"/>
        <v>3</v>
      </c>
      <c r="AN46" s="212">
        <f t="shared" si="98"/>
        <v>5</v>
      </c>
      <c r="AO46" s="151">
        <f t="shared" si="99"/>
        <v>8</v>
      </c>
      <c r="AP46" s="211">
        <f t="shared" si="82"/>
        <v>2</v>
      </c>
      <c r="AQ46" s="211">
        <f t="shared" si="83"/>
        <v>6</v>
      </c>
      <c r="AR46" s="152">
        <f t="shared" si="84"/>
        <v>8</v>
      </c>
      <c r="AS46" s="214">
        <f t="shared" si="85"/>
        <v>0</v>
      </c>
      <c r="AT46" s="214">
        <f t="shared" si="86"/>
        <v>0</v>
      </c>
      <c r="AU46" s="152"/>
      <c r="AV46" s="211">
        <f>AD46</f>
        <v>3</v>
      </c>
      <c r="AW46" s="211">
        <f t="shared" si="89"/>
        <v>5</v>
      </c>
      <c r="AX46" s="152">
        <f t="shared" si="90"/>
        <v>8</v>
      </c>
      <c r="AY46" s="211">
        <f t="shared" si="91"/>
        <v>1</v>
      </c>
      <c r="AZ46" s="211">
        <f t="shared" si="92"/>
        <v>10</v>
      </c>
      <c r="BA46" s="152">
        <f t="shared" si="93"/>
        <v>11</v>
      </c>
      <c r="BB46" s="215"/>
      <c r="BC46" s="215"/>
      <c r="BD46" s="154"/>
      <c r="BE46" s="212">
        <f t="shared" si="94"/>
        <v>6</v>
      </c>
      <c r="BF46" s="212">
        <f t="shared" si="95"/>
        <v>21</v>
      </c>
      <c r="BG46" s="153">
        <f t="shared" si="96"/>
        <v>27</v>
      </c>
    </row>
    <row r="47" spans="1:59" ht="22.5" x14ac:dyDescent="0.55000000000000004">
      <c r="A47" s="46"/>
      <c r="B47" s="2">
        <v>6</v>
      </c>
      <c r="C47" s="2" t="s">
        <v>49</v>
      </c>
      <c r="D47" s="2" t="s">
        <v>56</v>
      </c>
      <c r="E47" s="48" t="s">
        <v>14</v>
      </c>
      <c r="F47" s="215">
        <v>11</v>
      </c>
      <c r="G47" s="215">
        <v>3</v>
      </c>
      <c r="H47" s="152">
        <f t="shared" si="75"/>
        <v>14</v>
      </c>
      <c r="I47" s="215">
        <v>9</v>
      </c>
      <c r="J47" s="215">
        <v>13</v>
      </c>
      <c r="K47" s="152">
        <f t="shared" si="76"/>
        <v>22</v>
      </c>
      <c r="L47" s="215">
        <v>14</v>
      </c>
      <c r="M47" s="215">
        <v>9</v>
      </c>
      <c r="N47" s="152">
        <f t="shared" si="77"/>
        <v>23</v>
      </c>
      <c r="O47" s="215">
        <v>16</v>
      </c>
      <c r="P47" s="215">
        <v>9</v>
      </c>
      <c r="Q47" s="152">
        <f t="shared" si="78"/>
        <v>25</v>
      </c>
      <c r="R47" s="215"/>
      <c r="S47" s="215"/>
      <c r="T47" s="154"/>
      <c r="U47" s="212">
        <f t="shared" si="79"/>
        <v>50</v>
      </c>
      <c r="V47" s="212">
        <f t="shared" si="80"/>
        <v>34</v>
      </c>
      <c r="W47" s="151">
        <f t="shared" si="81"/>
        <v>84</v>
      </c>
      <c r="X47" s="216"/>
      <c r="Y47" s="216"/>
      <c r="Z47" s="154"/>
      <c r="AA47" s="215"/>
      <c r="AB47" s="215"/>
      <c r="AC47" s="154"/>
      <c r="AD47" s="215"/>
      <c r="AE47" s="215"/>
      <c r="AF47" s="154"/>
      <c r="AG47" s="215"/>
      <c r="AH47" s="215"/>
      <c r="AI47" s="154"/>
      <c r="AJ47" s="215"/>
      <c r="AK47" s="215"/>
      <c r="AL47" s="154"/>
      <c r="AM47" s="212"/>
      <c r="AN47" s="212"/>
      <c r="AO47" s="151"/>
      <c r="AP47" s="211">
        <f t="shared" si="82"/>
        <v>11</v>
      </c>
      <c r="AQ47" s="211">
        <f t="shared" si="83"/>
        <v>3</v>
      </c>
      <c r="AR47" s="152">
        <f t="shared" si="84"/>
        <v>14</v>
      </c>
      <c r="AS47" s="214">
        <f t="shared" si="85"/>
        <v>9</v>
      </c>
      <c r="AT47" s="214">
        <f t="shared" si="86"/>
        <v>13</v>
      </c>
      <c r="AU47" s="152">
        <f t="shared" si="87"/>
        <v>22</v>
      </c>
      <c r="AV47" s="211">
        <f t="shared" si="88"/>
        <v>14</v>
      </c>
      <c r="AW47" s="211">
        <f t="shared" si="89"/>
        <v>9</v>
      </c>
      <c r="AX47" s="152">
        <f t="shared" si="90"/>
        <v>23</v>
      </c>
      <c r="AY47" s="211">
        <f t="shared" si="91"/>
        <v>16</v>
      </c>
      <c r="AZ47" s="211">
        <f t="shared" si="92"/>
        <v>9</v>
      </c>
      <c r="BA47" s="152">
        <f t="shared" si="93"/>
        <v>25</v>
      </c>
      <c r="BB47" s="215"/>
      <c r="BC47" s="215"/>
      <c r="BD47" s="154"/>
      <c r="BE47" s="212">
        <f t="shared" si="94"/>
        <v>50</v>
      </c>
      <c r="BF47" s="212">
        <f t="shared" si="95"/>
        <v>34</v>
      </c>
      <c r="BG47" s="153">
        <f t="shared" si="96"/>
        <v>84</v>
      </c>
    </row>
    <row r="48" spans="1:59" ht="22.5" x14ac:dyDescent="0.55000000000000004">
      <c r="A48" s="46"/>
      <c r="B48" s="2">
        <v>7</v>
      </c>
      <c r="C48" s="2" t="s">
        <v>49</v>
      </c>
      <c r="D48" s="2" t="s">
        <v>88</v>
      </c>
      <c r="E48" s="48" t="s">
        <v>14</v>
      </c>
      <c r="F48" s="215">
        <v>7</v>
      </c>
      <c r="G48" s="215">
        <v>60</v>
      </c>
      <c r="H48" s="152">
        <f t="shared" si="75"/>
        <v>67</v>
      </c>
      <c r="I48" s="215">
        <v>10</v>
      </c>
      <c r="J48" s="215">
        <v>61</v>
      </c>
      <c r="K48" s="152">
        <f t="shared" si="76"/>
        <v>71</v>
      </c>
      <c r="L48" s="215">
        <v>7</v>
      </c>
      <c r="M48" s="215">
        <v>88</v>
      </c>
      <c r="N48" s="152">
        <f t="shared" si="77"/>
        <v>95</v>
      </c>
      <c r="O48" s="215">
        <v>5</v>
      </c>
      <c r="P48" s="215">
        <v>80</v>
      </c>
      <c r="Q48" s="152">
        <f t="shared" si="78"/>
        <v>85</v>
      </c>
      <c r="R48" s="215"/>
      <c r="S48" s="215"/>
      <c r="T48" s="154"/>
      <c r="U48" s="212">
        <f t="shared" si="79"/>
        <v>29</v>
      </c>
      <c r="V48" s="212">
        <f t="shared" si="80"/>
        <v>289</v>
      </c>
      <c r="W48" s="151">
        <f t="shared" si="81"/>
        <v>318</v>
      </c>
      <c r="X48" s="216"/>
      <c r="Y48" s="216"/>
      <c r="Z48" s="152"/>
      <c r="AA48" s="215">
        <v>3</v>
      </c>
      <c r="AB48" s="215">
        <v>5</v>
      </c>
      <c r="AC48" s="154">
        <f>SUM(AA48:AB48)</f>
        <v>8</v>
      </c>
      <c r="AD48" s="215">
        <v>4</v>
      </c>
      <c r="AE48" s="215">
        <v>13</v>
      </c>
      <c r="AF48" s="152">
        <f>SUM(AD48:AE48)</f>
        <v>17</v>
      </c>
      <c r="AG48" s="215">
        <v>5</v>
      </c>
      <c r="AH48" s="215">
        <v>15</v>
      </c>
      <c r="AI48" s="152">
        <f>SUM(AG48:AH48)</f>
        <v>20</v>
      </c>
      <c r="AJ48" s="215"/>
      <c r="AK48" s="215"/>
      <c r="AL48" s="154"/>
      <c r="AM48" s="212">
        <f t="shared" si="97"/>
        <v>12</v>
      </c>
      <c r="AN48" s="212">
        <f t="shared" si="98"/>
        <v>33</v>
      </c>
      <c r="AO48" s="151">
        <f t="shared" si="99"/>
        <v>45</v>
      </c>
      <c r="AP48" s="211">
        <f t="shared" si="82"/>
        <v>7</v>
      </c>
      <c r="AQ48" s="211">
        <f t="shared" si="83"/>
        <v>60</v>
      </c>
      <c r="AR48" s="152">
        <f t="shared" si="84"/>
        <v>67</v>
      </c>
      <c r="AS48" s="214">
        <f t="shared" si="85"/>
        <v>13</v>
      </c>
      <c r="AT48" s="214">
        <f t="shared" si="86"/>
        <v>66</v>
      </c>
      <c r="AU48" s="152">
        <f t="shared" si="87"/>
        <v>79</v>
      </c>
      <c r="AV48" s="211">
        <f t="shared" si="88"/>
        <v>11</v>
      </c>
      <c r="AW48" s="211">
        <f t="shared" si="89"/>
        <v>101</v>
      </c>
      <c r="AX48" s="152">
        <f t="shared" si="90"/>
        <v>112</v>
      </c>
      <c r="AY48" s="211">
        <f t="shared" si="91"/>
        <v>10</v>
      </c>
      <c r="AZ48" s="211">
        <f t="shared" si="92"/>
        <v>95</v>
      </c>
      <c r="BA48" s="152">
        <f t="shared" si="93"/>
        <v>105</v>
      </c>
      <c r="BB48" s="215"/>
      <c r="BC48" s="215"/>
      <c r="BD48" s="154"/>
      <c r="BE48" s="212">
        <f t="shared" si="94"/>
        <v>41</v>
      </c>
      <c r="BF48" s="212">
        <f t="shared" si="95"/>
        <v>322</v>
      </c>
      <c r="BG48" s="153">
        <f t="shared" si="96"/>
        <v>363</v>
      </c>
    </row>
    <row r="49" spans="1:59" ht="22.5" x14ac:dyDescent="0.55000000000000004">
      <c r="A49" s="46"/>
      <c r="B49" s="2">
        <v>8</v>
      </c>
      <c r="C49" s="2" t="s">
        <v>49</v>
      </c>
      <c r="D49" s="2" t="s">
        <v>89</v>
      </c>
      <c r="E49" s="48" t="s">
        <v>14</v>
      </c>
      <c r="F49" s="215">
        <v>10</v>
      </c>
      <c r="G49" s="215">
        <v>10</v>
      </c>
      <c r="H49" s="152">
        <f t="shared" si="75"/>
        <v>20</v>
      </c>
      <c r="I49" s="215">
        <v>5</v>
      </c>
      <c r="J49" s="215">
        <v>12</v>
      </c>
      <c r="K49" s="152">
        <f t="shared" si="76"/>
        <v>17</v>
      </c>
      <c r="L49" s="215">
        <v>12</v>
      </c>
      <c r="M49" s="215">
        <v>10</v>
      </c>
      <c r="N49" s="152">
        <f t="shared" si="77"/>
        <v>22</v>
      </c>
      <c r="O49" s="215">
        <v>9</v>
      </c>
      <c r="P49" s="215">
        <v>7</v>
      </c>
      <c r="Q49" s="152">
        <f t="shared" si="78"/>
        <v>16</v>
      </c>
      <c r="R49" s="215"/>
      <c r="S49" s="215"/>
      <c r="T49" s="154"/>
      <c r="U49" s="212">
        <f t="shared" si="79"/>
        <v>36</v>
      </c>
      <c r="V49" s="212">
        <f t="shared" si="80"/>
        <v>39</v>
      </c>
      <c r="W49" s="151">
        <f t="shared" si="81"/>
        <v>75</v>
      </c>
      <c r="X49" s="216"/>
      <c r="Y49" s="216"/>
      <c r="Z49" s="154"/>
      <c r="AA49" s="215"/>
      <c r="AB49" s="215"/>
      <c r="AC49" s="154"/>
      <c r="AD49" s="215"/>
      <c r="AE49" s="215"/>
      <c r="AF49" s="154"/>
      <c r="AG49" s="215"/>
      <c r="AH49" s="215"/>
      <c r="AI49" s="154"/>
      <c r="AJ49" s="215"/>
      <c r="AK49" s="215"/>
      <c r="AL49" s="154"/>
      <c r="AM49" s="212"/>
      <c r="AN49" s="212"/>
      <c r="AO49" s="151"/>
      <c r="AP49" s="211">
        <f t="shared" si="82"/>
        <v>10</v>
      </c>
      <c r="AQ49" s="211">
        <f t="shared" si="83"/>
        <v>10</v>
      </c>
      <c r="AR49" s="152">
        <f t="shared" si="84"/>
        <v>20</v>
      </c>
      <c r="AS49" s="214">
        <f t="shared" si="85"/>
        <v>5</v>
      </c>
      <c r="AT49" s="214">
        <f t="shared" si="86"/>
        <v>12</v>
      </c>
      <c r="AU49" s="152">
        <f t="shared" si="87"/>
        <v>17</v>
      </c>
      <c r="AV49" s="211">
        <f t="shared" si="88"/>
        <v>12</v>
      </c>
      <c r="AW49" s="211">
        <f t="shared" si="89"/>
        <v>10</v>
      </c>
      <c r="AX49" s="152">
        <f t="shared" si="90"/>
        <v>22</v>
      </c>
      <c r="AY49" s="211">
        <f t="shared" si="91"/>
        <v>9</v>
      </c>
      <c r="AZ49" s="211">
        <f t="shared" si="92"/>
        <v>7</v>
      </c>
      <c r="BA49" s="152">
        <f t="shared" si="93"/>
        <v>16</v>
      </c>
      <c r="BB49" s="215"/>
      <c r="BC49" s="215"/>
      <c r="BD49" s="154"/>
      <c r="BE49" s="212">
        <f t="shared" si="94"/>
        <v>36</v>
      </c>
      <c r="BF49" s="212">
        <f t="shared" si="95"/>
        <v>39</v>
      </c>
      <c r="BG49" s="153">
        <f t="shared" si="96"/>
        <v>75</v>
      </c>
    </row>
    <row r="50" spans="1:59" ht="22.5" hidden="1" x14ac:dyDescent="0.55000000000000004">
      <c r="A50" s="46"/>
      <c r="B50" s="2">
        <v>10</v>
      </c>
      <c r="C50" s="2" t="s">
        <v>57</v>
      </c>
      <c r="D50" s="2" t="s">
        <v>58</v>
      </c>
      <c r="E50" s="48" t="s">
        <v>42</v>
      </c>
      <c r="F50" s="215"/>
      <c r="G50" s="215"/>
      <c r="H50" s="152"/>
      <c r="I50" s="215"/>
      <c r="J50" s="215"/>
      <c r="K50" s="152"/>
      <c r="L50" s="215"/>
      <c r="M50" s="215"/>
      <c r="N50" s="152"/>
      <c r="O50" s="215"/>
      <c r="P50" s="215"/>
      <c r="Q50" s="152"/>
      <c r="R50" s="215"/>
      <c r="S50" s="215"/>
      <c r="T50" s="154"/>
      <c r="U50" s="212"/>
      <c r="V50" s="212"/>
      <c r="W50" s="151"/>
      <c r="X50" s="216"/>
      <c r="Y50" s="216"/>
      <c r="Z50" s="154"/>
      <c r="AA50" s="215"/>
      <c r="AB50" s="215"/>
      <c r="AC50" s="154"/>
      <c r="AD50" s="215"/>
      <c r="AE50" s="215"/>
      <c r="AF50" s="154"/>
      <c r="AG50" s="215"/>
      <c r="AH50" s="215"/>
      <c r="AI50" s="152"/>
      <c r="AJ50" s="215"/>
      <c r="AK50" s="215"/>
      <c r="AL50" s="154"/>
      <c r="AM50" s="212"/>
      <c r="AN50" s="212"/>
      <c r="AO50" s="151"/>
      <c r="AP50" s="211"/>
      <c r="AQ50" s="211"/>
      <c r="AR50" s="152"/>
      <c r="AS50" s="214">
        <f t="shared" si="85"/>
        <v>0</v>
      </c>
      <c r="AT50" s="214">
        <f t="shared" si="86"/>
        <v>0</v>
      </c>
      <c r="AU50" s="152"/>
      <c r="AV50" s="211"/>
      <c r="AW50" s="211"/>
      <c r="AX50" s="152"/>
      <c r="AY50" s="211">
        <f t="shared" si="91"/>
        <v>0</v>
      </c>
      <c r="AZ50" s="211">
        <f t="shared" si="92"/>
        <v>0</v>
      </c>
      <c r="BA50" s="152">
        <f t="shared" si="93"/>
        <v>0</v>
      </c>
      <c r="BB50" s="215"/>
      <c r="BC50" s="215"/>
      <c r="BD50" s="154"/>
      <c r="BE50" s="212"/>
      <c r="BF50" s="212"/>
      <c r="BG50" s="153"/>
    </row>
    <row r="51" spans="1:59" ht="22.5" x14ac:dyDescent="0.55000000000000004">
      <c r="A51" s="46"/>
      <c r="B51" s="2">
        <v>9</v>
      </c>
      <c r="C51" s="2" t="s">
        <v>59</v>
      </c>
      <c r="D51" s="2" t="s">
        <v>118</v>
      </c>
      <c r="E51" s="48" t="s">
        <v>14</v>
      </c>
      <c r="F51" s="215">
        <v>9</v>
      </c>
      <c r="G51" s="215">
        <v>14</v>
      </c>
      <c r="H51" s="152">
        <f t="shared" si="75"/>
        <v>23</v>
      </c>
      <c r="I51" s="215">
        <v>6</v>
      </c>
      <c r="J51" s="215">
        <v>7</v>
      </c>
      <c r="K51" s="152">
        <f t="shared" si="76"/>
        <v>13</v>
      </c>
      <c r="L51" s="215">
        <v>4</v>
      </c>
      <c r="M51" s="215">
        <v>4</v>
      </c>
      <c r="N51" s="152">
        <f t="shared" si="77"/>
        <v>8</v>
      </c>
      <c r="O51" s="215">
        <v>10</v>
      </c>
      <c r="P51" s="215">
        <v>7</v>
      </c>
      <c r="Q51" s="152">
        <f t="shared" si="78"/>
        <v>17</v>
      </c>
      <c r="R51" s="215"/>
      <c r="S51" s="215"/>
      <c r="T51" s="154"/>
      <c r="U51" s="212">
        <f t="shared" si="79"/>
        <v>29</v>
      </c>
      <c r="V51" s="212">
        <f t="shared" si="80"/>
        <v>32</v>
      </c>
      <c r="W51" s="151">
        <f t="shared" si="81"/>
        <v>61</v>
      </c>
      <c r="X51" s="216"/>
      <c r="Y51" s="216"/>
      <c r="Z51" s="154"/>
      <c r="AA51" s="215"/>
      <c r="AB51" s="215"/>
      <c r="AC51" s="154"/>
      <c r="AD51" s="215"/>
      <c r="AE51" s="215"/>
      <c r="AF51" s="154"/>
      <c r="AG51" s="215"/>
      <c r="AH51" s="215"/>
      <c r="AI51" s="154"/>
      <c r="AJ51" s="215"/>
      <c r="AK51" s="215"/>
      <c r="AL51" s="154"/>
      <c r="AM51" s="212"/>
      <c r="AN51" s="212"/>
      <c r="AO51" s="151"/>
      <c r="AP51" s="211">
        <f t="shared" si="82"/>
        <v>9</v>
      </c>
      <c r="AQ51" s="211">
        <f t="shared" si="83"/>
        <v>14</v>
      </c>
      <c r="AR51" s="152">
        <f t="shared" si="84"/>
        <v>23</v>
      </c>
      <c r="AS51" s="214">
        <f t="shared" si="85"/>
        <v>6</v>
      </c>
      <c r="AT51" s="214">
        <f t="shared" si="86"/>
        <v>7</v>
      </c>
      <c r="AU51" s="152">
        <f t="shared" si="87"/>
        <v>13</v>
      </c>
      <c r="AV51" s="211">
        <f t="shared" si="88"/>
        <v>4</v>
      </c>
      <c r="AW51" s="211">
        <f t="shared" si="89"/>
        <v>4</v>
      </c>
      <c r="AX51" s="152">
        <f t="shared" si="90"/>
        <v>8</v>
      </c>
      <c r="AY51" s="211">
        <f t="shared" si="91"/>
        <v>10</v>
      </c>
      <c r="AZ51" s="211">
        <f t="shared" si="92"/>
        <v>7</v>
      </c>
      <c r="BA51" s="152">
        <f t="shared" si="93"/>
        <v>17</v>
      </c>
      <c r="BB51" s="215"/>
      <c r="BC51" s="215"/>
      <c r="BD51" s="154"/>
      <c r="BE51" s="212">
        <f t="shared" si="94"/>
        <v>29</v>
      </c>
      <c r="BF51" s="212">
        <f t="shared" si="95"/>
        <v>32</v>
      </c>
      <c r="BG51" s="153">
        <f t="shared" si="96"/>
        <v>61</v>
      </c>
    </row>
    <row r="52" spans="1:59" ht="22.5" hidden="1" x14ac:dyDescent="0.55000000000000004">
      <c r="A52" s="46"/>
      <c r="B52" s="2">
        <v>12</v>
      </c>
      <c r="C52" s="2" t="s">
        <v>59</v>
      </c>
      <c r="D52" s="2" t="s">
        <v>60</v>
      </c>
      <c r="E52" s="48" t="s">
        <v>14</v>
      </c>
      <c r="F52" s="215"/>
      <c r="G52" s="215"/>
      <c r="H52" s="152"/>
      <c r="I52" s="215"/>
      <c r="J52" s="215"/>
      <c r="K52" s="152"/>
      <c r="L52" s="215"/>
      <c r="M52" s="215"/>
      <c r="N52" s="152"/>
      <c r="O52" s="215"/>
      <c r="P52" s="215"/>
      <c r="Q52" s="152"/>
      <c r="R52" s="215"/>
      <c r="S52" s="215"/>
      <c r="T52" s="154"/>
      <c r="U52" s="212"/>
      <c r="V52" s="212"/>
      <c r="W52" s="151"/>
      <c r="X52" s="216"/>
      <c r="Y52" s="216"/>
      <c r="Z52" s="154"/>
      <c r="AA52" s="215"/>
      <c r="AB52" s="215"/>
      <c r="AC52" s="154"/>
      <c r="AD52" s="215"/>
      <c r="AE52" s="215"/>
      <c r="AF52" s="154"/>
      <c r="AG52" s="215"/>
      <c r="AH52" s="215"/>
      <c r="AI52" s="154"/>
      <c r="AJ52" s="215"/>
      <c r="AK52" s="215"/>
      <c r="AL52" s="154"/>
      <c r="AM52" s="212"/>
      <c r="AN52" s="212"/>
      <c r="AO52" s="151"/>
      <c r="AP52" s="211"/>
      <c r="AQ52" s="211"/>
      <c r="AR52" s="152"/>
      <c r="AS52" s="214"/>
      <c r="AT52" s="214">
        <f t="shared" si="86"/>
        <v>0</v>
      </c>
      <c r="AU52" s="152"/>
      <c r="AV52" s="211"/>
      <c r="AW52" s="211"/>
      <c r="AX52" s="152"/>
      <c r="AY52" s="211"/>
      <c r="AZ52" s="211"/>
      <c r="BA52" s="152"/>
      <c r="BB52" s="215"/>
      <c r="BC52" s="215"/>
      <c r="BD52" s="154"/>
      <c r="BE52" s="212"/>
      <c r="BF52" s="212"/>
      <c r="BG52" s="153"/>
    </row>
    <row r="53" spans="1:59" ht="22.5" hidden="1" x14ac:dyDescent="0.55000000000000004">
      <c r="A53" s="46"/>
      <c r="B53" s="2">
        <v>13</v>
      </c>
      <c r="C53" s="2" t="s">
        <v>59</v>
      </c>
      <c r="D53" s="2" t="s">
        <v>61</v>
      </c>
      <c r="E53" s="48" t="s">
        <v>14</v>
      </c>
      <c r="F53" s="215"/>
      <c r="G53" s="215"/>
      <c r="H53" s="152"/>
      <c r="I53" s="215"/>
      <c r="J53" s="215"/>
      <c r="K53" s="152"/>
      <c r="L53" s="215"/>
      <c r="M53" s="215"/>
      <c r="N53" s="152"/>
      <c r="O53" s="215"/>
      <c r="P53" s="215"/>
      <c r="Q53" s="152"/>
      <c r="R53" s="215"/>
      <c r="S53" s="215"/>
      <c r="T53" s="154"/>
      <c r="U53" s="212"/>
      <c r="V53" s="212"/>
      <c r="W53" s="151"/>
      <c r="X53" s="216"/>
      <c r="Y53" s="216"/>
      <c r="Z53" s="154"/>
      <c r="AA53" s="215"/>
      <c r="AB53" s="215"/>
      <c r="AC53" s="154"/>
      <c r="AD53" s="215"/>
      <c r="AE53" s="215"/>
      <c r="AF53" s="154"/>
      <c r="AG53" s="215"/>
      <c r="AH53" s="215"/>
      <c r="AI53" s="154"/>
      <c r="AJ53" s="215"/>
      <c r="AK53" s="215"/>
      <c r="AL53" s="154"/>
      <c r="AM53" s="212"/>
      <c r="AN53" s="212"/>
      <c r="AO53" s="151"/>
      <c r="AP53" s="211"/>
      <c r="AQ53" s="211"/>
      <c r="AR53" s="152"/>
      <c r="AS53" s="214"/>
      <c r="AT53" s="214">
        <f t="shared" si="86"/>
        <v>0</v>
      </c>
      <c r="AU53" s="152"/>
      <c r="AV53" s="211"/>
      <c r="AW53" s="211"/>
      <c r="AX53" s="152"/>
      <c r="AY53" s="211"/>
      <c r="AZ53" s="211"/>
      <c r="BA53" s="152"/>
      <c r="BB53" s="215"/>
      <c r="BC53" s="215"/>
      <c r="BD53" s="154"/>
      <c r="BE53" s="212"/>
      <c r="BF53" s="212"/>
      <c r="BG53" s="153"/>
    </row>
    <row r="54" spans="1:59" s="328" customFormat="1" ht="23.25" thickBot="1" x14ac:dyDescent="0.6">
      <c r="A54" s="345" t="s">
        <v>62</v>
      </c>
      <c r="B54" s="346"/>
      <c r="C54" s="346"/>
      <c r="D54" s="346"/>
      <c r="E54" s="347"/>
      <c r="F54" s="231">
        <f>SUM(F41:F53)</f>
        <v>75</v>
      </c>
      <c r="G54" s="231">
        <f t="shared" ref="G54:W54" si="100">SUM(G41:G53)</f>
        <v>285</v>
      </c>
      <c r="H54" s="231">
        <f t="shared" si="100"/>
        <v>360</v>
      </c>
      <c r="I54" s="231">
        <f t="shared" si="100"/>
        <v>60</v>
      </c>
      <c r="J54" s="231">
        <f t="shared" si="100"/>
        <v>236</v>
      </c>
      <c r="K54" s="231">
        <f t="shared" si="100"/>
        <v>296</v>
      </c>
      <c r="L54" s="231">
        <f t="shared" si="100"/>
        <v>72</v>
      </c>
      <c r="M54" s="231">
        <f t="shared" si="100"/>
        <v>294</v>
      </c>
      <c r="N54" s="231">
        <f t="shared" si="100"/>
        <v>366</v>
      </c>
      <c r="O54" s="231">
        <f t="shared" si="100"/>
        <v>108</v>
      </c>
      <c r="P54" s="231">
        <f t="shared" si="100"/>
        <v>335</v>
      </c>
      <c r="Q54" s="231">
        <f t="shared" si="100"/>
        <v>443</v>
      </c>
      <c r="R54" s="231"/>
      <c r="S54" s="231"/>
      <c r="T54" s="231"/>
      <c r="U54" s="231">
        <f t="shared" si="100"/>
        <v>315</v>
      </c>
      <c r="V54" s="231">
        <f t="shared" si="100"/>
        <v>1150</v>
      </c>
      <c r="W54" s="231">
        <f t="shared" si="100"/>
        <v>1465</v>
      </c>
      <c r="X54" s="231">
        <f>SUM(X41:X53)</f>
        <v>0</v>
      </c>
      <c r="Y54" s="231">
        <f t="shared" ref="Y54:AO54" si="101">SUM(Y41:Y53)</f>
        <v>0</v>
      </c>
      <c r="Z54" s="231">
        <f t="shared" si="101"/>
        <v>0</v>
      </c>
      <c r="AA54" s="231">
        <f t="shared" si="101"/>
        <v>11</v>
      </c>
      <c r="AB54" s="231">
        <f t="shared" si="101"/>
        <v>19</v>
      </c>
      <c r="AC54" s="231">
        <f t="shared" si="101"/>
        <v>30</v>
      </c>
      <c r="AD54" s="231">
        <f t="shared" si="101"/>
        <v>14</v>
      </c>
      <c r="AE54" s="231">
        <f t="shared" si="101"/>
        <v>25</v>
      </c>
      <c r="AF54" s="231">
        <f t="shared" si="101"/>
        <v>39</v>
      </c>
      <c r="AG54" s="231">
        <f t="shared" si="101"/>
        <v>12</v>
      </c>
      <c r="AH54" s="231">
        <f t="shared" si="101"/>
        <v>38</v>
      </c>
      <c r="AI54" s="231">
        <f t="shared" si="101"/>
        <v>50</v>
      </c>
      <c r="AJ54" s="231">
        <f t="shared" si="101"/>
        <v>0</v>
      </c>
      <c r="AK54" s="231">
        <f t="shared" si="101"/>
        <v>0</v>
      </c>
      <c r="AL54" s="231">
        <f t="shared" si="101"/>
        <v>0</v>
      </c>
      <c r="AM54" s="231">
        <f t="shared" si="101"/>
        <v>37</v>
      </c>
      <c r="AN54" s="231">
        <f t="shared" si="101"/>
        <v>82</v>
      </c>
      <c r="AO54" s="231">
        <f t="shared" si="101"/>
        <v>119</v>
      </c>
      <c r="AP54" s="231">
        <f t="shared" ref="AP54" si="102">SUM(AP41:AP53)</f>
        <v>75</v>
      </c>
      <c r="AQ54" s="231">
        <f t="shared" ref="AQ54" si="103">SUM(AQ41:AQ53)</f>
        <v>285</v>
      </c>
      <c r="AR54" s="231">
        <f t="shared" ref="AR54" si="104">SUM(AR41:AR53)</f>
        <v>360</v>
      </c>
      <c r="AS54" s="231">
        <f t="shared" ref="AS54" si="105">SUM(AS41:AS53)</f>
        <v>71</v>
      </c>
      <c r="AT54" s="231">
        <f t="shared" ref="AT54" si="106">SUM(AT41:AT53)</f>
        <v>255</v>
      </c>
      <c r="AU54" s="231">
        <f t="shared" ref="AU54" si="107">SUM(AU41:AU53)</f>
        <v>326</v>
      </c>
      <c r="AV54" s="231">
        <f t="shared" ref="AV54" si="108">SUM(AV41:AV53)</f>
        <v>86</v>
      </c>
      <c r="AW54" s="231">
        <f t="shared" ref="AW54" si="109">SUM(AW41:AW53)</f>
        <v>319</v>
      </c>
      <c r="AX54" s="231">
        <f t="shared" ref="AX54" si="110">SUM(AX41:AX53)</f>
        <v>405</v>
      </c>
      <c r="AY54" s="231">
        <f t="shared" ref="AY54" si="111">SUM(AY41:AY53)</f>
        <v>120</v>
      </c>
      <c r="AZ54" s="231">
        <f t="shared" ref="AZ54" si="112">SUM(AZ41:AZ53)</f>
        <v>373</v>
      </c>
      <c r="BA54" s="231">
        <f t="shared" ref="BA54" si="113">SUM(BA41:BA53)</f>
        <v>493</v>
      </c>
      <c r="BB54" s="231"/>
      <c r="BC54" s="231"/>
      <c r="BD54" s="231"/>
      <c r="BE54" s="231">
        <f t="shared" ref="BE54" si="114">SUM(BE41:BE53)</f>
        <v>352</v>
      </c>
      <c r="BF54" s="231">
        <f t="shared" ref="BF54" si="115">SUM(BF41:BF53)</f>
        <v>1232</v>
      </c>
      <c r="BG54" s="245">
        <f t="shared" ref="BG54" si="116">SUM(BG41:BG53)</f>
        <v>1584</v>
      </c>
    </row>
    <row r="55" spans="1:59" s="328" customFormat="1" ht="22.5" x14ac:dyDescent="0.55000000000000004">
      <c r="A55" s="250" t="s">
        <v>63</v>
      </c>
      <c r="B55" s="251"/>
      <c r="C55" s="251"/>
      <c r="D55" s="251"/>
      <c r="E55" s="251"/>
      <c r="F55" s="173"/>
      <c r="G55" s="173"/>
      <c r="H55" s="173"/>
      <c r="I55" s="173"/>
      <c r="J55" s="173"/>
      <c r="K55" s="173"/>
      <c r="L55" s="173"/>
      <c r="M55" s="173"/>
      <c r="N55" s="173"/>
      <c r="O55" s="173"/>
      <c r="P55" s="173"/>
      <c r="Q55" s="173"/>
      <c r="R55" s="173"/>
      <c r="S55" s="173"/>
      <c r="T55" s="173"/>
      <c r="U55" s="173"/>
      <c r="V55" s="173"/>
      <c r="W55" s="173"/>
      <c r="X55" s="173"/>
      <c r="Y55" s="173"/>
      <c r="Z55" s="173"/>
      <c r="AA55" s="173"/>
      <c r="AB55" s="173"/>
      <c r="AC55" s="173"/>
      <c r="AD55" s="173"/>
      <c r="AE55" s="173"/>
      <c r="AF55" s="173"/>
      <c r="AG55" s="173"/>
      <c r="AH55" s="173"/>
      <c r="AI55" s="173"/>
      <c r="AJ55" s="173"/>
      <c r="AK55" s="173"/>
      <c r="AL55" s="173"/>
      <c r="AM55" s="173"/>
      <c r="AN55" s="173"/>
      <c r="AO55" s="173"/>
      <c r="AP55" s="173"/>
      <c r="AQ55" s="173"/>
      <c r="AR55" s="173"/>
      <c r="AS55" s="173"/>
      <c r="AT55" s="173"/>
      <c r="AU55" s="173"/>
      <c r="AV55" s="173"/>
      <c r="AW55" s="173"/>
      <c r="AX55" s="173"/>
      <c r="AY55" s="173"/>
      <c r="AZ55" s="173"/>
      <c r="BA55" s="173"/>
      <c r="BB55" s="173"/>
      <c r="BC55" s="173"/>
      <c r="BD55" s="173"/>
      <c r="BE55" s="173"/>
      <c r="BF55" s="173"/>
      <c r="BG55" s="174"/>
    </row>
    <row r="56" spans="1:59" ht="22.5" x14ac:dyDescent="0.55000000000000004">
      <c r="A56" s="142"/>
      <c r="B56" s="141">
        <v>1</v>
      </c>
      <c r="C56" s="141" t="s">
        <v>49</v>
      </c>
      <c r="D56" s="141" t="s">
        <v>65</v>
      </c>
      <c r="E56" s="140" t="s">
        <v>14</v>
      </c>
      <c r="F56" s="211">
        <v>9</v>
      </c>
      <c r="G56" s="211">
        <v>50</v>
      </c>
      <c r="H56" s="156">
        <f>SUM(F56:G56)</f>
        <v>59</v>
      </c>
      <c r="I56" s="211">
        <v>11</v>
      </c>
      <c r="J56" s="211">
        <v>41</v>
      </c>
      <c r="K56" s="156">
        <f>SUM(I56:J56)</f>
        <v>52</v>
      </c>
      <c r="L56" s="211">
        <v>8</v>
      </c>
      <c r="M56" s="211">
        <v>48</v>
      </c>
      <c r="N56" s="156">
        <f>SUM(L56:M56)</f>
        <v>56</v>
      </c>
      <c r="O56" s="211">
        <v>12</v>
      </c>
      <c r="P56" s="211">
        <v>89</v>
      </c>
      <c r="Q56" s="156">
        <f>SUM(O56:P56)</f>
        <v>101</v>
      </c>
      <c r="R56" s="211"/>
      <c r="S56" s="211"/>
      <c r="T56" s="156"/>
      <c r="U56" s="212">
        <f t="shared" ref="U56" si="117">F56+I56+L56+O56</f>
        <v>40</v>
      </c>
      <c r="V56" s="212">
        <f t="shared" ref="V56" si="118">G56+J56+M56+P56</f>
        <v>228</v>
      </c>
      <c r="W56" s="155">
        <f>SUM(U56:V56)</f>
        <v>268</v>
      </c>
      <c r="X56" s="212"/>
      <c r="Y56" s="212"/>
      <c r="Z56" s="156"/>
      <c r="AA56" s="211"/>
      <c r="AB56" s="211"/>
      <c r="AC56" s="156"/>
      <c r="AD56" s="211"/>
      <c r="AE56" s="211"/>
      <c r="AF56" s="156"/>
      <c r="AG56" s="211"/>
      <c r="AH56" s="211"/>
      <c r="AI56" s="156"/>
      <c r="AJ56" s="211"/>
      <c r="AK56" s="211"/>
      <c r="AL56" s="156"/>
      <c r="AM56" s="212"/>
      <c r="AN56" s="212"/>
      <c r="AO56" s="155"/>
      <c r="AP56" s="211">
        <f t="shared" ref="AP56:AQ63" si="119">F56+X56</f>
        <v>9</v>
      </c>
      <c r="AQ56" s="211">
        <f t="shared" si="119"/>
        <v>50</v>
      </c>
      <c r="AR56" s="156">
        <f>SUM(AP56:AQ56)</f>
        <v>59</v>
      </c>
      <c r="AS56" s="214">
        <f t="shared" ref="AS56:AS63" si="120">I56+AA56</f>
        <v>11</v>
      </c>
      <c r="AT56" s="214">
        <f t="shared" ref="AT56:AT63" si="121">J56+AB56</f>
        <v>41</v>
      </c>
      <c r="AU56" s="156">
        <f>SUM(AS56:AT56)</f>
        <v>52</v>
      </c>
      <c r="AV56" s="211">
        <f t="shared" ref="AV56" si="122">L56+AD56</f>
        <v>8</v>
      </c>
      <c r="AW56" s="211">
        <f t="shared" ref="AW56" si="123">M56+AE56</f>
        <v>48</v>
      </c>
      <c r="AX56" s="156">
        <f>SUM(AV56:AW56)</f>
        <v>56</v>
      </c>
      <c r="AY56" s="211">
        <f t="shared" ref="AY56" si="124">O56+AG56</f>
        <v>12</v>
      </c>
      <c r="AZ56" s="211">
        <f t="shared" ref="AZ56" si="125">P56+AH56</f>
        <v>89</v>
      </c>
      <c r="BA56" s="156">
        <f>SUM(AY56:AZ56)</f>
        <v>101</v>
      </c>
      <c r="BB56" s="211"/>
      <c r="BC56" s="211"/>
      <c r="BD56" s="156"/>
      <c r="BE56" s="212">
        <f t="shared" ref="BE56" si="126">U56+AM56</f>
        <v>40</v>
      </c>
      <c r="BF56" s="212">
        <f t="shared" ref="BF56" si="127">V56+AN56</f>
        <v>228</v>
      </c>
      <c r="BG56" s="157">
        <f>SUM(BE56:BF56)</f>
        <v>268</v>
      </c>
    </row>
    <row r="57" spans="1:59" ht="22.5" x14ac:dyDescent="0.55000000000000004">
      <c r="A57" s="46"/>
      <c r="B57" s="2">
        <v>2</v>
      </c>
      <c r="C57" s="2" t="s">
        <v>64</v>
      </c>
      <c r="D57" s="2" t="s">
        <v>66</v>
      </c>
      <c r="E57" s="48" t="s">
        <v>14</v>
      </c>
      <c r="F57" s="215">
        <v>8</v>
      </c>
      <c r="G57" s="215">
        <v>17</v>
      </c>
      <c r="H57" s="156">
        <f t="shared" ref="H57:H63" si="128">SUM(F57:G57)</f>
        <v>25</v>
      </c>
      <c r="I57" s="215">
        <v>1</v>
      </c>
      <c r="J57" s="215">
        <v>16</v>
      </c>
      <c r="K57" s="156">
        <f t="shared" ref="K57:K63" si="129">SUM(I57:J57)</f>
        <v>17</v>
      </c>
      <c r="L57" s="215">
        <v>6</v>
      </c>
      <c r="M57" s="215">
        <v>40</v>
      </c>
      <c r="N57" s="156">
        <f t="shared" ref="N57:N63" si="130">SUM(L57:M57)</f>
        <v>46</v>
      </c>
      <c r="O57" s="215">
        <v>4</v>
      </c>
      <c r="P57" s="215">
        <v>63</v>
      </c>
      <c r="Q57" s="156">
        <f t="shared" ref="Q57:Q63" si="131">SUM(O57:P57)</f>
        <v>67</v>
      </c>
      <c r="R57" s="215"/>
      <c r="S57" s="215"/>
      <c r="T57" s="158"/>
      <c r="U57" s="212">
        <f t="shared" ref="U57:U63" si="132">F57+I57+L57+O57</f>
        <v>19</v>
      </c>
      <c r="V57" s="212">
        <f t="shared" ref="V57:V63" si="133">G57+J57+M57+P57</f>
        <v>136</v>
      </c>
      <c r="W57" s="155">
        <f t="shared" ref="W57:W63" si="134">SUM(U57:V57)</f>
        <v>155</v>
      </c>
      <c r="X57" s="216">
        <v>3</v>
      </c>
      <c r="Y57" s="216">
        <v>4</v>
      </c>
      <c r="Z57" s="158">
        <f>SUM(X57:Y57)</f>
        <v>7</v>
      </c>
      <c r="AA57" s="215">
        <v>10</v>
      </c>
      <c r="AB57" s="215">
        <v>4</v>
      </c>
      <c r="AC57" s="158">
        <f>SUM(AA57:AB57)</f>
        <v>14</v>
      </c>
      <c r="AD57" s="215">
        <v>8</v>
      </c>
      <c r="AE57" s="215">
        <v>8</v>
      </c>
      <c r="AF57" s="158">
        <f>SUM(AD57:AE57)</f>
        <v>16</v>
      </c>
      <c r="AG57" s="215">
        <v>15</v>
      </c>
      <c r="AH57" s="215">
        <v>15</v>
      </c>
      <c r="AI57" s="158">
        <f>SUM(AG57:AH57)</f>
        <v>30</v>
      </c>
      <c r="AJ57" s="215"/>
      <c r="AK57" s="215"/>
      <c r="AL57" s="158"/>
      <c r="AM57" s="212">
        <f t="shared" ref="AM57:AN63" si="135">X57+AA57+AD57+AG57</f>
        <v>36</v>
      </c>
      <c r="AN57" s="212">
        <f t="shared" si="135"/>
        <v>31</v>
      </c>
      <c r="AO57" s="155">
        <f t="shared" ref="AO57:AO63" si="136">SUM(AM57:AN57)</f>
        <v>67</v>
      </c>
      <c r="AP57" s="211">
        <f t="shared" si="119"/>
        <v>11</v>
      </c>
      <c r="AQ57" s="211">
        <f t="shared" si="119"/>
        <v>21</v>
      </c>
      <c r="AR57" s="156">
        <f t="shared" ref="AR57:AR63" si="137">SUM(AP57:AQ57)</f>
        <v>32</v>
      </c>
      <c r="AS57" s="214">
        <f t="shared" si="120"/>
        <v>11</v>
      </c>
      <c r="AT57" s="214">
        <f t="shared" si="121"/>
        <v>20</v>
      </c>
      <c r="AU57" s="156">
        <f t="shared" ref="AU57:AU63" si="138">SUM(AS57:AT57)</f>
        <v>31</v>
      </c>
      <c r="AV57" s="211">
        <f t="shared" ref="AV57:AV63" si="139">L57+AD57</f>
        <v>14</v>
      </c>
      <c r="AW57" s="211">
        <f t="shared" ref="AW57:AW63" si="140">M57+AE57</f>
        <v>48</v>
      </c>
      <c r="AX57" s="156">
        <f t="shared" ref="AX57:AX63" si="141">SUM(AV57:AW57)</f>
        <v>62</v>
      </c>
      <c r="AY57" s="211">
        <f t="shared" ref="AY57:AY63" si="142">O57+AG57</f>
        <v>19</v>
      </c>
      <c r="AZ57" s="211">
        <f t="shared" ref="AZ57:AZ63" si="143">P57+AH57</f>
        <v>78</v>
      </c>
      <c r="BA57" s="156">
        <f t="shared" ref="BA57:BA63" si="144">SUM(AY57:AZ57)</f>
        <v>97</v>
      </c>
      <c r="BB57" s="215"/>
      <c r="BC57" s="215"/>
      <c r="BD57" s="158"/>
      <c r="BE57" s="212">
        <f t="shared" ref="BE57:BE63" si="145">U57+AM57</f>
        <v>55</v>
      </c>
      <c r="BF57" s="212">
        <f t="shared" ref="BF57:BF63" si="146">V57+AN57</f>
        <v>167</v>
      </c>
      <c r="BG57" s="157">
        <f t="shared" ref="BG57:BG63" si="147">SUM(BE57:BF57)</f>
        <v>222</v>
      </c>
    </row>
    <row r="58" spans="1:59" ht="22.5" x14ac:dyDescent="0.55000000000000004">
      <c r="A58" s="46"/>
      <c r="B58" s="2">
        <v>3</v>
      </c>
      <c r="C58" s="2" t="s">
        <v>64</v>
      </c>
      <c r="D58" s="2" t="s">
        <v>67</v>
      </c>
      <c r="E58" s="48" t="s">
        <v>14</v>
      </c>
      <c r="F58" s="215">
        <v>10</v>
      </c>
      <c r="G58" s="215">
        <v>21</v>
      </c>
      <c r="H58" s="156">
        <f t="shared" si="128"/>
        <v>31</v>
      </c>
      <c r="I58" s="215">
        <v>9</v>
      </c>
      <c r="J58" s="215">
        <v>27</v>
      </c>
      <c r="K58" s="156">
        <f t="shared" si="129"/>
        <v>36</v>
      </c>
      <c r="L58" s="215">
        <v>6</v>
      </c>
      <c r="M58" s="215">
        <v>27</v>
      </c>
      <c r="N58" s="156">
        <f t="shared" si="130"/>
        <v>33</v>
      </c>
      <c r="O58" s="215">
        <v>8</v>
      </c>
      <c r="P58" s="215">
        <v>41</v>
      </c>
      <c r="Q58" s="156">
        <f t="shared" si="131"/>
        <v>49</v>
      </c>
      <c r="R58" s="215"/>
      <c r="S58" s="215"/>
      <c r="T58" s="158"/>
      <c r="U58" s="212">
        <f t="shared" si="132"/>
        <v>33</v>
      </c>
      <c r="V58" s="212">
        <f t="shared" si="133"/>
        <v>116</v>
      </c>
      <c r="W58" s="155">
        <f t="shared" si="134"/>
        <v>149</v>
      </c>
      <c r="X58" s="216"/>
      <c r="Y58" s="216"/>
      <c r="Z58" s="158"/>
      <c r="AA58" s="215"/>
      <c r="AB58" s="215"/>
      <c r="AC58" s="158"/>
      <c r="AD58" s="215"/>
      <c r="AE58" s="215"/>
      <c r="AF58" s="158"/>
      <c r="AG58" s="215"/>
      <c r="AH58" s="215"/>
      <c r="AI58" s="158"/>
      <c r="AJ58" s="215"/>
      <c r="AK58" s="215"/>
      <c r="AL58" s="158"/>
      <c r="AM58" s="212"/>
      <c r="AN58" s="212"/>
      <c r="AO58" s="155"/>
      <c r="AP58" s="211">
        <f t="shared" si="119"/>
        <v>10</v>
      </c>
      <c r="AQ58" s="211">
        <f t="shared" si="119"/>
        <v>21</v>
      </c>
      <c r="AR58" s="156">
        <f t="shared" si="137"/>
        <v>31</v>
      </c>
      <c r="AS58" s="214">
        <f t="shared" si="120"/>
        <v>9</v>
      </c>
      <c r="AT58" s="214">
        <f t="shared" si="121"/>
        <v>27</v>
      </c>
      <c r="AU58" s="156">
        <f t="shared" si="138"/>
        <v>36</v>
      </c>
      <c r="AV58" s="211">
        <f t="shared" si="139"/>
        <v>6</v>
      </c>
      <c r="AW58" s="211">
        <f t="shared" si="140"/>
        <v>27</v>
      </c>
      <c r="AX58" s="156">
        <f t="shared" si="141"/>
        <v>33</v>
      </c>
      <c r="AY58" s="211">
        <f t="shared" si="142"/>
        <v>8</v>
      </c>
      <c r="AZ58" s="211">
        <f t="shared" si="143"/>
        <v>41</v>
      </c>
      <c r="BA58" s="156">
        <f t="shared" si="144"/>
        <v>49</v>
      </c>
      <c r="BB58" s="215"/>
      <c r="BC58" s="215"/>
      <c r="BD58" s="158"/>
      <c r="BE58" s="212">
        <f t="shared" si="145"/>
        <v>33</v>
      </c>
      <c r="BF58" s="212">
        <f t="shared" si="146"/>
        <v>116</v>
      </c>
      <c r="BG58" s="157">
        <f t="shared" si="147"/>
        <v>149</v>
      </c>
    </row>
    <row r="59" spans="1:59" ht="22.5" x14ac:dyDescent="0.55000000000000004">
      <c r="A59" s="46"/>
      <c r="B59" s="2">
        <v>4</v>
      </c>
      <c r="C59" s="2" t="s">
        <v>64</v>
      </c>
      <c r="D59" s="2" t="s">
        <v>68</v>
      </c>
      <c r="E59" s="48" t="s">
        <v>14</v>
      </c>
      <c r="F59" s="215">
        <v>9</v>
      </c>
      <c r="G59" s="215">
        <v>11</v>
      </c>
      <c r="H59" s="156">
        <f t="shared" si="128"/>
        <v>20</v>
      </c>
      <c r="I59" s="215">
        <v>9</v>
      </c>
      <c r="J59" s="215">
        <v>11</v>
      </c>
      <c r="K59" s="156">
        <f t="shared" si="129"/>
        <v>20</v>
      </c>
      <c r="L59" s="215">
        <v>9</v>
      </c>
      <c r="M59" s="215">
        <v>18</v>
      </c>
      <c r="N59" s="156">
        <f t="shared" si="130"/>
        <v>27</v>
      </c>
      <c r="O59" s="215">
        <v>21</v>
      </c>
      <c r="P59" s="215">
        <v>38</v>
      </c>
      <c r="Q59" s="156">
        <f t="shared" si="131"/>
        <v>59</v>
      </c>
      <c r="R59" s="215"/>
      <c r="S59" s="215"/>
      <c r="T59" s="158"/>
      <c r="U59" s="212">
        <f t="shared" si="132"/>
        <v>48</v>
      </c>
      <c r="V59" s="212">
        <f t="shared" si="133"/>
        <v>78</v>
      </c>
      <c r="W59" s="155">
        <f t="shared" si="134"/>
        <v>126</v>
      </c>
      <c r="X59" s="216">
        <v>12</v>
      </c>
      <c r="Y59" s="216">
        <v>5</v>
      </c>
      <c r="Z59" s="158">
        <f>SUM(X59:Y59)</f>
        <v>17</v>
      </c>
      <c r="AA59" s="215">
        <v>5</v>
      </c>
      <c r="AB59" s="215">
        <v>6</v>
      </c>
      <c r="AC59" s="158">
        <f>SUM(AA59:AB59)</f>
        <v>11</v>
      </c>
      <c r="AD59" s="215">
        <v>12</v>
      </c>
      <c r="AE59" s="215">
        <v>10</v>
      </c>
      <c r="AF59" s="158">
        <f>SUM(AD59:AE59)</f>
        <v>22</v>
      </c>
      <c r="AG59" s="215">
        <v>12</v>
      </c>
      <c r="AH59" s="215">
        <v>12</v>
      </c>
      <c r="AI59" s="158">
        <f>SUM(AG59:AH59)</f>
        <v>24</v>
      </c>
      <c r="AJ59" s="215"/>
      <c r="AK59" s="215"/>
      <c r="AL59" s="158"/>
      <c r="AM59" s="212">
        <f t="shared" si="135"/>
        <v>41</v>
      </c>
      <c r="AN59" s="212">
        <f t="shared" si="135"/>
        <v>33</v>
      </c>
      <c r="AO59" s="155">
        <f t="shared" si="136"/>
        <v>74</v>
      </c>
      <c r="AP59" s="211">
        <f t="shared" si="119"/>
        <v>21</v>
      </c>
      <c r="AQ59" s="211">
        <f t="shared" si="119"/>
        <v>16</v>
      </c>
      <c r="AR59" s="156">
        <f t="shared" si="137"/>
        <v>37</v>
      </c>
      <c r="AS59" s="214">
        <f t="shared" si="120"/>
        <v>14</v>
      </c>
      <c r="AT59" s="214">
        <f t="shared" si="121"/>
        <v>17</v>
      </c>
      <c r="AU59" s="156">
        <f t="shared" si="138"/>
        <v>31</v>
      </c>
      <c r="AV59" s="211">
        <f t="shared" si="139"/>
        <v>21</v>
      </c>
      <c r="AW59" s="211">
        <f t="shared" si="140"/>
        <v>28</v>
      </c>
      <c r="AX59" s="156">
        <f t="shared" si="141"/>
        <v>49</v>
      </c>
      <c r="AY59" s="211">
        <f t="shared" si="142"/>
        <v>33</v>
      </c>
      <c r="AZ59" s="211">
        <f t="shared" si="143"/>
        <v>50</v>
      </c>
      <c r="BA59" s="156">
        <f t="shared" si="144"/>
        <v>83</v>
      </c>
      <c r="BB59" s="215"/>
      <c r="BC59" s="215"/>
      <c r="BD59" s="158"/>
      <c r="BE59" s="212">
        <f t="shared" si="145"/>
        <v>89</v>
      </c>
      <c r="BF59" s="212">
        <f t="shared" si="146"/>
        <v>111</v>
      </c>
      <c r="BG59" s="157">
        <f t="shared" si="147"/>
        <v>200</v>
      </c>
    </row>
    <row r="60" spans="1:59" ht="22.5" x14ac:dyDescent="0.55000000000000004">
      <c r="A60" s="46"/>
      <c r="B60" s="2">
        <v>5</v>
      </c>
      <c r="C60" s="2" t="s">
        <v>64</v>
      </c>
      <c r="D60" s="2" t="s">
        <v>69</v>
      </c>
      <c r="E60" s="48" t="s">
        <v>14</v>
      </c>
      <c r="F60" s="215">
        <v>3</v>
      </c>
      <c r="G60" s="215">
        <v>13</v>
      </c>
      <c r="H60" s="156">
        <f t="shared" si="128"/>
        <v>16</v>
      </c>
      <c r="I60" s="215"/>
      <c r="J60" s="215">
        <v>5</v>
      </c>
      <c r="K60" s="156">
        <f t="shared" si="129"/>
        <v>5</v>
      </c>
      <c r="L60" s="215"/>
      <c r="M60" s="215"/>
      <c r="N60" s="156"/>
      <c r="O60" s="215">
        <v>2</v>
      </c>
      <c r="P60" s="215">
        <v>11</v>
      </c>
      <c r="Q60" s="156">
        <f t="shared" si="131"/>
        <v>13</v>
      </c>
      <c r="R60" s="215"/>
      <c r="S60" s="215"/>
      <c r="T60" s="158"/>
      <c r="U60" s="212">
        <f t="shared" si="132"/>
        <v>5</v>
      </c>
      <c r="V60" s="212">
        <f t="shared" si="133"/>
        <v>29</v>
      </c>
      <c r="W60" s="155">
        <f t="shared" si="134"/>
        <v>34</v>
      </c>
      <c r="X60" s="216"/>
      <c r="Y60" s="216"/>
      <c r="Z60" s="158"/>
      <c r="AA60" s="215"/>
      <c r="AB60" s="215"/>
      <c r="AC60" s="158"/>
      <c r="AD60" s="215"/>
      <c r="AE60" s="215"/>
      <c r="AF60" s="158"/>
      <c r="AG60" s="215"/>
      <c r="AH60" s="215"/>
      <c r="AI60" s="158"/>
      <c r="AJ60" s="215"/>
      <c r="AK60" s="215"/>
      <c r="AL60" s="158"/>
      <c r="AM60" s="212"/>
      <c r="AN60" s="212"/>
      <c r="AO60" s="155"/>
      <c r="AP60" s="211">
        <f t="shared" si="119"/>
        <v>3</v>
      </c>
      <c r="AQ60" s="211">
        <f t="shared" si="119"/>
        <v>13</v>
      </c>
      <c r="AR60" s="156">
        <f t="shared" si="137"/>
        <v>16</v>
      </c>
      <c r="AS60" s="214">
        <f t="shared" si="120"/>
        <v>0</v>
      </c>
      <c r="AT60" s="214">
        <f t="shared" si="121"/>
        <v>5</v>
      </c>
      <c r="AU60" s="156">
        <f t="shared" si="138"/>
        <v>5</v>
      </c>
      <c r="AV60" s="211"/>
      <c r="AW60" s="211"/>
      <c r="AX60" s="156"/>
      <c r="AY60" s="211">
        <f t="shared" si="142"/>
        <v>2</v>
      </c>
      <c r="AZ60" s="211">
        <f t="shared" si="143"/>
        <v>11</v>
      </c>
      <c r="BA60" s="156">
        <f t="shared" si="144"/>
        <v>13</v>
      </c>
      <c r="BB60" s="215"/>
      <c r="BC60" s="215"/>
      <c r="BD60" s="158"/>
      <c r="BE60" s="212">
        <f t="shared" si="145"/>
        <v>5</v>
      </c>
      <c r="BF60" s="212">
        <f t="shared" si="146"/>
        <v>29</v>
      </c>
      <c r="BG60" s="157">
        <f t="shared" si="147"/>
        <v>34</v>
      </c>
    </row>
    <row r="61" spans="1:59" ht="22.5" hidden="1" x14ac:dyDescent="0.55000000000000004">
      <c r="A61" s="46"/>
      <c r="B61" s="2">
        <v>6</v>
      </c>
      <c r="C61" s="2" t="s">
        <v>71</v>
      </c>
      <c r="D61" s="2" t="s">
        <v>72</v>
      </c>
      <c r="E61" s="48" t="s">
        <v>42</v>
      </c>
      <c r="F61" s="215"/>
      <c r="G61" s="215"/>
      <c r="H61" s="156"/>
      <c r="I61" s="215"/>
      <c r="J61" s="215"/>
      <c r="K61" s="156"/>
      <c r="L61" s="215"/>
      <c r="M61" s="215"/>
      <c r="N61" s="156"/>
      <c r="O61" s="215"/>
      <c r="P61" s="215"/>
      <c r="Q61" s="156"/>
      <c r="R61" s="215"/>
      <c r="S61" s="215"/>
      <c r="T61" s="158"/>
      <c r="U61" s="212"/>
      <c r="V61" s="212"/>
      <c r="W61" s="155"/>
      <c r="X61" s="216"/>
      <c r="Y61" s="216"/>
      <c r="Z61" s="158"/>
      <c r="AA61" s="215"/>
      <c r="AB61" s="215"/>
      <c r="AC61" s="158"/>
      <c r="AD61" s="215"/>
      <c r="AE61" s="215"/>
      <c r="AF61" s="158"/>
      <c r="AG61" s="215"/>
      <c r="AH61" s="215"/>
      <c r="AI61" s="158"/>
      <c r="AJ61" s="215"/>
      <c r="AK61" s="215"/>
      <c r="AL61" s="158"/>
      <c r="AM61" s="212"/>
      <c r="AN61" s="212"/>
      <c r="AO61" s="155"/>
      <c r="AP61" s="211"/>
      <c r="AQ61" s="211"/>
      <c r="AR61" s="156"/>
      <c r="AS61" s="214">
        <f t="shared" si="120"/>
        <v>0</v>
      </c>
      <c r="AT61" s="214">
        <f t="shared" si="121"/>
        <v>0</v>
      </c>
      <c r="AU61" s="156">
        <f t="shared" si="138"/>
        <v>0</v>
      </c>
      <c r="AV61" s="211"/>
      <c r="AW61" s="211"/>
      <c r="AX61" s="156"/>
      <c r="AY61" s="211"/>
      <c r="AZ61" s="211"/>
      <c r="BA61" s="156"/>
      <c r="BB61" s="215"/>
      <c r="BC61" s="215"/>
      <c r="BD61" s="158"/>
      <c r="BE61" s="212"/>
      <c r="BF61" s="212"/>
      <c r="BG61" s="157"/>
    </row>
    <row r="62" spans="1:59" ht="22.5" x14ac:dyDescent="0.55000000000000004">
      <c r="A62" s="46"/>
      <c r="B62" s="2">
        <v>6</v>
      </c>
      <c r="C62" s="2" t="s">
        <v>64</v>
      </c>
      <c r="D62" s="2" t="s">
        <v>70</v>
      </c>
      <c r="E62" s="48" t="s">
        <v>14</v>
      </c>
      <c r="F62" s="215">
        <v>1</v>
      </c>
      <c r="G62" s="215">
        <v>6</v>
      </c>
      <c r="H62" s="156">
        <f t="shared" si="128"/>
        <v>7</v>
      </c>
      <c r="I62" s="215">
        <v>1</v>
      </c>
      <c r="J62" s="215">
        <v>9</v>
      </c>
      <c r="K62" s="156">
        <f t="shared" si="129"/>
        <v>10</v>
      </c>
      <c r="L62" s="215">
        <v>2</v>
      </c>
      <c r="M62" s="215">
        <v>19</v>
      </c>
      <c r="N62" s="156">
        <f t="shared" si="130"/>
        <v>21</v>
      </c>
      <c r="O62" s="215">
        <v>6</v>
      </c>
      <c r="P62" s="215">
        <v>29</v>
      </c>
      <c r="Q62" s="156">
        <f t="shared" si="131"/>
        <v>35</v>
      </c>
      <c r="R62" s="215"/>
      <c r="S62" s="215"/>
      <c r="T62" s="158"/>
      <c r="U62" s="212">
        <f t="shared" si="132"/>
        <v>10</v>
      </c>
      <c r="V62" s="212">
        <f t="shared" si="133"/>
        <v>63</v>
      </c>
      <c r="W62" s="155">
        <f t="shared" si="134"/>
        <v>73</v>
      </c>
      <c r="X62" s="216"/>
      <c r="Y62" s="216"/>
      <c r="Z62" s="158"/>
      <c r="AA62" s="215"/>
      <c r="AB62" s="215"/>
      <c r="AC62" s="158"/>
      <c r="AD62" s="215"/>
      <c r="AE62" s="215"/>
      <c r="AF62" s="158"/>
      <c r="AG62" s="215"/>
      <c r="AH62" s="215"/>
      <c r="AI62" s="158"/>
      <c r="AJ62" s="215"/>
      <c r="AK62" s="215"/>
      <c r="AL62" s="158"/>
      <c r="AM62" s="212"/>
      <c r="AN62" s="212"/>
      <c r="AO62" s="155"/>
      <c r="AP62" s="211">
        <f t="shared" si="119"/>
        <v>1</v>
      </c>
      <c r="AQ62" s="211">
        <f t="shared" si="119"/>
        <v>6</v>
      </c>
      <c r="AR62" s="156">
        <f t="shared" si="137"/>
        <v>7</v>
      </c>
      <c r="AS62" s="214">
        <f t="shared" si="120"/>
        <v>1</v>
      </c>
      <c r="AT62" s="214">
        <f t="shared" si="121"/>
        <v>9</v>
      </c>
      <c r="AU62" s="156">
        <f t="shared" si="138"/>
        <v>10</v>
      </c>
      <c r="AV62" s="211">
        <f t="shared" si="139"/>
        <v>2</v>
      </c>
      <c r="AW62" s="211">
        <f t="shared" si="140"/>
        <v>19</v>
      </c>
      <c r="AX62" s="156">
        <f t="shared" si="141"/>
        <v>21</v>
      </c>
      <c r="AY62" s="211">
        <f t="shared" si="142"/>
        <v>6</v>
      </c>
      <c r="AZ62" s="211">
        <f t="shared" si="143"/>
        <v>29</v>
      </c>
      <c r="BA62" s="156">
        <f t="shared" si="144"/>
        <v>35</v>
      </c>
      <c r="BB62" s="215"/>
      <c r="BC62" s="215"/>
      <c r="BD62" s="158"/>
      <c r="BE62" s="212">
        <f t="shared" si="145"/>
        <v>10</v>
      </c>
      <c r="BF62" s="212">
        <f t="shared" si="146"/>
        <v>63</v>
      </c>
      <c r="BG62" s="157">
        <f t="shared" si="147"/>
        <v>73</v>
      </c>
    </row>
    <row r="63" spans="1:59" ht="22.5" x14ac:dyDescent="0.55000000000000004">
      <c r="A63" s="46"/>
      <c r="B63" s="2">
        <v>7</v>
      </c>
      <c r="C63" s="2" t="s">
        <v>73</v>
      </c>
      <c r="D63" s="2" t="s">
        <v>74</v>
      </c>
      <c r="E63" s="48" t="s">
        <v>14</v>
      </c>
      <c r="F63" s="215">
        <v>7</v>
      </c>
      <c r="G63" s="215">
        <v>119</v>
      </c>
      <c r="H63" s="156">
        <f t="shared" si="128"/>
        <v>126</v>
      </c>
      <c r="I63" s="215">
        <v>6</v>
      </c>
      <c r="J63" s="215">
        <v>129</v>
      </c>
      <c r="K63" s="156">
        <f t="shared" si="129"/>
        <v>135</v>
      </c>
      <c r="L63" s="215">
        <v>3</v>
      </c>
      <c r="M63" s="215">
        <v>99</v>
      </c>
      <c r="N63" s="156">
        <f t="shared" si="130"/>
        <v>102</v>
      </c>
      <c r="O63" s="215">
        <v>9</v>
      </c>
      <c r="P63" s="215">
        <v>143</v>
      </c>
      <c r="Q63" s="156">
        <f t="shared" si="131"/>
        <v>152</v>
      </c>
      <c r="R63" s="215"/>
      <c r="S63" s="215"/>
      <c r="T63" s="158"/>
      <c r="U63" s="212">
        <f t="shared" si="132"/>
        <v>25</v>
      </c>
      <c r="V63" s="212">
        <f t="shared" si="133"/>
        <v>490</v>
      </c>
      <c r="W63" s="155">
        <f t="shared" si="134"/>
        <v>515</v>
      </c>
      <c r="X63" s="216">
        <v>3</v>
      </c>
      <c r="Y63" s="216">
        <v>16</v>
      </c>
      <c r="Z63" s="158">
        <f>SUM(X63:Y63)</f>
        <v>19</v>
      </c>
      <c r="AA63" s="215">
        <v>2</v>
      </c>
      <c r="AB63" s="215">
        <v>22</v>
      </c>
      <c r="AC63" s="158">
        <f>SUM(AA63:AB63)</f>
        <v>24</v>
      </c>
      <c r="AD63" s="215">
        <v>6</v>
      </c>
      <c r="AE63" s="215">
        <v>17</v>
      </c>
      <c r="AF63" s="158">
        <f>SUM(AD63:AE63)</f>
        <v>23</v>
      </c>
      <c r="AG63" s="215">
        <v>1</v>
      </c>
      <c r="AH63" s="215">
        <v>35</v>
      </c>
      <c r="AI63" s="158">
        <f>SUM(AG63:AH63)</f>
        <v>36</v>
      </c>
      <c r="AJ63" s="215"/>
      <c r="AK63" s="215"/>
      <c r="AL63" s="158"/>
      <c r="AM63" s="212">
        <f t="shared" si="135"/>
        <v>12</v>
      </c>
      <c r="AN63" s="212">
        <f t="shared" si="135"/>
        <v>90</v>
      </c>
      <c r="AO63" s="155">
        <f t="shared" si="136"/>
        <v>102</v>
      </c>
      <c r="AP63" s="211">
        <f t="shared" si="119"/>
        <v>10</v>
      </c>
      <c r="AQ63" s="211">
        <f t="shared" si="119"/>
        <v>135</v>
      </c>
      <c r="AR63" s="156">
        <f t="shared" si="137"/>
        <v>145</v>
      </c>
      <c r="AS63" s="214">
        <f t="shared" si="120"/>
        <v>8</v>
      </c>
      <c r="AT63" s="214">
        <f t="shared" si="121"/>
        <v>151</v>
      </c>
      <c r="AU63" s="156">
        <f t="shared" si="138"/>
        <v>159</v>
      </c>
      <c r="AV63" s="211">
        <f t="shared" si="139"/>
        <v>9</v>
      </c>
      <c r="AW63" s="211">
        <f t="shared" si="140"/>
        <v>116</v>
      </c>
      <c r="AX63" s="156">
        <f t="shared" si="141"/>
        <v>125</v>
      </c>
      <c r="AY63" s="211">
        <f t="shared" si="142"/>
        <v>10</v>
      </c>
      <c r="AZ63" s="211">
        <f t="shared" si="143"/>
        <v>178</v>
      </c>
      <c r="BA63" s="156">
        <f t="shared" si="144"/>
        <v>188</v>
      </c>
      <c r="BB63" s="215"/>
      <c r="BC63" s="215"/>
      <c r="BD63" s="158"/>
      <c r="BE63" s="212">
        <f t="shared" si="145"/>
        <v>37</v>
      </c>
      <c r="BF63" s="212">
        <f t="shared" si="146"/>
        <v>580</v>
      </c>
      <c r="BG63" s="157">
        <f t="shared" si="147"/>
        <v>617</v>
      </c>
    </row>
    <row r="64" spans="1:59" ht="22.5" hidden="1" x14ac:dyDescent="0.55000000000000004">
      <c r="A64" s="46"/>
      <c r="B64" s="2">
        <v>9</v>
      </c>
      <c r="C64" s="2" t="s">
        <v>75</v>
      </c>
      <c r="D64" s="2" t="s">
        <v>74</v>
      </c>
      <c r="E64" s="48" t="s">
        <v>42</v>
      </c>
      <c r="F64" s="215"/>
      <c r="G64" s="215"/>
      <c r="H64" s="156"/>
      <c r="I64" s="215"/>
      <c r="J64" s="215"/>
      <c r="K64" s="156"/>
      <c r="L64" s="215"/>
      <c r="M64" s="215"/>
      <c r="N64" s="156"/>
      <c r="O64" s="215"/>
      <c r="P64" s="215"/>
      <c r="Q64" s="156"/>
      <c r="R64" s="215"/>
      <c r="S64" s="215"/>
      <c r="T64" s="158"/>
      <c r="U64" s="212"/>
      <c r="V64" s="212"/>
      <c r="W64" s="155"/>
      <c r="X64" s="216"/>
      <c r="Y64" s="216"/>
      <c r="Z64" s="158"/>
      <c r="AA64" s="215"/>
      <c r="AB64" s="215"/>
      <c r="AC64" s="158"/>
      <c r="AD64" s="215"/>
      <c r="AE64" s="215"/>
      <c r="AF64" s="158"/>
      <c r="AG64" s="215"/>
      <c r="AH64" s="215"/>
      <c r="AI64" s="158"/>
      <c r="AJ64" s="215"/>
      <c r="AK64" s="215"/>
      <c r="AL64" s="158"/>
      <c r="AM64" s="212"/>
      <c r="AN64" s="212"/>
      <c r="AO64" s="155"/>
      <c r="AP64" s="211"/>
      <c r="AQ64" s="211"/>
      <c r="AR64" s="156"/>
      <c r="AS64" s="214"/>
      <c r="AT64" s="214"/>
      <c r="AU64" s="156"/>
      <c r="AV64" s="211"/>
      <c r="AW64" s="211"/>
      <c r="AX64" s="156"/>
      <c r="AY64" s="211"/>
      <c r="AZ64" s="211"/>
      <c r="BA64" s="156"/>
      <c r="BB64" s="215"/>
      <c r="BC64" s="215"/>
      <c r="BD64" s="158"/>
      <c r="BE64" s="212"/>
      <c r="BF64" s="212"/>
      <c r="BG64" s="157"/>
    </row>
    <row r="65" spans="1:59" s="328" customFormat="1" ht="23.25" thickBot="1" x14ac:dyDescent="0.6">
      <c r="A65" s="360" t="s">
        <v>76</v>
      </c>
      <c r="B65" s="361"/>
      <c r="C65" s="361"/>
      <c r="D65" s="361"/>
      <c r="E65" s="362"/>
      <c r="F65" s="219">
        <f>SUM(F56:F64)</f>
        <v>47</v>
      </c>
      <c r="G65" s="219">
        <f t="shared" ref="G65:W65" si="148">SUM(G56:G64)</f>
        <v>237</v>
      </c>
      <c r="H65" s="219">
        <f t="shared" si="148"/>
        <v>284</v>
      </c>
      <c r="I65" s="219">
        <f t="shared" si="148"/>
        <v>37</v>
      </c>
      <c r="J65" s="219">
        <f t="shared" si="148"/>
        <v>238</v>
      </c>
      <c r="K65" s="219">
        <f t="shared" si="148"/>
        <v>275</v>
      </c>
      <c r="L65" s="219">
        <f t="shared" si="148"/>
        <v>34</v>
      </c>
      <c r="M65" s="219">
        <f t="shared" si="148"/>
        <v>251</v>
      </c>
      <c r="N65" s="219">
        <f t="shared" si="148"/>
        <v>285</v>
      </c>
      <c r="O65" s="219">
        <f t="shared" si="148"/>
        <v>62</v>
      </c>
      <c r="P65" s="219">
        <f t="shared" si="148"/>
        <v>414</v>
      </c>
      <c r="Q65" s="219">
        <f t="shared" si="148"/>
        <v>476</v>
      </c>
      <c r="R65" s="219"/>
      <c r="S65" s="219"/>
      <c r="T65" s="219"/>
      <c r="U65" s="219">
        <f t="shared" si="148"/>
        <v>180</v>
      </c>
      <c r="V65" s="219">
        <f t="shared" si="148"/>
        <v>1140</v>
      </c>
      <c r="W65" s="219">
        <f t="shared" si="148"/>
        <v>1320</v>
      </c>
      <c r="X65" s="219">
        <f>SUM(X56:X64)</f>
        <v>18</v>
      </c>
      <c r="Y65" s="219">
        <f t="shared" ref="Y65:AO65" si="149">SUM(Y56:Y64)</f>
        <v>25</v>
      </c>
      <c r="Z65" s="219">
        <f t="shared" si="149"/>
        <v>43</v>
      </c>
      <c r="AA65" s="219">
        <f t="shared" si="149"/>
        <v>17</v>
      </c>
      <c r="AB65" s="219">
        <f t="shared" si="149"/>
        <v>32</v>
      </c>
      <c r="AC65" s="219">
        <f t="shared" si="149"/>
        <v>49</v>
      </c>
      <c r="AD65" s="219">
        <f t="shared" si="149"/>
        <v>26</v>
      </c>
      <c r="AE65" s="219">
        <f t="shared" si="149"/>
        <v>35</v>
      </c>
      <c r="AF65" s="219">
        <f t="shared" si="149"/>
        <v>61</v>
      </c>
      <c r="AG65" s="219">
        <f t="shared" si="149"/>
        <v>28</v>
      </c>
      <c r="AH65" s="219">
        <f t="shared" si="149"/>
        <v>62</v>
      </c>
      <c r="AI65" s="219">
        <f t="shared" si="149"/>
        <v>90</v>
      </c>
      <c r="AJ65" s="219">
        <f t="shared" si="149"/>
        <v>0</v>
      </c>
      <c r="AK65" s="219">
        <f t="shared" si="149"/>
        <v>0</v>
      </c>
      <c r="AL65" s="219">
        <f t="shared" si="149"/>
        <v>0</v>
      </c>
      <c r="AM65" s="219">
        <f t="shared" si="149"/>
        <v>89</v>
      </c>
      <c r="AN65" s="219">
        <f t="shared" si="149"/>
        <v>154</v>
      </c>
      <c r="AO65" s="219">
        <f t="shared" si="149"/>
        <v>243</v>
      </c>
      <c r="AP65" s="219">
        <f t="shared" ref="AP65" si="150">SUM(AP56:AP64)</f>
        <v>65</v>
      </c>
      <c r="AQ65" s="219">
        <f t="shared" ref="AQ65" si="151">SUM(AQ56:AQ64)</f>
        <v>262</v>
      </c>
      <c r="AR65" s="219">
        <f t="shared" ref="AR65" si="152">SUM(AR56:AR64)</f>
        <v>327</v>
      </c>
      <c r="AS65" s="219">
        <f t="shared" ref="AS65" si="153">SUM(AS56:AS64)</f>
        <v>54</v>
      </c>
      <c r="AT65" s="219">
        <f t="shared" ref="AT65" si="154">SUM(AT56:AT64)</f>
        <v>270</v>
      </c>
      <c r="AU65" s="219">
        <f t="shared" ref="AU65" si="155">SUM(AU56:AU64)</f>
        <v>324</v>
      </c>
      <c r="AV65" s="219">
        <f t="shared" ref="AV65" si="156">SUM(AV56:AV64)</f>
        <v>60</v>
      </c>
      <c r="AW65" s="219">
        <f t="shared" ref="AW65" si="157">SUM(AW56:AW64)</f>
        <v>286</v>
      </c>
      <c r="AX65" s="219">
        <f t="shared" ref="AX65" si="158">SUM(AX56:AX64)</f>
        <v>346</v>
      </c>
      <c r="AY65" s="219">
        <f t="shared" ref="AY65" si="159">SUM(AY56:AY64)</f>
        <v>90</v>
      </c>
      <c r="AZ65" s="219">
        <f t="shared" ref="AZ65" si="160">SUM(AZ56:AZ64)</f>
        <v>476</v>
      </c>
      <c r="BA65" s="219">
        <f t="shared" ref="BA65" si="161">SUM(BA56:BA64)</f>
        <v>566</v>
      </c>
      <c r="BB65" s="219"/>
      <c r="BC65" s="219"/>
      <c r="BD65" s="219"/>
      <c r="BE65" s="219">
        <f t="shared" ref="BE65" si="162">SUM(BE56:BE64)</f>
        <v>269</v>
      </c>
      <c r="BF65" s="219">
        <f t="shared" ref="BF65" si="163">SUM(BF56:BF64)</f>
        <v>1294</v>
      </c>
      <c r="BG65" s="220">
        <f t="shared" ref="BG65" si="164">SUM(BG56:BG64)</f>
        <v>1563</v>
      </c>
    </row>
    <row r="66" spans="1:59" s="328" customFormat="1" ht="22.5" x14ac:dyDescent="0.55000000000000004">
      <c r="A66" s="248" t="s">
        <v>77</v>
      </c>
      <c r="B66" s="249"/>
      <c r="C66" s="249"/>
      <c r="D66" s="249"/>
      <c r="E66" s="249"/>
      <c r="F66" s="175"/>
      <c r="G66" s="175"/>
      <c r="H66" s="175"/>
      <c r="I66" s="175"/>
      <c r="J66" s="175"/>
      <c r="K66" s="175"/>
      <c r="L66" s="175"/>
      <c r="M66" s="175"/>
      <c r="N66" s="175"/>
      <c r="O66" s="175"/>
      <c r="P66" s="175"/>
      <c r="Q66" s="175"/>
      <c r="R66" s="175"/>
      <c r="S66" s="175"/>
      <c r="T66" s="175"/>
      <c r="U66" s="175"/>
      <c r="V66" s="175"/>
      <c r="W66" s="175"/>
      <c r="X66" s="175"/>
      <c r="Y66" s="175"/>
      <c r="Z66" s="175"/>
      <c r="AA66" s="175"/>
      <c r="AB66" s="175"/>
      <c r="AC66" s="175"/>
      <c r="AD66" s="175"/>
      <c r="AE66" s="175"/>
      <c r="AF66" s="175"/>
      <c r="AG66" s="175"/>
      <c r="AH66" s="175"/>
      <c r="AI66" s="175"/>
      <c r="AJ66" s="175"/>
      <c r="AK66" s="175"/>
      <c r="AL66" s="175"/>
      <c r="AM66" s="175"/>
      <c r="AN66" s="175"/>
      <c r="AO66" s="175"/>
      <c r="AP66" s="175"/>
      <c r="AQ66" s="175"/>
      <c r="AR66" s="175"/>
      <c r="AS66" s="175"/>
      <c r="AT66" s="175"/>
      <c r="AU66" s="175"/>
      <c r="AV66" s="175"/>
      <c r="AW66" s="175"/>
      <c r="AX66" s="175"/>
      <c r="AY66" s="175"/>
      <c r="AZ66" s="175"/>
      <c r="BA66" s="175"/>
      <c r="BB66" s="175"/>
      <c r="BC66" s="175"/>
      <c r="BD66" s="175"/>
      <c r="BE66" s="175"/>
      <c r="BF66" s="175"/>
      <c r="BG66" s="176"/>
    </row>
    <row r="67" spans="1:59" ht="22.5" x14ac:dyDescent="0.55000000000000004">
      <c r="A67" s="47"/>
      <c r="B67" s="141">
        <v>1</v>
      </c>
      <c r="C67" s="141" t="s">
        <v>78</v>
      </c>
      <c r="D67" s="141" t="s">
        <v>79</v>
      </c>
      <c r="E67" s="140" t="s">
        <v>14</v>
      </c>
      <c r="F67" s="211">
        <v>48</v>
      </c>
      <c r="G67" s="211">
        <v>54</v>
      </c>
      <c r="H67" s="222">
        <f>SUM(F67:G67)</f>
        <v>102</v>
      </c>
      <c r="I67" s="211">
        <v>29</v>
      </c>
      <c r="J67" s="211">
        <v>27</v>
      </c>
      <c r="K67" s="222">
        <f>SUM(I67:J67)</f>
        <v>56</v>
      </c>
      <c r="L67" s="211">
        <v>45</v>
      </c>
      <c r="M67" s="211">
        <v>24</v>
      </c>
      <c r="N67" s="222">
        <f>SUM(L67:M67)</f>
        <v>69</v>
      </c>
      <c r="O67" s="211">
        <v>71</v>
      </c>
      <c r="P67" s="211">
        <v>45</v>
      </c>
      <c r="Q67" s="222">
        <f>SUM(O67:P67)</f>
        <v>116</v>
      </c>
      <c r="R67" s="211"/>
      <c r="S67" s="211"/>
      <c r="T67" s="222"/>
      <c r="U67" s="212">
        <f>F67+I67+L67+O67</f>
        <v>193</v>
      </c>
      <c r="V67" s="212">
        <f>G67+J67+M67+P67</f>
        <v>150</v>
      </c>
      <c r="W67" s="221">
        <f>SUM(U67:V67)</f>
        <v>343</v>
      </c>
      <c r="X67" s="212">
        <v>12</v>
      </c>
      <c r="Y67" s="212">
        <v>4</v>
      </c>
      <c r="Z67" s="222">
        <f>SUM(X67:Y67)</f>
        <v>16</v>
      </c>
      <c r="AA67" s="211">
        <v>29</v>
      </c>
      <c r="AB67" s="211">
        <v>7</v>
      </c>
      <c r="AC67" s="222">
        <f>SUM(AA67:AB67)</f>
        <v>36</v>
      </c>
      <c r="AD67" s="211">
        <v>32</v>
      </c>
      <c r="AE67" s="211">
        <v>4</v>
      </c>
      <c r="AF67" s="222">
        <f>SUM(AD67:AE67)</f>
        <v>36</v>
      </c>
      <c r="AG67" s="211">
        <v>21</v>
      </c>
      <c r="AH67" s="211">
        <v>3</v>
      </c>
      <c r="AI67" s="222">
        <f>SUM(AG67:AH67)</f>
        <v>24</v>
      </c>
      <c r="AJ67" s="211"/>
      <c r="AK67" s="211"/>
      <c r="AL67" s="222"/>
      <c r="AM67" s="212">
        <f>X67+AA67+AD67+AG67</f>
        <v>94</v>
      </c>
      <c r="AN67" s="212">
        <f>Y67+AB67+AE67+AH67</f>
        <v>18</v>
      </c>
      <c r="AO67" s="221">
        <f>SUM(AM67:AN67)</f>
        <v>112</v>
      </c>
      <c r="AP67" s="211">
        <f>F67+X67</f>
        <v>60</v>
      </c>
      <c r="AQ67" s="211">
        <f>G67+Y67</f>
        <v>58</v>
      </c>
      <c r="AR67" s="222">
        <f>SUM(AP67:AQ67)</f>
        <v>118</v>
      </c>
      <c r="AS67" s="214">
        <f>I67+AA67</f>
        <v>58</v>
      </c>
      <c r="AT67" s="214">
        <f>J67+AB67</f>
        <v>34</v>
      </c>
      <c r="AU67" s="222">
        <f>SUM(AS67:AT67)</f>
        <v>92</v>
      </c>
      <c r="AV67" s="211">
        <f>L67+AD67</f>
        <v>77</v>
      </c>
      <c r="AW67" s="211">
        <f>M67+AE67</f>
        <v>28</v>
      </c>
      <c r="AX67" s="222">
        <f>SUM(AV67:AW67)</f>
        <v>105</v>
      </c>
      <c r="AY67" s="211">
        <f>O67+AG67</f>
        <v>92</v>
      </c>
      <c r="AZ67" s="211">
        <f>P67+AH67</f>
        <v>48</v>
      </c>
      <c r="BA67" s="222">
        <f>SUM(AY67:AZ67)</f>
        <v>140</v>
      </c>
      <c r="BB67" s="211"/>
      <c r="BC67" s="211"/>
      <c r="BD67" s="222"/>
      <c r="BE67" s="212">
        <f>U67+AM67</f>
        <v>287</v>
      </c>
      <c r="BF67" s="212">
        <f>V67+AN67</f>
        <v>168</v>
      </c>
      <c r="BG67" s="144">
        <f>SUM(BE67:BF67)</f>
        <v>455</v>
      </c>
    </row>
    <row r="68" spans="1:59" ht="22.5" x14ac:dyDescent="0.55000000000000004">
      <c r="A68" s="47"/>
      <c r="B68" s="2">
        <v>2</v>
      </c>
      <c r="C68" s="2" t="s">
        <v>80</v>
      </c>
      <c r="D68" s="2" t="s">
        <v>82</v>
      </c>
      <c r="E68" s="48" t="s">
        <v>14</v>
      </c>
      <c r="F68" s="215">
        <v>19</v>
      </c>
      <c r="G68" s="215">
        <v>32</v>
      </c>
      <c r="H68" s="222">
        <f t="shared" ref="H68:H70" si="165">SUM(F68:G68)</f>
        <v>51</v>
      </c>
      <c r="I68" s="215">
        <v>23</v>
      </c>
      <c r="J68" s="215">
        <v>39</v>
      </c>
      <c r="K68" s="222">
        <f>SUM(I68:J68)</f>
        <v>62</v>
      </c>
      <c r="L68" s="215">
        <v>29</v>
      </c>
      <c r="M68" s="215">
        <v>34</v>
      </c>
      <c r="N68" s="222">
        <f>SUM(L68:M68)</f>
        <v>63</v>
      </c>
      <c r="O68" s="215">
        <v>69</v>
      </c>
      <c r="P68" s="215">
        <v>82</v>
      </c>
      <c r="Q68" s="222">
        <f>SUM(O68:P68)</f>
        <v>151</v>
      </c>
      <c r="R68" s="215"/>
      <c r="S68" s="215"/>
      <c r="T68" s="223"/>
      <c r="U68" s="212">
        <f t="shared" ref="U68:U70" si="166">F68+I68+L68+O68</f>
        <v>140</v>
      </c>
      <c r="V68" s="212">
        <f t="shared" ref="V68:V70" si="167">G68+J68+M68+P68</f>
        <v>187</v>
      </c>
      <c r="W68" s="221">
        <f t="shared" ref="W68:W70" si="168">SUM(U68:V68)</f>
        <v>327</v>
      </c>
      <c r="X68" s="216"/>
      <c r="Y68" s="216"/>
      <c r="Z68" s="222"/>
      <c r="AA68" s="215">
        <v>10</v>
      </c>
      <c r="AB68" s="215">
        <v>10</v>
      </c>
      <c r="AC68" s="222">
        <f>SUM(AA68:AB68)</f>
        <v>20</v>
      </c>
      <c r="AD68" s="215">
        <v>15</v>
      </c>
      <c r="AE68" s="215">
        <v>6</v>
      </c>
      <c r="AF68" s="222">
        <f>SUM(AD68:AE68)</f>
        <v>21</v>
      </c>
      <c r="AG68" s="215">
        <v>14</v>
      </c>
      <c r="AH68" s="215">
        <v>17</v>
      </c>
      <c r="AI68" s="222">
        <f>SUM(AG68:AH68)</f>
        <v>31</v>
      </c>
      <c r="AJ68" s="215"/>
      <c r="AK68" s="215"/>
      <c r="AL68" s="223"/>
      <c r="AM68" s="212">
        <f t="shared" ref="AM68:AM70" si="169">X68+AA68+AD68+AG68</f>
        <v>39</v>
      </c>
      <c r="AN68" s="212">
        <f t="shared" ref="AN68:AN70" si="170">Y68+AB68+AE68+AH68</f>
        <v>33</v>
      </c>
      <c r="AO68" s="221">
        <f t="shared" ref="AO68:AO70" si="171">SUM(AM68:AN68)</f>
        <v>72</v>
      </c>
      <c r="AP68" s="211">
        <f t="shared" ref="AP68:AP70" si="172">F68+X68</f>
        <v>19</v>
      </c>
      <c r="AQ68" s="211">
        <f t="shared" ref="AQ68:AQ70" si="173">G68+Y68</f>
        <v>32</v>
      </c>
      <c r="AR68" s="222">
        <f t="shared" ref="AR68:AR70" si="174">SUM(AP68:AQ68)</f>
        <v>51</v>
      </c>
      <c r="AS68" s="214">
        <f t="shared" ref="AS68:AS70" si="175">I68+AA68</f>
        <v>33</v>
      </c>
      <c r="AT68" s="214">
        <f t="shared" ref="AT68:AT70" si="176">J68+AB68</f>
        <v>49</v>
      </c>
      <c r="AU68" s="222">
        <f t="shared" ref="AU68:AU70" si="177">SUM(AS68:AT68)</f>
        <v>82</v>
      </c>
      <c r="AV68" s="211">
        <f t="shared" ref="AV68:AV70" si="178">L68+AD68</f>
        <v>44</v>
      </c>
      <c r="AW68" s="211">
        <f t="shared" ref="AW68:AW70" si="179">M68+AE68</f>
        <v>40</v>
      </c>
      <c r="AX68" s="222">
        <f t="shared" ref="AX68:AX70" si="180">SUM(AV68:AW68)</f>
        <v>84</v>
      </c>
      <c r="AY68" s="211">
        <f t="shared" ref="AY68:AY70" si="181">O68+AG68</f>
        <v>83</v>
      </c>
      <c r="AZ68" s="211">
        <f t="shared" ref="AZ68:AZ70" si="182">P68+AH68</f>
        <v>99</v>
      </c>
      <c r="BA68" s="222">
        <f t="shared" ref="BA68:BA70" si="183">SUM(AY68:AZ68)</f>
        <v>182</v>
      </c>
      <c r="BB68" s="215"/>
      <c r="BC68" s="215"/>
      <c r="BD68" s="223"/>
      <c r="BE68" s="212">
        <f t="shared" ref="BE68:BE70" si="184">U68+AM68</f>
        <v>179</v>
      </c>
      <c r="BF68" s="212">
        <f t="shared" ref="BF68:BF70" si="185">V68+AN68</f>
        <v>220</v>
      </c>
      <c r="BG68" s="144">
        <f t="shared" ref="BG68:BG70" si="186">SUM(BE68:BF68)</f>
        <v>399</v>
      </c>
    </row>
    <row r="69" spans="1:59" ht="22.5" x14ac:dyDescent="0.55000000000000004">
      <c r="A69" s="47"/>
      <c r="B69" s="2">
        <v>3</v>
      </c>
      <c r="C69" s="2" t="s">
        <v>83</v>
      </c>
      <c r="D69" s="2" t="s">
        <v>81</v>
      </c>
      <c r="E69" s="48" t="s">
        <v>42</v>
      </c>
      <c r="F69" s="215"/>
      <c r="G69" s="215"/>
      <c r="H69" s="222"/>
      <c r="I69" s="215"/>
      <c r="J69" s="215"/>
      <c r="K69" s="223"/>
      <c r="L69" s="215"/>
      <c r="M69" s="215"/>
      <c r="N69" s="223"/>
      <c r="O69" s="215"/>
      <c r="P69" s="215"/>
      <c r="Q69" s="223"/>
      <c r="R69" s="215"/>
      <c r="S69" s="215"/>
      <c r="T69" s="223"/>
      <c r="U69" s="212"/>
      <c r="V69" s="212"/>
      <c r="W69" s="221"/>
      <c r="X69" s="216"/>
      <c r="Y69" s="216"/>
      <c r="Z69" s="223"/>
      <c r="AA69" s="215"/>
      <c r="AB69" s="215"/>
      <c r="AC69" s="223"/>
      <c r="AD69" s="215"/>
      <c r="AE69" s="215"/>
      <c r="AF69" s="223"/>
      <c r="AG69" s="215">
        <v>5</v>
      </c>
      <c r="AH69" s="215">
        <v>1</v>
      </c>
      <c r="AI69" s="222">
        <f>SUM(AG69:AH69)</f>
        <v>6</v>
      </c>
      <c r="AJ69" s="215"/>
      <c r="AK69" s="215"/>
      <c r="AL69" s="223"/>
      <c r="AM69" s="212">
        <f t="shared" si="169"/>
        <v>5</v>
      </c>
      <c r="AN69" s="212">
        <f t="shared" si="170"/>
        <v>1</v>
      </c>
      <c r="AO69" s="221">
        <f t="shared" si="171"/>
        <v>6</v>
      </c>
      <c r="AP69" s="211"/>
      <c r="AQ69" s="211"/>
      <c r="AR69" s="222"/>
      <c r="AS69" s="214"/>
      <c r="AT69" s="214"/>
      <c r="AU69" s="222"/>
      <c r="AV69" s="211"/>
      <c r="AW69" s="211"/>
      <c r="AX69" s="222"/>
      <c r="AY69" s="211">
        <f t="shared" si="181"/>
        <v>5</v>
      </c>
      <c r="AZ69" s="211">
        <f t="shared" si="182"/>
        <v>1</v>
      </c>
      <c r="BA69" s="222">
        <f t="shared" si="183"/>
        <v>6</v>
      </c>
      <c r="BB69" s="215"/>
      <c r="BC69" s="215"/>
      <c r="BD69" s="223"/>
      <c r="BE69" s="212">
        <f t="shared" si="184"/>
        <v>5</v>
      </c>
      <c r="BF69" s="212">
        <f t="shared" si="185"/>
        <v>1</v>
      </c>
      <c r="BG69" s="144">
        <f t="shared" si="186"/>
        <v>6</v>
      </c>
    </row>
    <row r="70" spans="1:59" ht="22.5" x14ac:dyDescent="0.55000000000000004">
      <c r="A70" s="47"/>
      <c r="B70" s="2">
        <v>4</v>
      </c>
      <c r="C70" s="2" t="s">
        <v>84</v>
      </c>
      <c r="D70" s="2" t="s">
        <v>85</v>
      </c>
      <c r="E70" s="48" t="s">
        <v>14</v>
      </c>
      <c r="F70" s="215">
        <v>56</v>
      </c>
      <c r="G70" s="215">
        <v>42</v>
      </c>
      <c r="H70" s="222">
        <f t="shared" si="165"/>
        <v>98</v>
      </c>
      <c r="I70" s="215">
        <v>65</v>
      </c>
      <c r="J70" s="215">
        <v>60</v>
      </c>
      <c r="K70" s="222">
        <f>SUM(I70:J70)</f>
        <v>125</v>
      </c>
      <c r="L70" s="215">
        <v>55</v>
      </c>
      <c r="M70" s="215">
        <v>64</v>
      </c>
      <c r="N70" s="222">
        <f>SUM(L70:M70)</f>
        <v>119</v>
      </c>
      <c r="O70" s="215">
        <v>115</v>
      </c>
      <c r="P70" s="215">
        <v>88</v>
      </c>
      <c r="Q70" s="222">
        <f>SUM(O70:P70)</f>
        <v>203</v>
      </c>
      <c r="R70" s="215"/>
      <c r="S70" s="215"/>
      <c r="T70" s="223"/>
      <c r="U70" s="212">
        <f t="shared" si="166"/>
        <v>291</v>
      </c>
      <c r="V70" s="212">
        <f t="shared" si="167"/>
        <v>254</v>
      </c>
      <c r="W70" s="221">
        <f t="shared" si="168"/>
        <v>545</v>
      </c>
      <c r="X70" s="216">
        <v>11</v>
      </c>
      <c r="Y70" s="216">
        <v>13</v>
      </c>
      <c r="Z70" s="222">
        <f>SUM(X70:Y70)</f>
        <v>24</v>
      </c>
      <c r="AA70" s="215">
        <v>14</v>
      </c>
      <c r="AB70" s="215">
        <v>5</v>
      </c>
      <c r="AC70" s="222">
        <f>SUM(AA70:AB70)</f>
        <v>19</v>
      </c>
      <c r="AD70" s="215">
        <v>4</v>
      </c>
      <c r="AE70" s="215">
        <v>4</v>
      </c>
      <c r="AF70" s="222">
        <f>SUM(AD70:AE70)</f>
        <v>8</v>
      </c>
      <c r="AG70" s="215">
        <v>13</v>
      </c>
      <c r="AH70" s="215">
        <v>17</v>
      </c>
      <c r="AI70" s="222">
        <f>SUM(AG70:AH70)</f>
        <v>30</v>
      </c>
      <c r="AJ70" s="215"/>
      <c r="AK70" s="215"/>
      <c r="AL70" s="223"/>
      <c r="AM70" s="212">
        <f t="shared" si="169"/>
        <v>42</v>
      </c>
      <c r="AN70" s="212">
        <f t="shared" si="170"/>
        <v>39</v>
      </c>
      <c r="AO70" s="221">
        <f t="shared" si="171"/>
        <v>81</v>
      </c>
      <c r="AP70" s="211">
        <f t="shared" si="172"/>
        <v>67</v>
      </c>
      <c r="AQ70" s="211">
        <f t="shared" si="173"/>
        <v>55</v>
      </c>
      <c r="AR70" s="222">
        <f t="shared" si="174"/>
        <v>122</v>
      </c>
      <c r="AS70" s="214">
        <f t="shared" si="175"/>
        <v>79</v>
      </c>
      <c r="AT70" s="214">
        <f t="shared" si="176"/>
        <v>65</v>
      </c>
      <c r="AU70" s="222">
        <f t="shared" si="177"/>
        <v>144</v>
      </c>
      <c r="AV70" s="211">
        <f t="shared" si="178"/>
        <v>59</v>
      </c>
      <c r="AW70" s="211">
        <f t="shared" si="179"/>
        <v>68</v>
      </c>
      <c r="AX70" s="222">
        <f t="shared" si="180"/>
        <v>127</v>
      </c>
      <c r="AY70" s="211">
        <f t="shared" si="181"/>
        <v>128</v>
      </c>
      <c r="AZ70" s="211">
        <f t="shared" si="182"/>
        <v>105</v>
      </c>
      <c r="BA70" s="222">
        <f t="shared" si="183"/>
        <v>233</v>
      </c>
      <c r="BB70" s="215"/>
      <c r="BC70" s="215"/>
      <c r="BD70" s="223"/>
      <c r="BE70" s="212">
        <f t="shared" si="184"/>
        <v>333</v>
      </c>
      <c r="BF70" s="212">
        <f t="shared" si="185"/>
        <v>293</v>
      </c>
      <c r="BG70" s="144">
        <f t="shared" si="186"/>
        <v>626</v>
      </c>
    </row>
    <row r="71" spans="1:59" s="328" customFormat="1" ht="23.25" thickBot="1" x14ac:dyDescent="0.6">
      <c r="A71" s="363" t="s">
        <v>86</v>
      </c>
      <c r="B71" s="364"/>
      <c r="C71" s="364"/>
      <c r="D71" s="364"/>
      <c r="E71" s="365"/>
      <c r="F71" s="232">
        <f>SUM(F67:F70)</f>
        <v>123</v>
      </c>
      <c r="G71" s="232">
        <f t="shared" ref="G71:BG71" si="187">SUM(G67:G70)</f>
        <v>128</v>
      </c>
      <c r="H71" s="232">
        <f t="shared" si="187"/>
        <v>251</v>
      </c>
      <c r="I71" s="232">
        <f t="shared" si="187"/>
        <v>117</v>
      </c>
      <c r="J71" s="232">
        <f t="shared" si="187"/>
        <v>126</v>
      </c>
      <c r="K71" s="232">
        <f t="shared" si="187"/>
        <v>243</v>
      </c>
      <c r="L71" s="232">
        <f t="shared" si="187"/>
        <v>129</v>
      </c>
      <c r="M71" s="232">
        <f t="shared" si="187"/>
        <v>122</v>
      </c>
      <c r="N71" s="232">
        <f t="shared" si="187"/>
        <v>251</v>
      </c>
      <c r="O71" s="232">
        <f t="shared" si="187"/>
        <v>255</v>
      </c>
      <c r="P71" s="232">
        <f t="shared" si="187"/>
        <v>215</v>
      </c>
      <c r="Q71" s="232">
        <f t="shared" si="187"/>
        <v>470</v>
      </c>
      <c r="R71" s="232"/>
      <c r="S71" s="232"/>
      <c r="T71" s="232"/>
      <c r="U71" s="232">
        <f t="shared" si="187"/>
        <v>624</v>
      </c>
      <c r="V71" s="232">
        <f t="shared" si="187"/>
        <v>591</v>
      </c>
      <c r="W71" s="232">
        <f t="shared" si="187"/>
        <v>1215</v>
      </c>
      <c r="X71" s="232">
        <f t="shared" si="187"/>
        <v>23</v>
      </c>
      <c r="Y71" s="232">
        <f t="shared" si="187"/>
        <v>17</v>
      </c>
      <c r="Z71" s="232">
        <f t="shared" si="187"/>
        <v>40</v>
      </c>
      <c r="AA71" s="232">
        <f t="shared" si="187"/>
        <v>53</v>
      </c>
      <c r="AB71" s="232">
        <f t="shared" si="187"/>
        <v>22</v>
      </c>
      <c r="AC71" s="232">
        <f t="shared" si="187"/>
        <v>75</v>
      </c>
      <c r="AD71" s="232">
        <f t="shared" si="187"/>
        <v>51</v>
      </c>
      <c r="AE71" s="232">
        <f t="shared" si="187"/>
        <v>14</v>
      </c>
      <c r="AF71" s="232">
        <f t="shared" si="187"/>
        <v>65</v>
      </c>
      <c r="AG71" s="232">
        <f t="shared" si="187"/>
        <v>53</v>
      </c>
      <c r="AH71" s="232">
        <f t="shared" si="187"/>
        <v>38</v>
      </c>
      <c r="AI71" s="232">
        <f t="shared" si="187"/>
        <v>91</v>
      </c>
      <c r="AJ71" s="232">
        <f t="shared" si="187"/>
        <v>0</v>
      </c>
      <c r="AK71" s="232">
        <f t="shared" si="187"/>
        <v>0</v>
      </c>
      <c r="AL71" s="232">
        <f t="shared" si="187"/>
        <v>0</v>
      </c>
      <c r="AM71" s="232">
        <f t="shared" si="187"/>
        <v>180</v>
      </c>
      <c r="AN71" s="232">
        <f t="shared" si="187"/>
        <v>91</v>
      </c>
      <c r="AO71" s="232">
        <f t="shared" si="187"/>
        <v>271</v>
      </c>
      <c r="AP71" s="232">
        <f t="shared" si="187"/>
        <v>146</v>
      </c>
      <c r="AQ71" s="232">
        <f t="shared" si="187"/>
        <v>145</v>
      </c>
      <c r="AR71" s="232">
        <f t="shared" si="187"/>
        <v>291</v>
      </c>
      <c r="AS71" s="232">
        <f t="shared" si="187"/>
        <v>170</v>
      </c>
      <c r="AT71" s="232">
        <f t="shared" si="187"/>
        <v>148</v>
      </c>
      <c r="AU71" s="232">
        <f t="shared" si="187"/>
        <v>318</v>
      </c>
      <c r="AV71" s="232">
        <f t="shared" si="187"/>
        <v>180</v>
      </c>
      <c r="AW71" s="232">
        <f t="shared" si="187"/>
        <v>136</v>
      </c>
      <c r="AX71" s="232">
        <f t="shared" si="187"/>
        <v>316</v>
      </c>
      <c r="AY71" s="232">
        <f t="shared" si="187"/>
        <v>308</v>
      </c>
      <c r="AZ71" s="232">
        <f t="shared" si="187"/>
        <v>253</v>
      </c>
      <c r="BA71" s="232">
        <f t="shared" si="187"/>
        <v>561</v>
      </c>
      <c r="BB71" s="232"/>
      <c r="BC71" s="232"/>
      <c r="BD71" s="232"/>
      <c r="BE71" s="232">
        <f t="shared" si="187"/>
        <v>804</v>
      </c>
      <c r="BF71" s="232">
        <f t="shared" si="187"/>
        <v>682</v>
      </c>
      <c r="BG71" s="246">
        <f t="shared" si="187"/>
        <v>1486</v>
      </c>
    </row>
    <row r="72" spans="1:59" ht="23.25" thickBot="1" x14ac:dyDescent="0.6">
      <c r="A72" s="334" t="s">
        <v>87</v>
      </c>
      <c r="B72" s="335"/>
      <c r="C72" s="335"/>
      <c r="D72" s="335"/>
      <c r="E72" s="336"/>
      <c r="F72" s="224">
        <f>F21+F39+F54+F65+F71</f>
        <v>640</v>
      </c>
      <c r="G72" s="224">
        <f t="shared" ref="G72:BG72" si="188">G21+G39+G54+G65+G71</f>
        <v>1349</v>
      </c>
      <c r="H72" s="233">
        <f t="shared" si="188"/>
        <v>1989</v>
      </c>
      <c r="I72" s="224">
        <f t="shared" si="188"/>
        <v>491</v>
      </c>
      <c r="J72" s="224">
        <f t="shared" si="188"/>
        <v>1199</v>
      </c>
      <c r="K72" s="233">
        <f t="shared" si="188"/>
        <v>1690</v>
      </c>
      <c r="L72" s="224">
        <f t="shared" si="188"/>
        <v>586</v>
      </c>
      <c r="M72" s="224">
        <f t="shared" si="188"/>
        <v>1316</v>
      </c>
      <c r="N72" s="233">
        <f t="shared" si="188"/>
        <v>1902</v>
      </c>
      <c r="O72" s="224">
        <f t="shared" si="188"/>
        <v>896</v>
      </c>
      <c r="P72" s="224">
        <f t="shared" si="188"/>
        <v>1877</v>
      </c>
      <c r="Q72" s="233">
        <f t="shared" si="188"/>
        <v>2773</v>
      </c>
      <c r="R72" s="224">
        <f t="shared" si="188"/>
        <v>227</v>
      </c>
      <c r="S72" s="224">
        <f t="shared" si="188"/>
        <v>651</v>
      </c>
      <c r="T72" s="233">
        <f t="shared" si="188"/>
        <v>878</v>
      </c>
      <c r="U72" s="233">
        <f t="shared" si="188"/>
        <v>2840</v>
      </c>
      <c r="V72" s="233">
        <f t="shared" si="188"/>
        <v>6392</v>
      </c>
      <c r="W72" s="233">
        <f t="shared" si="188"/>
        <v>9232</v>
      </c>
      <c r="X72" s="224">
        <f t="shared" si="188"/>
        <v>93</v>
      </c>
      <c r="Y72" s="224">
        <f t="shared" si="188"/>
        <v>184</v>
      </c>
      <c r="Z72" s="233">
        <f t="shared" si="188"/>
        <v>277</v>
      </c>
      <c r="AA72" s="224">
        <f t="shared" si="188"/>
        <v>162</v>
      </c>
      <c r="AB72" s="224">
        <f t="shared" si="188"/>
        <v>205</v>
      </c>
      <c r="AC72" s="233">
        <f t="shared" si="188"/>
        <v>367</v>
      </c>
      <c r="AD72" s="224">
        <f t="shared" si="188"/>
        <v>99</v>
      </c>
      <c r="AE72" s="224">
        <f t="shared" si="188"/>
        <v>77</v>
      </c>
      <c r="AF72" s="233">
        <f t="shared" si="188"/>
        <v>176</v>
      </c>
      <c r="AG72" s="224">
        <f t="shared" si="188"/>
        <v>126</v>
      </c>
      <c r="AH72" s="224">
        <f t="shared" si="188"/>
        <v>189</v>
      </c>
      <c r="AI72" s="233">
        <f t="shared" si="188"/>
        <v>315</v>
      </c>
      <c r="AJ72" s="224">
        <f t="shared" si="188"/>
        <v>0</v>
      </c>
      <c r="AK72" s="224">
        <f t="shared" si="188"/>
        <v>0</v>
      </c>
      <c r="AL72" s="233">
        <f t="shared" si="188"/>
        <v>0</v>
      </c>
      <c r="AM72" s="233">
        <f t="shared" si="188"/>
        <v>480</v>
      </c>
      <c r="AN72" s="233">
        <f t="shared" si="188"/>
        <v>655</v>
      </c>
      <c r="AO72" s="233">
        <f t="shared" si="188"/>
        <v>1135</v>
      </c>
      <c r="AP72" s="224">
        <f t="shared" si="188"/>
        <v>724</v>
      </c>
      <c r="AQ72" s="224">
        <f t="shared" si="188"/>
        <v>1533</v>
      </c>
      <c r="AR72" s="233">
        <f t="shared" si="188"/>
        <v>2266</v>
      </c>
      <c r="AS72" s="224">
        <f t="shared" si="188"/>
        <v>653</v>
      </c>
      <c r="AT72" s="224">
        <f t="shared" si="188"/>
        <v>1404</v>
      </c>
      <c r="AU72" s="233">
        <f t="shared" si="188"/>
        <v>2057</v>
      </c>
      <c r="AV72" s="224">
        <f t="shared" si="188"/>
        <v>685</v>
      </c>
      <c r="AW72" s="224">
        <f t="shared" si="188"/>
        <v>1393</v>
      </c>
      <c r="AX72" s="233">
        <f t="shared" si="188"/>
        <v>2078</v>
      </c>
      <c r="AY72" s="224">
        <f t="shared" si="188"/>
        <v>1022</v>
      </c>
      <c r="AZ72" s="224">
        <f t="shared" si="188"/>
        <v>2063</v>
      </c>
      <c r="BA72" s="233">
        <f t="shared" si="188"/>
        <v>3088</v>
      </c>
      <c r="BB72" s="224">
        <f t="shared" si="188"/>
        <v>227</v>
      </c>
      <c r="BC72" s="224">
        <f t="shared" si="188"/>
        <v>651</v>
      </c>
      <c r="BD72" s="233">
        <f t="shared" si="188"/>
        <v>878</v>
      </c>
      <c r="BE72" s="233">
        <f t="shared" si="188"/>
        <v>3320</v>
      </c>
      <c r="BF72" s="233">
        <f t="shared" si="188"/>
        <v>7047</v>
      </c>
      <c r="BG72" s="247">
        <f t="shared" si="188"/>
        <v>10367</v>
      </c>
    </row>
  </sheetData>
  <mergeCells count="27">
    <mergeCell ref="AP2:BG2"/>
    <mergeCell ref="X2:AO2"/>
    <mergeCell ref="F2:W2"/>
    <mergeCell ref="A65:E65"/>
    <mergeCell ref="A71:E71"/>
    <mergeCell ref="BB3:BD3"/>
    <mergeCell ref="BE3:BG3"/>
    <mergeCell ref="AP3:AR3"/>
    <mergeCell ref="X3:Z3"/>
    <mergeCell ref="F3:H3"/>
    <mergeCell ref="AD3:AF3"/>
    <mergeCell ref="AS3:AU3"/>
    <mergeCell ref="AV3:AX3"/>
    <mergeCell ref="AY3:BA3"/>
    <mergeCell ref="A72:E72"/>
    <mergeCell ref="AM3:AO3"/>
    <mergeCell ref="A21:E21"/>
    <mergeCell ref="A39:E39"/>
    <mergeCell ref="A54:E54"/>
    <mergeCell ref="AG3:AI3"/>
    <mergeCell ref="AJ3:AL3"/>
    <mergeCell ref="I3:K3"/>
    <mergeCell ref="AA3:AC3"/>
    <mergeCell ref="L3:N3"/>
    <mergeCell ref="O3:Q3"/>
    <mergeCell ref="R3:T3"/>
    <mergeCell ref="U3:W3"/>
  </mergeCells>
  <phoneticPr fontId="3" type="noConversion"/>
  <pageMargins left="0.39370078740157483" right="0.39370078740157483" top="0.39370078740157483" bottom="0.39370078740157483" header="0.51181102362204722" footer="0.51181102362204722"/>
  <pageSetup paperSize="9" scale="60" orientation="landscape" r:id="rId1"/>
  <headerFooter alignWithMargins="0"/>
  <rowBreaks count="1" manualBreakCount="1">
    <brk id="3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70"/>
  <sheetViews>
    <sheetView topLeftCell="A4" zoomScaleNormal="100" workbookViewId="0">
      <selection activeCell="B30" sqref="B30"/>
    </sheetView>
  </sheetViews>
  <sheetFormatPr defaultRowHeight="12.75" x14ac:dyDescent="0.2"/>
  <cols>
    <col min="1" max="1" width="1.7109375" customWidth="1"/>
    <col min="2" max="2" width="3.28515625" bestFit="1" customWidth="1"/>
    <col min="3" max="3" width="25.5703125" bestFit="1" customWidth="1"/>
    <col min="4" max="4" width="46" bestFit="1" customWidth="1"/>
    <col min="5" max="5" width="12.140625" customWidth="1"/>
    <col min="6" max="17" width="6.140625" customWidth="1"/>
  </cols>
  <sheetData>
    <row r="1" spans="1:17" ht="27.75" x14ac:dyDescent="0.65">
      <c r="A1" s="377" t="s">
        <v>143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7"/>
    </row>
    <row r="2" spans="1:17" ht="22.5" x14ac:dyDescent="0.55000000000000004">
      <c r="A2" s="6"/>
      <c r="B2" s="7"/>
      <c r="C2" s="8"/>
      <c r="D2" s="8"/>
      <c r="E2" s="8"/>
      <c r="F2" s="378" t="s">
        <v>113</v>
      </c>
      <c r="G2" s="378"/>
      <c r="H2" s="378"/>
      <c r="I2" s="378"/>
      <c r="J2" s="378"/>
      <c r="K2" s="378"/>
      <c r="L2" s="378"/>
      <c r="M2" s="378"/>
      <c r="N2" s="378"/>
      <c r="O2" s="378"/>
      <c r="P2" s="378"/>
      <c r="Q2" s="378"/>
    </row>
    <row r="3" spans="1:17" ht="22.5" x14ac:dyDescent="0.55000000000000004">
      <c r="A3" s="9"/>
      <c r="B3" s="10" t="s">
        <v>2</v>
      </c>
      <c r="C3" s="11" t="s">
        <v>3</v>
      </c>
      <c r="D3" s="11" t="s">
        <v>4</v>
      </c>
      <c r="E3" s="11" t="s">
        <v>5</v>
      </c>
      <c r="F3" s="379" t="s">
        <v>95</v>
      </c>
      <c r="G3" s="379"/>
      <c r="H3" s="379"/>
      <c r="I3" s="380" t="s">
        <v>107</v>
      </c>
      <c r="J3" s="380"/>
      <c r="K3" s="380"/>
      <c r="L3" s="381" t="s">
        <v>93</v>
      </c>
      <c r="M3" s="381"/>
      <c r="N3" s="381"/>
      <c r="O3" s="378" t="s">
        <v>6</v>
      </c>
      <c r="P3" s="378"/>
      <c r="Q3" s="378"/>
    </row>
    <row r="4" spans="1:17" ht="22.5" x14ac:dyDescent="0.55000000000000004">
      <c r="A4" s="12"/>
      <c r="B4" s="13"/>
      <c r="C4" s="14"/>
      <c r="D4" s="14"/>
      <c r="E4" s="14" t="s">
        <v>7</v>
      </c>
      <c r="F4" s="5" t="s">
        <v>8</v>
      </c>
      <c r="G4" s="5" t="s">
        <v>9</v>
      </c>
      <c r="H4" s="5" t="s">
        <v>10</v>
      </c>
      <c r="I4" s="126" t="s">
        <v>8</v>
      </c>
      <c r="J4" s="126" t="s">
        <v>9</v>
      </c>
      <c r="K4" s="126" t="s">
        <v>10</v>
      </c>
      <c r="L4" s="127" t="s">
        <v>8</v>
      </c>
      <c r="M4" s="127" t="s">
        <v>9</v>
      </c>
      <c r="N4" s="127" t="s">
        <v>10</v>
      </c>
      <c r="O4" s="125" t="s">
        <v>8</v>
      </c>
      <c r="P4" s="125" t="s">
        <v>9</v>
      </c>
      <c r="Q4" s="125" t="s">
        <v>10</v>
      </c>
    </row>
    <row r="5" spans="1:17" ht="22.5" x14ac:dyDescent="0.55000000000000004">
      <c r="A5" s="18" t="s">
        <v>11</v>
      </c>
      <c r="B5" s="19"/>
      <c r="C5" s="19"/>
      <c r="D5" s="19"/>
      <c r="E5" s="19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17" ht="22.5" x14ac:dyDescent="0.55000000000000004">
      <c r="A6" s="2"/>
      <c r="B6" s="2">
        <v>1</v>
      </c>
      <c r="C6" s="2" t="s">
        <v>12</v>
      </c>
      <c r="D6" s="2" t="s">
        <v>13</v>
      </c>
      <c r="E6" s="2" t="s">
        <v>14</v>
      </c>
      <c r="F6" s="1">
        <v>20</v>
      </c>
      <c r="G6" s="1">
        <v>15</v>
      </c>
      <c r="H6" s="128">
        <f t="shared" ref="H6:H17" si="0">SUM(F6:G6)</f>
        <v>35</v>
      </c>
      <c r="I6" s="1"/>
      <c r="J6" s="1"/>
      <c r="K6" s="128"/>
      <c r="L6" s="1"/>
      <c r="M6" s="1"/>
      <c r="N6" s="128"/>
      <c r="O6" s="1">
        <f>F6+I6+L6</f>
        <v>20</v>
      </c>
      <c r="P6" s="1">
        <f>G6+J6+M6</f>
        <v>15</v>
      </c>
      <c r="Q6" s="128">
        <f t="shared" ref="Q6:Q17" si="1">SUM(O6:P6)</f>
        <v>35</v>
      </c>
    </row>
    <row r="7" spans="1:17" ht="22.5" x14ac:dyDescent="0.55000000000000004">
      <c r="A7" s="2"/>
      <c r="B7" s="2">
        <v>2</v>
      </c>
      <c r="C7" s="2" t="s">
        <v>12</v>
      </c>
      <c r="D7" s="2" t="s">
        <v>15</v>
      </c>
      <c r="E7" s="2" t="s">
        <v>14</v>
      </c>
      <c r="F7" s="1">
        <v>14</v>
      </c>
      <c r="G7" s="1">
        <v>10</v>
      </c>
      <c r="H7" s="179">
        <f t="shared" si="0"/>
        <v>24</v>
      </c>
      <c r="I7" s="1">
        <v>5</v>
      </c>
      <c r="J7" s="1">
        <v>2</v>
      </c>
      <c r="K7" s="179">
        <f t="shared" ref="K7:K16" si="2">SUM(I7:J7)</f>
        <v>7</v>
      </c>
      <c r="L7" s="1"/>
      <c r="M7" s="1"/>
      <c r="N7" s="128"/>
      <c r="O7" s="1">
        <f t="shared" ref="O7:P17" si="3">F7+I7+L7</f>
        <v>19</v>
      </c>
      <c r="P7" s="1">
        <f t="shared" si="3"/>
        <v>12</v>
      </c>
      <c r="Q7" s="128">
        <f t="shared" si="1"/>
        <v>31</v>
      </c>
    </row>
    <row r="8" spans="1:17" ht="22.5" x14ac:dyDescent="0.55000000000000004">
      <c r="A8" s="2"/>
      <c r="B8" s="2">
        <v>3</v>
      </c>
      <c r="C8" s="2" t="s">
        <v>12</v>
      </c>
      <c r="D8" s="2" t="s">
        <v>16</v>
      </c>
      <c r="E8" s="2" t="s">
        <v>14</v>
      </c>
      <c r="F8" s="1"/>
      <c r="G8" s="1"/>
      <c r="H8" s="179"/>
      <c r="I8" s="1"/>
      <c r="J8" s="1"/>
      <c r="K8" s="179"/>
      <c r="L8" s="1"/>
      <c r="M8" s="1"/>
      <c r="N8" s="128"/>
      <c r="O8" s="1"/>
      <c r="P8" s="1"/>
      <c r="Q8" s="128"/>
    </row>
    <row r="9" spans="1:17" ht="22.5" x14ac:dyDescent="0.55000000000000004">
      <c r="A9" s="2"/>
      <c r="B9" s="2">
        <v>4</v>
      </c>
      <c r="C9" s="2" t="s">
        <v>12</v>
      </c>
      <c r="D9" s="2" t="s">
        <v>17</v>
      </c>
      <c r="E9" s="2" t="s">
        <v>14</v>
      </c>
      <c r="F9" s="1">
        <v>3</v>
      </c>
      <c r="G9" s="1">
        <v>61</v>
      </c>
      <c r="H9" s="179">
        <f t="shared" si="0"/>
        <v>64</v>
      </c>
      <c r="I9" s="1"/>
      <c r="J9" s="1"/>
      <c r="K9" s="179"/>
      <c r="L9" s="1"/>
      <c r="M9" s="1"/>
      <c r="N9" s="128"/>
      <c r="O9" s="1">
        <f t="shared" si="3"/>
        <v>3</v>
      </c>
      <c r="P9" s="1">
        <f t="shared" si="3"/>
        <v>61</v>
      </c>
      <c r="Q9" s="128">
        <f t="shared" si="1"/>
        <v>64</v>
      </c>
    </row>
    <row r="10" spans="1:17" ht="22.5" x14ac:dyDescent="0.55000000000000004">
      <c r="A10" s="2"/>
      <c r="B10" s="2">
        <v>5</v>
      </c>
      <c r="C10" s="2" t="s">
        <v>12</v>
      </c>
      <c r="D10" s="2" t="s">
        <v>18</v>
      </c>
      <c r="E10" s="2" t="s">
        <v>14</v>
      </c>
      <c r="F10" s="1">
        <v>33</v>
      </c>
      <c r="G10" s="1">
        <v>23</v>
      </c>
      <c r="H10" s="179">
        <f t="shared" si="0"/>
        <v>56</v>
      </c>
      <c r="I10" s="1"/>
      <c r="J10" s="1"/>
      <c r="K10" s="179"/>
      <c r="L10" s="1"/>
      <c r="M10" s="1"/>
      <c r="N10" s="128"/>
      <c r="O10" s="1">
        <f t="shared" si="3"/>
        <v>33</v>
      </c>
      <c r="P10" s="1">
        <f t="shared" si="3"/>
        <v>23</v>
      </c>
      <c r="Q10" s="134">
        <f t="shared" si="1"/>
        <v>56</v>
      </c>
    </row>
    <row r="11" spans="1:17" ht="22.5" x14ac:dyDescent="0.55000000000000004">
      <c r="A11" s="2"/>
      <c r="B11" s="2">
        <v>6</v>
      </c>
      <c r="C11" s="2" t="s">
        <v>12</v>
      </c>
      <c r="D11" s="2" t="s">
        <v>19</v>
      </c>
      <c r="E11" s="2" t="s">
        <v>14</v>
      </c>
      <c r="F11" s="1">
        <v>14</v>
      </c>
      <c r="G11" s="1">
        <v>23</v>
      </c>
      <c r="H11" s="179">
        <f t="shared" si="0"/>
        <v>37</v>
      </c>
      <c r="I11" s="1"/>
      <c r="J11" s="1"/>
      <c r="K11" s="179"/>
      <c r="L11" s="1"/>
      <c r="M11" s="1"/>
      <c r="N11" s="128"/>
      <c r="O11" s="1">
        <f t="shared" si="3"/>
        <v>14</v>
      </c>
      <c r="P11" s="1">
        <f t="shared" si="3"/>
        <v>23</v>
      </c>
      <c r="Q11" s="134">
        <f t="shared" si="1"/>
        <v>37</v>
      </c>
    </row>
    <row r="12" spans="1:17" ht="22.5" x14ac:dyDescent="0.55000000000000004">
      <c r="A12" s="2"/>
      <c r="B12" s="2">
        <v>7</v>
      </c>
      <c r="C12" s="2" t="s">
        <v>109</v>
      </c>
      <c r="D12" s="2" t="s">
        <v>20</v>
      </c>
      <c r="E12" s="2" t="s">
        <v>14</v>
      </c>
      <c r="F12" s="1">
        <v>14</v>
      </c>
      <c r="G12" s="1">
        <v>13</v>
      </c>
      <c r="H12" s="179">
        <f t="shared" si="0"/>
        <v>27</v>
      </c>
      <c r="I12" s="1"/>
      <c r="J12" s="1"/>
      <c r="K12" s="179"/>
      <c r="L12" s="1"/>
      <c r="M12" s="1"/>
      <c r="N12" s="128"/>
      <c r="O12" s="1">
        <f t="shared" si="3"/>
        <v>14</v>
      </c>
      <c r="P12" s="1">
        <f t="shared" si="3"/>
        <v>13</v>
      </c>
      <c r="Q12" s="179">
        <f t="shared" si="1"/>
        <v>27</v>
      </c>
    </row>
    <row r="13" spans="1:17" ht="22.5" x14ac:dyDescent="0.55000000000000004">
      <c r="A13" s="2"/>
      <c r="B13" s="2">
        <v>8</v>
      </c>
      <c r="C13" s="2" t="s">
        <v>12</v>
      </c>
      <c r="D13" s="2" t="s">
        <v>110</v>
      </c>
      <c r="E13" s="2" t="s">
        <v>14</v>
      </c>
      <c r="F13" s="1">
        <v>1</v>
      </c>
      <c r="G13" s="1">
        <v>9</v>
      </c>
      <c r="H13" s="179">
        <f t="shared" si="0"/>
        <v>10</v>
      </c>
      <c r="I13" s="1"/>
      <c r="J13" s="1"/>
      <c r="K13" s="179"/>
      <c r="L13" s="1"/>
      <c r="M13" s="1"/>
      <c r="N13" s="128"/>
      <c r="O13" s="1">
        <f t="shared" si="3"/>
        <v>1</v>
      </c>
      <c r="P13" s="1">
        <f t="shared" si="3"/>
        <v>9</v>
      </c>
      <c r="Q13" s="179">
        <f t="shared" si="1"/>
        <v>10</v>
      </c>
    </row>
    <row r="14" spans="1:17" ht="22.5" x14ac:dyDescent="0.55000000000000004">
      <c r="A14" s="2"/>
      <c r="B14" s="2">
        <v>9</v>
      </c>
      <c r="C14" s="2" t="s">
        <v>12</v>
      </c>
      <c r="D14" s="2" t="s">
        <v>111</v>
      </c>
      <c r="E14" s="2" t="s">
        <v>14</v>
      </c>
      <c r="F14" s="1">
        <v>13</v>
      </c>
      <c r="G14" s="1">
        <v>7</v>
      </c>
      <c r="H14" s="179">
        <f t="shared" si="0"/>
        <v>20</v>
      </c>
      <c r="I14" s="1"/>
      <c r="J14" s="1"/>
      <c r="K14" s="179"/>
      <c r="L14" s="1"/>
      <c r="M14" s="1"/>
      <c r="N14" s="128"/>
      <c r="O14" s="1">
        <f t="shared" si="3"/>
        <v>13</v>
      </c>
      <c r="P14" s="1">
        <f t="shared" si="3"/>
        <v>7</v>
      </c>
      <c r="Q14" s="179">
        <f t="shared" si="1"/>
        <v>20</v>
      </c>
    </row>
    <row r="15" spans="1:17" ht="22.5" x14ac:dyDescent="0.55000000000000004">
      <c r="A15" s="2"/>
      <c r="B15" s="2">
        <v>10</v>
      </c>
      <c r="C15" s="2" t="s">
        <v>21</v>
      </c>
      <c r="D15" s="2" t="s">
        <v>22</v>
      </c>
      <c r="E15" s="2" t="s">
        <v>14</v>
      </c>
      <c r="F15" s="1">
        <v>9</v>
      </c>
      <c r="G15" s="1"/>
      <c r="H15" s="179">
        <f t="shared" si="0"/>
        <v>9</v>
      </c>
      <c r="I15" s="1"/>
      <c r="J15" s="1"/>
      <c r="K15" s="179"/>
      <c r="L15" s="1"/>
      <c r="M15" s="1"/>
      <c r="N15" s="128"/>
      <c r="O15" s="1">
        <f t="shared" si="3"/>
        <v>9</v>
      </c>
      <c r="P15" s="1"/>
      <c r="Q15" s="128">
        <f t="shared" si="1"/>
        <v>9</v>
      </c>
    </row>
    <row r="16" spans="1:17" ht="22.5" x14ac:dyDescent="0.55000000000000004">
      <c r="A16" s="2"/>
      <c r="B16" s="2">
        <v>11</v>
      </c>
      <c r="C16" s="2" t="s">
        <v>21</v>
      </c>
      <c r="D16" s="2" t="s">
        <v>23</v>
      </c>
      <c r="E16" s="2" t="s">
        <v>14</v>
      </c>
      <c r="F16" s="1">
        <v>11</v>
      </c>
      <c r="G16" s="1"/>
      <c r="H16" s="179">
        <f t="shared" si="0"/>
        <v>11</v>
      </c>
      <c r="I16" s="1">
        <v>2</v>
      </c>
      <c r="J16" s="1"/>
      <c r="K16" s="179">
        <f t="shared" si="2"/>
        <v>2</v>
      </c>
      <c r="L16" s="1"/>
      <c r="M16" s="1"/>
      <c r="N16" s="128"/>
      <c r="O16" s="1">
        <f t="shared" si="3"/>
        <v>13</v>
      </c>
      <c r="P16" s="1"/>
      <c r="Q16" s="128">
        <f t="shared" si="1"/>
        <v>13</v>
      </c>
    </row>
    <row r="17" spans="1:17" ht="22.5" x14ac:dyDescent="0.55000000000000004">
      <c r="A17" s="2"/>
      <c r="B17" s="2">
        <v>12</v>
      </c>
      <c r="C17" s="2" t="s">
        <v>21</v>
      </c>
      <c r="D17" s="2" t="s">
        <v>24</v>
      </c>
      <c r="E17" s="2" t="s">
        <v>14</v>
      </c>
      <c r="F17" s="1">
        <v>24</v>
      </c>
      <c r="G17" s="1"/>
      <c r="H17" s="179">
        <f t="shared" si="0"/>
        <v>24</v>
      </c>
      <c r="I17" s="1"/>
      <c r="J17" s="1"/>
      <c r="K17" s="179"/>
      <c r="L17" s="1"/>
      <c r="M17" s="1"/>
      <c r="N17" s="128"/>
      <c r="O17" s="1">
        <f t="shared" si="3"/>
        <v>24</v>
      </c>
      <c r="P17" s="1"/>
      <c r="Q17" s="128">
        <f t="shared" si="1"/>
        <v>24</v>
      </c>
    </row>
    <row r="18" spans="1:17" ht="22.5" x14ac:dyDescent="0.55000000000000004">
      <c r="A18" s="382" t="s">
        <v>25</v>
      </c>
      <c r="B18" s="382"/>
      <c r="C18" s="382"/>
      <c r="D18" s="382"/>
      <c r="E18" s="382"/>
      <c r="F18" s="128">
        <f t="shared" ref="F18:K18" si="4">SUM(F6:F17)</f>
        <v>156</v>
      </c>
      <c r="G18" s="128">
        <f t="shared" si="4"/>
        <v>161</v>
      </c>
      <c r="H18" s="128">
        <f t="shared" si="4"/>
        <v>317</v>
      </c>
      <c r="I18" s="128">
        <f t="shared" si="4"/>
        <v>7</v>
      </c>
      <c r="J18" s="128">
        <f t="shared" si="4"/>
        <v>2</v>
      </c>
      <c r="K18" s="128">
        <f t="shared" si="4"/>
        <v>9</v>
      </c>
      <c r="L18" s="128"/>
      <c r="M18" s="128"/>
      <c r="N18" s="128"/>
      <c r="O18" s="128">
        <f>SUM(O6:O17)</f>
        <v>163</v>
      </c>
      <c r="P18" s="128">
        <f>SUM(P6:P17)</f>
        <v>163</v>
      </c>
      <c r="Q18" s="128">
        <f>SUM(Q6:Q17)</f>
        <v>326</v>
      </c>
    </row>
    <row r="19" spans="1:17" ht="22.5" x14ac:dyDescent="0.55000000000000004">
      <c r="A19" s="15" t="s">
        <v>26</v>
      </c>
      <c r="B19" s="16"/>
      <c r="C19" s="16"/>
      <c r="D19" s="16"/>
      <c r="E19" s="16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22.5" x14ac:dyDescent="0.55000000000000004">
      <c r="A20" s="2"/>
      <c r="B20" s="2">
        <v>1</v>
      </c>
      <c r="C20" s="2" t="s">
        <v>27</v>
      </c>
      <c r="D20" s="2" t="s">
        <v>28</v>
      </c>
      <c r="E20" s="2" t="s">
        <v>14</v>
      </c>
      <c r="F20" s="1">
        <v>4</v>
      </c>
      <c r="G20" s="1">
        <v>101</v>
      </c>
      <c r="H20" s="123">
        <f t="shared" ref="H20:H29" si="5">SUM(F20:G20)</f>
        <v>105</v>
      </c>
      <c r="I20" s="1"/>
      <c r="J20" s="1"/>
      <c r="K20" s="123"/>
      <c r="L20" s="1"/>
      <c r="M20" s="1"/>
      <c r="N20" s="123"/>
      <c r="O20" s="1">
        <f t="shared" ref="O20:P35" si="6">F20+I20+L20</f>
        <v>4</v>
      </c>
      <c r="P20" s="1">
        <f>G20+J20+M20</f>
        <v>101</v>
      </c>
      <c r="Q20" s="123">
        <f t="shared" ref="Q20:Q35" si="7">SUM(O20:P20)</f>
        <v>105</v>
      </c>
    </row>
    <row r="21" spans="1:17" ht="22.5" x14ac:dyDescent="0.55000000000000004">
      <c r="A21" s="2"/>
      <c r="B21" s="2">
        <v>2</v>
      </c>
      <c r="C21" s="2" t="s">
        <v>27</v>
      </c>
      <c r="D21" s="2" t="s">
        <v>29</v>
      </c>
      <c r="E21" s="2" t="s">
        <v>14</v>
      </c>
      <c r="F21" s="1">
        <v>15</v>
      </c>
      <c r="G21" s="1">
        <v>69</v>
      </c>
      <c r="H21" s="123">
        <f t="shared" si="5"/>
        <v>84</v>
      </c>
      <c r="I21" s="1"/>
      <c r="J21" s="1"/>
      <c r="K21" s="123"/>
      <c r="L21" s="1"/>
      <c r="M21" s="1"/>
      <c r="N21" s="123"/>
      <c r="O21" s="1">
        <f t="shared" si="6"/>
        <v>15</v>
      </c>
      <c r="P21" s="1">
        <f t="shared" si="6"/>
        <v>69</v>
      </c>
      <c r="Q21" s="123">
        <f t="shared" si="7"/>
        <v>84</v>
      </c>
    </row>
    <row r="22" spans="1:17" ht="22.5" x14ac:dyDescent="0.55000000000000004">
      <c r="A22" s="2"/>
      <c r="B22" s="2">
        <v>3</v>
      </c>
      <c r="C22" s="2" t="s">
        <v>27</v>
      </c>
      <c r="D22" s="2" t="s">
        <v>30</v>
      </c>
      <c r="E22" s="2" t="s">
        <v>14</v>
      </c>
      <c r="F22" s="1">
        <v>28</v>
      </c>
      <c r="G22" s="1">
        <v>63</v>
      </c>
      <c r="H22" s="123">
        <f t="shared" si="5"/>
        <v>91</v>
      </c>
      <c r="I22" s="1"/>
      <c r="J22" s="1"/>
      <c r="K22" s="123"/>
      <c r="L22" s="1"/>
      <c r="M22" s="1"/>
      <c r="N22" s="123"/>
      <c r="O22" s="1">
        <f t="shared" si="6"/>
        <v>28</v>
      </c>
      <c r="P22" s="1">
        <f t="shared" si="6"/>
        <v>63</v>
      </c>
      <c r="Q22" s="123">
        <f t="shared" si="7"/>
        <v>91</v>
      </c>
    </row>
    <row r="23" spans="1:17" ht="22.5" x14ac:dyDescent="0.55000000000000004">
      <c r="A23" s="2"/>
      <c r="B23" s="2">
        <v>4</v>
      </c>
      <c r="C23" s="2" t="s">
        <v>27</v>
      </c>
      <c r="D23" s="2" t="s">
        <v>31</v>
      </c>
      <c r="E23" s="2" t="s">
        <v>14</v>
      </c>
      <c r="F23" s="1">
        <v>15</v>
      </c>
      <c r="G23" s="1">
        <v>79</v>
      </c>
      <c r="H23" s="123">
        <f t="shared" si="5"/>
        <v>94</v>
      </c>
      <c r="I23" s="1"/>
      <c r="J23" s="1"/>
      <c r="K23" s="123"/>
      <c r="L23" s="1"/>
      <c r="M23" s="1"/>
      <c r="N23" s="123"/>
      <c r="O23" s="1">
        <f t="shared" si="6"/>
        <v>15</v>
      </c>
      <c r="P23" s="1">
        <f t="shared" si="6"/>
        <v>79</v>
      </c>
      <c r="Q23" s="123">
        <f t="shared" si="7"/>
        <v>94</v>
      </c>
    </row>
    <row r="24" spans="1:17" ht="22.5" x14ac:dyDescent="0.55000000000000004">
      <c r="A24" s="2"/>
      <c r="B24" s="2">
        <v>5</v>
      </c>
      <c r="C24" s="2" t="s">
        <v>27</v>
      </c>
      <c r="D24" s="2" t="s">
        <v>32</v>
      </c>
      <c r="E24" s="2" t="s">
        <v>14</v>
      </c>
      <c r="F24" s="1">
        <v>13</v>
      </c>
      <c r="G24" s="1">
        <v>88</v>
      </c>
      <c r="H24" s="123">
        <f t="shared" si="5"/>
        <v>101</v>
      </c>
      <c r="I24" s="1"/>
      <c r="J24" s="1"/>
      <c r="K24" s="123"/>
      <c r="L24" s="1"/>
      <c r="M24" s="1"/>
      <c r="N24" s="123"/>
      <c r="O24" s="1">
        <f t="shared" si="6"/>
        <v>13</v>
      </c>
      <c r="P24" s="1">
        <f t="shared" si="6"/>
        <v>88</v>
      </c>
      <c r="Q24" s="123">
        <f t="shared" si="7"/>
        <v>101</v>
      </c>
    </row>
    <row r="25" spans="1:17" ht="22.5" x14ac:dyDescent="0.55000000000000004">
      <c r="A25" s="2"/>
      <c r="B25" s="2">
        <v>6</v>
      </c>
      <c r="C25" s="2" t="s">
        <v>27</v>
      </c>
      <c r="D25" s="2" t="s">
        <v>33</v>
      </c>
      <c r="E25" s="2" t="s">
        <v>14</v>
      </c>
      <c r="F25" s="1">
        <v>23</v>
      </c>
      <c r="G25" s="1">
        <v>83</v>
      </c>
      <c r="H25" s="123">
        <f t="shared" si="5"/>
        <v>106</v>
      </c>
      <c r="I25" s="1"/>
      <c r="J25" s="1"/>
      <c r="K25" s="123"/>
      <c r="L25" s="1"/>
      <c r="M25" s="1"/>
      <c r="N25" s="123"/>
      <c r="O25" s="1">
        <f t="shared" si="6"/>
        <v>23</v>
      </c>
      <c r="P25" s="1">
        <f t="shared" si="6"/>
        <v>83</v>
      </c>
      <c r="Q25" s="123">
        <f t="shared" si="7"/>
        <v>106</v>
      </c>
    </row>
    <row r="26" spans="1:17" ht="22.5" x14ac:dyDescent="0.55000000000000004">
      <c r="A26" s="2"/>
      <c r="B26" s="2">
        <v>7</v>
      </c>
      <c r="C26" s="2" t="s">
        <v>27</v>
      </c>
      <c r="D26" s="2" t="s">
        <v>34</v>
      </c>
      <c r="E26" s="2" t="s">
        <v>14</v>
      </c>
      <c r="F26" s="1">
        <v>8</v>
      </c>
      <c r="G26" s="1">
        <v>95</v>
      </c>
      <c r="H26" s="123">
        <f t="shared" si="5"/>
        <v>103</v>
      </c>
      <c r="I26" s="1"/>
      <c r="J26" s="1"/>
      <c r="K26" s="123"/>
      <c r="L26" s="1"/>
      <c r="M26" s="1"/>
      <c r="N26" s="123"/>
      <c r="O26" s="1">
        <f t="shared" si="6"/>
        <v>8</v>
      </c>
      <c r="P26" s="1">
        <f t="shared" si="6"/>
        <v>95</v>
      </c>
      <c r="Q26" s="123">
        <f t="shared" si="7"/>
        <v>103</v>
      </c>
    </row>
    <row r="27" spans="1:17" ht="22.5" x14ac:dyDescent="0.55000000000000004">
      <c r="A27" s="2"/>
      <c r="B27" s="2">
        <v>8</v>
      </c>
      <c r="C27" s="2" t="s">
        <v>27</v>
      </c>
      <c r="D27" s="2" t="s">
        <v>35</v>
      </c>
      <c r="E27" s="2" t="s">
        <v>14</v>
      </c>
      <c r="F27" s="1">
        <v>18</v>
      </c>
      <c r="G27" s="1">
        <v>70</v>
      </c>
      <c r="H27" s="123">
        <f t="shared" si="5"/>
        <v>88</v>
      </c>
      <c r="I27" s="1"/>
      <c r="J27" s="1"/>
      <c r="K27" s="123"/>
      <c r="L27" s="1"/>
      <c r="M27" s="1"/>
      <c r="N27" s="123"/>
      <c r="O27" s="1">
        <f t="shared" si="6"/>
        <v>18</v>
      </c>
      <c r="P27" s="1">
        <f t="shared" si="6"/>
        <v>70</v>
      </c>
      <c r="Q27" s="123">
        <f t="shared" si="7"/>
        <v>88</v>
      </c>
    </row>
    <row r="28" spans="1:17" ht="22.5" x14ac:dyDescent="0.55000000000000004">
      <c r="A28" s="2"/>
      <c r="B28" s="2">
        <v>9</v>
      </c>
      <c r="C28" s="2" t="s">
        <v>27</v>
      </c>
      <c r="D28" s="2" t="s">
        <v>36</v>
      </c>
      <c r="E28" s="2" t="s">
        <v>14</v>
      </c>
      <c r="F28" s="1">
        <v>80</v>
      </c>
      <c r="G28" s="1">
        <v>22</v>
      </c>
      <c r="H28" s="123">
        <f t="shared" si="5"/>
        <v>102</v>
      </c>
      <c r="I28" s="1"/>
      <c r="J28" s="1"/>
      <c r="K28" s="123"/>
      <c r="L28" s="1"/>
      <c r="M28" s="1"/>
      <c r="N28" s="123"/>
      <c r="O28" s="1">
        <f t="shared" si="6"/>
        <v>80</v>
      </c>
      <c r="P28" s="1">
        <f t="shared" si="6"/>
        <v>22</v>
      </c>
      <c r="Q28" s="123">
        <f t="shared" si="7"/>
        <v>102</v>
      </c>
    </row>
    <row r="29" spans="1:17" ht="22.5" x14ac:dyDescent="0.55000000000000004">
      <c r="A29" s="2"/>
      <c r="B29" s="2">
        <v>10</v>
      </c>
      <c r="C29" s="2" t="s">
        <v>27</v>
      </c>
      <c r="D29" s="2" t="s">
        <v>37</v>
      </c>
      <c r="E29" s="2" t="s">
        <v>14</v>
      </c>
      <c r="F29" s="1">
        <v>35</v>
      </c>
      <c r="G29" s="1">
        <v>8</v>
      </c>
      <c r="H29" s="123">
        <f t="shared" si="5"/>
        <v>43</v>
      </c>
      <c r="I29" s="1"/>
      <c r="J29" s="1"/>
      <c r="K29" s="123"/>
      <c r="L29" s="1"/>
      <c r="M29" s="1"/>
      <c r="N29" s="123"/>
      <c r="O29" s="1">
        <f t="shared" si="6"/>
        <v>35</v>
      </c>
      <c r="P29" s="1">
        <f t="shared" si="6"/>
        <v>8</v>
      </c>
      <c r="Q29" s="123">
        <f t="shared" si="7"/>
        <v>43</v>
      </c>
    </row>
    <row r="30" spans="1:17" ht="22.5" x14ac:dyDescent="0.55000000000000004">
      <c r="A30" s="2"/>
      <c r="B30" s="2">
        <v>11</v>
      </c>
      <c r="C30" s="2" t="s">
        <v>27</v>
      </c>
      <c r="D30" s="2" t="s">
        <v>108</v>
      </c>
      <c r="E30" s="2" t="s">
        <v>14</v>
      </c>
      <c r="F30" s="1"/>
      <c r="G30" s="1"/>
      <c r="H30" s="123"/>
      <c r="I30" s="1"/>
      <c r="J30" s="1"/>
      <c r="K30" s="123"/>
      <c r="L30" s="1"/>
      <c r="M30" s="1"/>
      <c r="N30" s="123"/>
      <c r="O30" s="1"/>
      <c r="P30" s="1"/>
      <c r="Q30" s="123"/>
    </row>
    <row r="31" spans="1:17" ht="22.5" x14ac:dyDescent="0.55000000000000004">
      <c r="A31" s="2"/>
      <c r="B31" s="2">
        <v>12</v>
      </c>
      <c r="C31" s="2" t="s">
        <v>38</v>
      </c>
      <c r="D31" s="2" t="s">
        <v>39</v>
      </c>
      <c r="E31" s="3" t="s">
        <v>38</v>
      </c>
      <c r="F31" s="1"/>
      <c r="G31" s="1"/>
      <c r="H31" s="123"/>
      <c r="I31" s="1"/>
      <c r="J31" s="1"/>
      <c r="K31" s="123"/>
      <c r="L31" s="1">
        <v>56</v>
      </c>
      <c r="M31" s="1">
        <v>113</v>
      </c>
      <c r="N31" s="123">
        <f>SUM(L31:M31)</f>
        <v>169</v>
      </c>
      <c r="O31" s="1">
        <f t="shared" si="6"/>
        <v>56</v>
      </c>
      <c r="P31" s="1">
        <f t="shared" si="6"/>
        <v>113</v>
      </c>
      <c r="Q31" s="123">
        <f t="shared" si="7"/>
        <v>169</v>
      </c>
    </row>
    <row r="32" spans="1:17" ht="22.5" x14ac:dyDescent="0.55000000000000004">
      <c r="A32" s="2"/>
      <c r="B32" s="2">
        <v>13</v>
      </c>
      <c r="C32" s="2" t="s">
        <v>40</v>
      </c>
      <c r="D32" s="2" t="s">
        <v>41</v>
      </c>
      <c r="E32" s="2" t="s">
        <v>42</v>
      </c>
      <c r="F32" s="1"/>
      <c r="G32" s="1"/>
      <c r="H32" s="123"/>
      <c r="I32" s="1"/>
      <c r="J32" s="1"/>
      <c r="K32" s="123"/>
      <c r="L32" s="1">
        <v>9</v>
      </c>
      <c r="M32" s="1">
        <v>9</v>
      </c>
      <c r="N32" s="123">
        <f>SUM(L32:M32)</f>
        <v>18</v>
      </c>
      <c r="O32" s="1">
        <f t="shared" si="6"/>
        <v>9</v>
      </c>
      <c r="P32" s="1">
        <f t="shared" si="6"/>
        <v>9</v>
      </c>
      <c r="Q32" s="123">
        <f t="shared" si="7"/>
        <v>18</v>
      </c>
    </row>
    <row r="33" spans="1:17" ht="22.5" x14ac:dyDescent="0.55000000000000004">
      <c r="A33" s="2"/>
      <c r="B33" s="2">
        <v>14</v>
      </c>
      <c r="C33" s="2" t="s">
        <v>40</v>
      </c>
      <c r="D33" s="2" t="s">
        <v>43</v>
      </c>
      <c r="E33" s="2" t="s">
        <v>42</v>
      </c>
      <c r="F33" s="1"/>
      <c r="G33" s="1"/>
      <c r="H33" s="123"/>
      <c r="I33" s="1"/>
      <c r="J33" s="1"/>
      <c r="K33" s="123"/>
      <c r="L33" s="1">
        <v>1</v>
      </c>
      <c r="M33" s="1">
        <v>5</v>
      </c>
      <c r="N33" s="123">
        <f>SUM(L33:M33)</f>
        <v>6</v>
      </c>
      <c r="O33" s="1">
        <f t="shared" si="6"/>
        <v>1</v>
      </c>
      <c r="P33" s="1">
        <f t="shared" si="6"/>
        <v>5</v>
      </c>
      <c r="Q33" s="123">
        <f t="shared" si="7"/>
        <v>6</v>
      </c>
    </row>
    <row r="34" spans="1:17" ht="22.5" x14ac:dyDescent="0.55000000000000004">
      <c r="A34" s="2"/>
      <c r="B34" s="2">
        <v>15</v>
      </c>
      <c r="C34" s="2" t="s">
        <v>40</v>
      </c>
      <c r="D34" s="2" t="s">
        <v>44</v>
      </c>
      <c r="E34" s="2" t="s">
        <v>42</v>
      </c>
      <c r="F34" s="1"/>
      <c r="G34" s="1"/>
      <c r="H34" s="123"/>
      <c r="I34" s="1"/>
      <c r="J34" s="1"/>
      <c r="K34" s="123"/>
      <c r="L34" s="1"/>
      <c r="M34" s="1">
        <v>5</v>
      </c>
      <c r="N34" s="180">
        <f>SUM(L34:M34)</f>
        <v>5</v>
      </c>
      <c r="O34" s="1"/>
      <c r="P34" s="1">
        <f t="shared" si="6"/>
        <v>5</v>
      </c>
      <c r="Q34" s="180">
        <f t="shared" si="7"/>
        <v>5</v>
      </c>
    </row>
    <row r="35" spans="1:17" ht="22.5" x14ac:dyDescent="0.55000000000000004">
      <c r="A35" s="2"/>
      <c r="B35" s="2">
        <v>16</v>
      </c>
      <c r="C35" s="2" t="s">
        <v>45</v>
      </c>
      <c r="D35" s="2" t="s">
        <v>41</v>
      </c>
      <c r="E35" s="2" t="s">
        <v>46</v>
      </c>
      <c r="F35" s="1"/>
      <c r="G35" s="1"/>
      <c r="H35" s="123"/>
      <c r="I35" s="1"/>
      <c r="J35" s="1"/>
      <c r="K35" s="123"/>
      <c r="L35" s="1">
        <v>3</v>
      </c>
      <c r="M35" s="1">
        <v>1</v>
      </c>
      <c r="N35" s="133">
        <f>SUM(L35:M35)</f>
        <v>4</v>
      </c>
      <c r="O35" s="1">
        <f t="shared" si="6"/>
        <v>3</v>
      </c>
      <c r="P35" s="1">
        <f t="shared" si="6"/>
        <v>1</v>
      </c>
      <c r="Q35" s="133">
        <f t="shared" si="7"/>
        <v>4</v>
      </c>
    </row>
    <row r="36" spans="1:17" ht="22.5" x14ac:dyDescent="0.55000000000000004">
      <c r="A36" s="383" t="s">
        <v>47</v>
      </c>
      <c r="B36" s="383"/>
      <c r="C36" s="383"/>
      <c r="D36" s="383"/>
      <c r="E36" s="383"/>
      <c r="F36" s="123">
        <f t="shared" ref="F36:P36" si="8">SUM(F20:F35)</f>
        <v>239</v>
      </c>
      <c r="G36" s="123">
        <f t="shared" si="8"/>
        <v>678</v>
      </c>
      <c r="H36" s="123">
        <f t="shared" si="8"/>
        <v>917</v>
      </c>
      <c r="I36" s="123"/>
      <c r="J36" s="123"/>
      <c r="K36" s="123"/>
      <c r="L36" s="123">
        <f t="shared" si="8"/>
        <v>69</v>
      </c>
      <c r="M36" s="123">
        <f t="shared" si="8"/>
        <v>133</v>
      </c>
      <c r="N36" s="123">
        <f t="shared" si="8"/>
        <v>202</v>
      </c>
      <c r="O36" s="123">
        <f t="shared" si="8"/>
        <v>308</v>
      </c>
      <c r="P36" s="123">
        <f t="shared" si="8"/>
        <v>811</v>
      </c>
      <c r="Q36" s="123">
        <f>SUM(Q20:Q35)</f>
        <v>1119</v>
      </c>
    </row>
    <row r="37" spans="1:17" ht="22.5" x14ac:dyDescent="0.55000000000000004">
      <c r="A37" s="21" t="s">
        <v>48</v>
      </c>
      <c r="B37" s="22"/>
      <c r="C37" s="22"/>
      <c r="D37" s="22"/>
      <c r="E37" s="22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</row>
    <row r="38" spans="1:17" ht="22.5" x14ac:dyDescent="0.55000000000000004">
      <c r="A38" s="2"/>
      <c r="B38" s="2">
        <v>1</v>
      </c>
      <c r="C38" s="2" t="s">
        <v>49</v>
      </c>
      <c r="D38" s="2" t="s">
        <v>50</v>
      </c>
      <c r="E38" s="2" t="s">
        <v>14</v>
      </c>
      <c r="F38" s="1">
        <v>19</v>
      </c>
      <c r="G38" s="1">
        <v>48</v>
      </c>
      <c r="H38" s="129">
        <f>SUM(F38:G38)</f>
        <v>67</v>
      </c>
      <c r="I38" s="1">
        <v>4</v>
      </c>
      <c r="J38" s="1">
        <v>5</v>
      </c>
      <c r="K38" s="129">
        <f>SUM(I38:J38)</f>
        <v>9</v>
      </c>
      <c r="L38" s="1"/>
      <c r="M38" s="1"/>
      <c r="N38" s="129"/>
      <c r="O38" s="1">
        <f>F38+I38+L38</f>
        <v>23</v>
      </c>
      <c r="P38" s="1">
        <f>G38+J38+M38</f>
        <v>53</v>
      </c>
      <c r="Q38" s="129">
        <f>SUM(O38:P38)</f>
        <v>76</v>
      </c>
    </row>
    <row r="39" spans="1:17" ht="22.5" x14ac:dyDescent="0.55000000000000004">
      <c r="A39" s="2"/>
      <c r="B39" s="2">
        <v>2</v>
      </c>
      <c r="C39" s="2" t="s">
        <v>49</v>
      </c>
      <c r="D39" s="2" t="s">
        <v>51</v>
      </c>
      <c r="E39" s="2" t="s">
        <v>14</v>
      </c>
      <c r="F39" s="1">
        <v>3</v>
      </c>
      <c r="G39" s="1">
        <v>42</v>
      </c>
      <c r="H39" s="129">
        <f t="shared" ref="H39:H49" si="9">SUM(F39:G39)</f>
        <v>45</v>
      </c>
      <c r="I39" s="1">
        <v>1</v>
      </c>
      <c r="J39" s="1"/>
      <c r="K39" s="181">
        <f>SUM(I39:J39)</f>
        <v>1</v>
      </c>
      <c r="L39" s="1"/>
      <c r="M39" s="1"/>
      <c r="N39" s="129"/>
      <c r="O39" s="1">
        <f t="shared" ref="O39:P49" si="10">F39+I39+L39</f>
        <v>4</v>
      </c>
      <c r="P39" s="1">
        <f t="shared" si="10"/>
        <v>42</v>
      </c>
      <c r="Q39" s="129">
        <f t="shared" ref="Q39:Q49" si="11">SUM(O39:P39)</f>
        <v>46</v>
      </c>
    </row>
    <row r="40" spans="1:17" ht="22.5" x14ac:dyDescent="0.55000000000000004">
      <c r="A40" s="2"/>
      <c r="B40" s="2">
        <v>3</v>
      </c>
      <c r="C40" s="2" t="s">
        <v>49</v>
      </c>
      <c r="D40" s="2" t="s">
        <v>52</v>
      </c>
      <c r="E40" s="2" t="s">
        <v>14</v>
      </c>
      <c r="F40" s="1">
        <v>4</v>
      </c>
      <c r="G40" s="1">
        <v>10</v>
      </c>
      <c r="H40" s="129">
        <f t="shared" si="9"/>
        <v>14</v>
      </c>
      <c r="I40" s="1"/>
      <c r="J40" s="1"/>
      <c r="K40" s="129"/>
      <c r="L40" s="1"/>
      <c r="M40" s="1"/>
      <c r="N40" s="129"/>
      <c r="O40" s="1">
        <f t="shared" si="10"/>
        <v>4</v>
      </c>
      <c r="P40" s="1">
        <f t="shared" si="10"/>
        <v>10</v>
      </c>
      <c r="Q40" s="129">
        <f t="shared" si="11"/>
        <v>14</v>
      </c>
    </row>
    <row r="41" spans="1:17" ht="22.5" x14ac:dyDescent="0.55000000000000004">
      <c r="A41" s="2"/>
      <c r="B41" s="2">
        <v>4</v>
      </c>
      <c r="C41" s="2" t="s">
        <v>49</v>
      </c>
      <c r="D41" s="2" t="s">
        <v>53</v>
      </c>
      <c r="E41" s="2" t="s">
        <v>14</v>
      </c>
      <c r="F41" s="1">
        <v>14</v>
      </c>
      <c r="G41" s="1">
        <v>91</v>
      </c>
      <c r="H41" s="129">
        <f t="shared" si="9"/>
        <v>105</v>
      </c>
      <c r="I41" s="1">
        <v>5</v>
      </c>
      <c r="J41" s="1">
        <v>7</v>
      </c>
      <c r="K41" s="129">
        <f t="shared" ref="K41:K49" si="12">SUM(I41:J41)</f>
        <v>12</v>
      </c>
      <c r="L41" s="1"/>
      <c r="M41" s="1"/>
      <c r="N41" s="129"/>
      <c r="O41" s="1">
        <f t="shared" si="10"/>
        <v>19</v>
      </c>
      <c r="P41" s="1">
        <f t="shared" si="10"/>
        <v>98</v>
      </c>
      <c r="Q41" s="129">
        <f t="shared" si="11"/>
        <v>117</v>
      </c>
    </row>
    <row r="42" spans="1:17" ht="22.5" x14ac:dyDescent="0.55000000000000004">
      <c r="A42" s="2"/>
      <c r="B42" s="2">
        <v>5</v>
      </c>
      <c r="C42" s="2" t="s">
        <v>49</v>
      </c>
      <c r="D42" s="2" t="s">
        <v>54</v>
      </c>
      <c r="E42" s="2" t="s">
        <v>14</v>
      </c>
      <c r="F42" s="1"/>
      <c r="G42" s="1"/>
      <c r="H42" s="129"/>
      <c r="I42" s="1">
        <v>2</v>
      </c>
      <c r="J42" s="1">
        <v>6</v>
      </c>
      <c r="K42" s="129">
        <f t="shared" si="12"/>
        <v>8</v>
      </c>
      <c r="L42" s="1"/>
      <c r="M42" s="1"/>
      <c r="N42" s="129"/>
      <c r="O42" s="1">
        <f t="shared" si="10"/>
        <v>2</v>
      </c>
      <c r="P42" s="1">
        <f t="shared" si="10"/>
        <v>6</v>
      </c>
      <c r="Q42" s="129">
        <f t="shared" si="11"/>
        <v>8</v>
      </c>
    </row>
    <row r="43" spans="1:17" ht="22.5" x14ac:dyDescent="0.55000000000000004">
      <c r="A43" s="2"/>
      <c r="B43" s="2">
        <v>6</v>
      </c>
      <c r="C43" s="2" t="s">
        <v>49</v>
      </c>
      <c r="D43" s="2" t="s">
        <v>55</v>
      </c>
      <c r="E43" s="2" t="s">
        <v>14</v>
      </c>
      <c r="F43" s="1">
        <v>1</v>
      </c>
      <c r="G43" s="1">
        <v>17</v>
      </c>
      <c r="H43" s="135">
        <f t="shared" si="9"/>
        <v>18</v>
      </c>
      <c r="I43" s="1"/>
      <c r="J43" s="1"/>
      <c r="K43" s="129"/>
      <c r="L43" s="1"/>
      <c r="M43" s="1"/>
      <c r="N43" s="129"/>
      <c r="O43" s="1">
        <f t="shared" si="10"/>
        <v>1</v>
      </c>
      <c r="P43" s="1">
        <f t="shared" si="10"/>
        <v>17</v>
      </c>
      <c r="Q43" s="135">
        <f t="shared" si="11"/>
        <v>18</v>
      </c>
    </row>
    <row r="44" spans="1:17" ht="22.5" x14ac:dyDescent="0.55000000000000004">
      <c r="A44" s="2"/>
      <c r="B44" s="2">
        <v>7</v>
      </c>
      <c r="C44" s="2" t="s">
        <v>49</v>
      </c>
      <c r="D44" s="2" t="s">
        <v>56</v>
      </c>
      <c r="E44" s="2" t="s">
        <v>14</v>
      </c>
      <c r="F44" s="1">
        <v>14</v>
      </c>
      <c r="G44" s="1">
        <v>8</v>
      </c>
      <c r="H44" s="181">
        <f t="shared" si="9"/>
        <v>22</v>
      </c>
      <c r="I44" s="1"/>
      <c r="J44" s="1"/>
      <c r="K44" s="129"/>
      <c r="L44" s="1"/>
      <c r="M44" s="1"/>
      <c r="N44" s="129"/>
      <c r="O44" s="1">
        <f t="shared" si="10"/>
        <v>14</v>
      </c>
      <c r="P44" s="1">
        <f t="shared" si="10"/>
        <v>8</v>
      </c>
      <c r="Q44" s="129">
        <f t="shared" si="11"/>
        <v>22</v>
      </c>
    </row>
    <row r="45" spans="1:17" ht="22.5" x14ac:dyDescent="0.55000000000000004">
      <c r="A45" s="2"/>
      <c r="B45" s="2">
        <v>8</v>
      </c>
      <c r="C45" s="2" t="s">
        <v>49</v>
      </c>
      <c r="D45" s="2" t="s">
        <v>88</v>
      </c>
      <c r="E45" s="2" t="s">
        <v>14</v>
      </c>
      <c r="F45" s="1">
        <v>5</v>
      </c>
      <c r="G45" s="1">
        <v>70</v>
      </c>
      <c r="H45" s="181">
        <f t="shared" si="9"/>
        <v>75</v>
      </c>
      <c r="I45" s="1"/>
      <c r="J45" s="1"/>
      <c r="K45" s="129"/>
      <c r="L45" s="1"/>
      <c r="M45" s="1"/>
      <c r="N45" s="129"/>
      <c r="O45" s="1">
        <f t="shared" si="10"/>
        <v>5</v>
      </c>
      <c r="P45" s="1">
        <f t="shared" si="10"/>
        <v>70</v>
      </c>
      <c r="Q45" s="181">
        <f t="shared" si="11"/>
        <v>75</v>
      </c>
    </row>
    <row r="46" spans="1:17" ht="22.5" x14ac:dyDescent="0.55000000000000004">
      <c r="A46" s="2"/>
      <c r="B46" s="2">
        <v>9</v>
      </c>
      <c r="C46" s="2" t="s">
        <v>49</v>
      </c>
      <c r="D46" s="2" t="s">
        <v>89</v>
      </c>
      <c r="E46" s="2" t="s">
        <v>14</v>
      </c>
      <c r="F46" s="1">
        <v>8</v>
      </c>
      <c r="G46" s="1">
        <v>22</v>
      </c>
      <c r="H46" s="181">
        <f t="shared" si="9"/>
        <v>30</v>
      </c>
      <c r="I46" s="1"/>
      <c r="J46" s="1"/>
      <c r="K46" s="129"/>
      <c r="L46" s="1"/>
      <c r="M46" s="1"/>
      <c r="N46" s="129"/>
      <c r="O46" s="1">
        <f t="shared" si="10"/>
        <v>8</v>
      </c>
      <c r="P46" s="1">
        <f t="shared" si="10"/>
        <v>22</v>
      </c>
      <c r="Q46" s="181">
        <f t="shared" si="11"/>
        <v>30</v>
      </c>
    </row>
    <row r="47" spans="1:17" ht="22.5" x14ac:dyDescent="0.55000000000000004">
      <c r="A47" s="2"/>
      <c r="B47" s="2">
        <v>10</v>
      </c>
      <c r="C47" s="2" t="s">
        <v>57</v>
      </c>
      <c r="D47" s="2" t="s">
        <v>58</v>
      </c>
      <c r="E47" s="2" t="s">
        <v>42</v>
      </c>
      <c r="F47" s="1"/>
      <c r="G47" s="1"/>
      <c r="H47" s="181"/>
      <c r="I47" s="1"/>
      <c r="J47" s="1"/>
      <c r="K47" s="129"/>
      <c r="L47" s="1">
        <v>1</v>
      </c>
      <c r="M47" s="1">
        <v>7</v>
      </c>
      <c r="N47" s="129">
        <f t="shared" ref="N47" si="13">SUM(L47:M47)</f>
        <v>8</v>
      </c>
      <c r="O47" s="1">
        <f t="shared" si="10"/>
        <v>1</v>
      </c>
      <c r="P47" s="1">
        <f t="shared" si="10"/>
        <v>7</v>
      </c>
      <c r="Q47" s="181">
        <f t="shared" si="11"/>
        <v>8</v>
      </c>
    </row>
    <row r="48" spans="1:17" ht="22.5" x14ac:dyDescent="0.55000000000000004">
      <c r="A48" s="2"/>
      <c r="B48" s="2">
        <v>11</v>
      </c>
      <c r="C48" s="2" t="s">
        <v>59</v>
      </c>
      <c r="D48" s="2" t="s">
        <v>60</v>
      </c>
      <c r="E48" s="2" t="s">
        <v>14</v>
      </c>
      <c r="F48" s="1"/>
      <c r="G48" s="1">
        <v>4</v>
      </c>
      <c r="H48" s="135">
        <f t="shared" si="9"/>
        <v>4</v>
      </c>
      <c r="I48" s="1"/>
      <c r="J48" s="1"/>
      <c r="K48" s="129"/>
      <c r="L48" s="1"/>
      <c r="M48" s="1"/>
      <c r="N48" s="129"/>
      <c r="O48" s="1"/>
      <c r="P48" s="1">
        <f t="shared" si="10"/>
        <v>4</v>
      </c>
      <c r="Q48" s="181">
        <f t="shared" si="11"/>
        <v>4</v>
      </c>
    </row>
    <row r="49" spans="1:17" ht="22.5" x14ac:dyDescent="0.55000000000000004">
      <c r="A49" s="2"/>
      <c r="B49" s="2">
        <v>12</v>
      </c>
      <c r="C49" s="2" t="s">
        <v>59</v>
      </c>
      <c r="D49" s="2" t="s">
        <v>61</v>
      </c>
      <c r="E49" s="2" t="s">
        <v>14</v>
      </c>
      <c r="F49" s="1">
        <v>5</v>
      </c>
      <c r="G49" s="1">
        <v>2</v>
      </c>
      <c r="H49" s="129">
        <f t="shared" si="9"/>
        <v>7</v>
      </c>
      <c r="I49" s="1">
        <v>1</v>
      </c>
      <c r="J49" s="1"/>
      <c r="K49" s="129">
        <f t="shared" si="12"/>
        <v>1</v>
      </c>
      <c r="L49" s="1"/>
      <c r="M49" s="1"/>
      <c r="N49" s="129"/>
      <c r="O49" s="1">
        <f t="shared" si="10"/>
        <v>6</v>
      </c>
      <c r="P49" s="1">
        <f t="shared" si="10"/>
        <v>2</v>
      </c>
      <c r="Q49" s="181">
        <f t="shared" si="11"/>
        <v>8</v>
      </c>
    </row>
    <row r="50" spans="1:17" ht="22.5" x14ac:dyDescent="0.55000000000000004">
      <c r="A50" s="384" t="s">
        <v>62</v>
      </c>
      <c r="B50" s="384"/>
      <c r="C50" s="384"/>
      <c r="D50" s="384"/>
      <c r="E50" s="384"/>
      <c r="F50" s="129">
        <f t="shared" ref="F50:P50" si="14">SUM(F38:F49)</f>
        <v>73</v>
      </c>
      <c r="G50" s="129">
        <f t="shared" si="14"/>
        <v>314</v>
      </c>
      <c r="H50" s="129">
        <f t="shared" si="14"/>
        <v>387</v>
      </c>
      <c r="I50" s="129">
        <f t="shared" si="14"/>
        <v>13</v>
      </c>
      <c r="J50" s="129">
        <f t="shared" si="14"/>
        <v>18</v>
      </c>
      <c r="K50" s="129">
        <f t="shared" si="14"/>
        <v>31</v>
      </c>
      <c r="L50" s="129">
        <f>SUM(L38:L49)</f>
        <v>1</v>
      </c>
      <c r="M50" s="135">
        <f>SUM(M38:M49)</f>
        <v>7</v>
      </c>
      <c r="N50" s="129">
        <f t="shared" si="14"/>
        <v>8</v>
      </c>
      <c r="O50" s="129">
        <f>SUM(O38:O49)</f>
        <v>87</v>
      </c>
      <c r="P50" s="129">
        <f t="shared" si="14"/>
        <v>339</v>
      </c>
      <c r="Q50" s="129">
        <f>SUM(Q38:Q49)</f>
        <v>426</v>
      </c>
    </row>
    <row r="51" spans="1:17" ht="22.5" x14ac:dyDescent="0.55000000000000004">
      <c r="A51" s="186" t="s">
        <v>63</v>
      </c>
      <c r="B51" s="187"/>
      <c r="C51" s="187"/>
      <c r="D51" s="187"/>
      <c r="E51" s="187"/>
      <c r="F51" s="185"/>
      <c r="G51" s="185"/>
      <c r="H51" s="185"/>
      <c r="I51" s="185"/>
      <c r="J51" s="185"/>
      <c r="K51" s="185"/>
      <c r="L51" s="185"/>
      <c r="M51" s="185"/>
      <c r="N51" s="185"/>
      <c r="O51" s="185"/>
      <c r="P51" s="185"/>
      <c r="Q51" s="185"/>
    </row>
    <row r="52" spans="1:17" ht="22.5" x14ac:dyDescent="0.55000000000000004">
      <c r="A52" s="2"/>
      <c r="B52" s="2">
        <v>1</v>
      </c>
      <c r="C52" s="2" t="s">
        <v>64</v>
      </c>
      <c r="D52" s="2" t="s">
        <v>65</v>
      </c>
      <c r="E52" s="2" t="s">
        <v>14</v>
      </c>
      <c r="F52" s="1"/>
      <c r="G52" s="1"/>
      <c r="H52" s="178"/>
      <c r="I52" s="1"/>
      <c r="J52" s="1"/>
      <c r="K52" s="178"/>
      <c r="L52" s="1"/>
      <c r="M52" s="1"/>
      <c r="N52" s="178"/>
      <c r="O52" s="1"/>
      <c r="P52" s="1"/>
      <c r="Q52" s="178"/>
    </row>
    <row r="53" spans="1:17" ht="22.5" x14ac:dyDescent="0.55000000000000004">
      <c r="A53" s="2"/>
      <c r="B53" s="2">
        <v>2</v>
      </c>
      <c r="C53" s="2" t="s">
        <v>64</v>
      </c>
      <c r="D53" s="2" t="s">
        <v>66</v>
      </c>
      <c r="E53" s="2" t="s">
        <v>14</v>
      </c>
      <c r="F53" s="1">
        <v>8</v>
      </c>
      <c r="G53" s="1">
        <v>49</v>
      </c>
      <c r="H53" s="178">
        <f t="shared" ref="H53:H61" si="15">SUM(F53:G53)</f>
        <v>57</v>
      </c>
      <c r="I53" s="1">
        <v>5</v>
      </c>
      <c r="J53" s="1">
        <v>2</v>
      </c>
      <c r="K53" s="178">
        <f t="shared" ref="K53:K59" si="16">SUM(I53:J53)</f>
        <v>7</v>
      </c>
      <c r="L53" s="1"/>
      <c r="M53" s="1"/>
      <c r="N53" s="178"/>
      <c r="O53" s="1">
        <f t="shared" ref="O53:P60" si="17">F53+I53+L53</f>
        <v>13</v>
      </c>
      <c r="P53" s="1">
        <f t="shared" si="17"/>
        <v>51</v>
      </c>
      <c r="Q53" s="178">
        <f t="shared" ref="Q53:Q60" si="18">SUM(O53:P53)</f>
        <v>64</v>
      </c>
    </row>
    <row r="54" spans="1:17" ht="22.5" x14ac:dyDescent="0.55000000000000004">
      <c r="A54" s="2"/>
      <c r="B54" s="2">
        <v>3</v>
      </c>
      <c r="C54" s="2" t="s">
        <v>64</v>
      </c>
      <c r="D54" s="2" t="s">
        <v>67</v>
      </c>
      <c r="E54" s="2" t="s">
        <v>14</v>
      </c>
      <c r="F54" s="1">
        <v>10</v>
      </c>
      <c r="G54" s="1">
        <v>28</v>
      </c>
      <c r="H54" s="178">
        <f t="shared" si="15"/>
        <v>38</v>
      </c>
      <c r="I54" s="1">
        <v>5</v>
      </c>
      <c r="J54" s="1">
        <v>4</v>
      </c>
      <c r="K54" s="178">
        <f t="shared" si="16"/>
        <v>9</v>
      </c>
      <c r="L54" s="1"/>
      <c r="M54" s="1"/>
      <c r="N54" s="178"/>
      <c r="O54" s="1">
        <f t="shared" si="17"/>
        <v>15</v>
      </c>
      <c r="P54" s="1">
        <f t="shared" si="17"/>
        <v>32</v>
      </c>
      <c r="Q54" s="178">
        <f t="shared" si="18"/>
        <v>47</v>
      </c>
    </row>
    <row r="55" spans="1:17" ht="22.5" x14ac:dyDescent="0.55000000000000004">
      <c r="A55" s="2"/>
      <c r="B55" s="2">
        <v>4</v>
      </c>
      <c r="C55" s="2" t="s">
        <v>64</v>
      </c>
      <c r="D55" s="2" t="s">
        <v>68</v>
      </c>
      <c r="E55" s="2" t="s">
        <v>14</v>
      </c>
      <c r="F55" s="1">
        <v>16</v>
      </c>
      <c r="G55" s="1">
        <v>19</v>
      </c>
      <c r="H55" s="178">
        <f t="shared" si="15"/>
        <v>35</v>
      </c>
      <c r="I55" s="1"/>
      <c r="J55" s="1">
        <v>10</v>
      </c>
      <c r="K55" s="178">
        <f t="shared" si="16"/>
        <v>10</v>
      </c>
      <c r="L55" s="1"/>
      <c r="M55" s="1"/>
      <c r="N55" s="178"/>
      <c r="O55" s="1">
        <f t="shared" si="17"/>
        <v>16</v>
      </c>
      <c r="P55" s="1">
        <f t="shared" si="17"/>
        <v>29</v>
      </c>
      <c r="Q55" s="178">
        <f t="shared" si="18"/>
        <v>45</v>
      </c>
    </row>
    <row r="56" spans="1:17" ht="22.5" x14ac:dyDescent="0.55000000000000004">
      <c r="A56" s="2"/>
      <c r="B56" s="2">
        <v>5</v>
      </c>
      <c r="C56" s="2" t="s">
        <v>64</v>
      </c>
      <c r="D56" s="2" t="s">
        <v>69</v>
      </c>
      <c r="E56" s="2" t="s">
        <v>14</v>
      </c>
      <c r="F56" s="1">
        <v>2</v>
      </c>
      <c r="G56" s="1">
        <v>4</v>
      </c>
      <c r="H56" s="178">
        <f t="shared" si="15"/>
        <v>6</v>
      </c>
      <c r="I56" s="1"/>
      <c r="J56" s="1"/>
      <c r="K56" s="178"/>
      <c r="L56" s="1"/>
      <c r="M56" s="1"/>
      <c r="N56" s="178"/>
      <c r="O56" s="1">
        <f t="shared" si="17"/>
        <v>2</v>
      </c>
      <c r="P56" s="1">
        <f t="shared" si="17"/>
        <v>4</v>
      </c>
      <c r="Q56" s="178">
        <f t="shared" si="18"/>
        <v>6</v>
      </c>
    </row>
    <row r="57" spans="1:17" ht="22.5" x14ac:dyDescent="0.55000000000000004">
      <c r="A57" s="2"/>
      <c r="B57" s="2">
        <v>6</v>
      </c>
      <c r="C57" s="2" t="s">
        <v>64</v>
      </c>
      <c r="D57" s="2" t="s">
        <v>70</v>
      </c>
      <c r="E57" s="2" t="s">
        <v>14</v>
      </c>
      <c r="F57" s="1">
        <v>3</v>
      </c>
      <c r="G57" s="1">
        <v>38</v>
      </c>
      <c r="H57" s="178">
        <f t="shared" si="15"/>
        <v>41</v>
      </c>
      <c r="I57" s="1"/>
      <c r="J57" s="1"/>
      <c r="K57" s="178"/>
      <c r="L57" s="1"/>
      <c r="M57" s="1"/>
      <c r="N57" s="178"/>
      <c r="O57" s="1">
        <f t="shared" si="17"/>
        <v>3</v>
      </c>
      <c r="P57" s="1">
        <f t="shared" si="17"/>
        <v>38</v>
      </c>
      <c r="Q57" s="178">
        <f t="shared" si="18"/>
        <v>41</v>
      </c>
    </row>
    <row r="58" spans="1:17" ht="22.5" x14ac:dyDescent="0.55000000000000004">
      <c r="A58" s="2"/>
      <c r="B58" s="2">
        <v>7</v>
      </c>
      <c r="C58" s="2" t="s">
        <v>71</v>
      </c>
      <c r="D58" s="2" t="s">
        <v>72</v>
      </c>
      <c r="E58" s="2" t="s">
        <v>42</v>
      </c>
      <c r="F58" s="1"/>
      <c r="G58" s="1"/>
      <c r="H58" s="178"/>
      <c r="I58" s="1"/>
      <c r="J58" s="1"/>
      <c r="K58" s="178"/>
      <c r="L58" s="1">
        <v>1</v>
      </c>
      <c r="M58" s="1">
        <v>1</v>
      </c>
      <c r="N58" s="178">
        <f t="shared" ref="N58:N60" si="19">SUM(L58:M58)</f>
        <v>2</v>
      </c>
      <c r="O58" s="1">
        <f t="shared" si="17"/>
        <v>1</v>
      </c>
      <c r="P58" s="1">
        <f t="shared" si="17"/>
        <v>1</v>
      </c>
      <c r="Q58" s="178">
        <f t="shared" si="18"/>
        <v>2</v>
      </c>
    </row>
    <row r="59" spans="1:17" ht="22.5" x14ac:dyDescent="0.55000000000000004">
      <c r="A59" s="2"/>
      <c r="B59" s="2">
        <v>8</v>
      </c>
      <c r="C59" s="2" t="s">
        <v>73</v>
      </c>
      <c r="D59" s="2" t="s">
        <v>74</v>
      </c>
      <c r="E59" s="2" t="s">
        <v>14</v>
      </c>
      <c r="F59" s="1">
        <v>10</v>
      </c>
      <c r="G59" s="1">
        <v>156</v>
      </c>
      <c r="H59" s="178">
        <f t="shared" si="15"/>
        <v>166</v>
      </c>
      <c r="I59" s="1">
        <v>2</v>
      </c>
      <c r="J59" s="1">
        <v>25</v>
      </c>
      <c r="K59" s="178">
        <f t="shared" si="16"/>
        <v>27</v>
      </c>
      <c r="L59" s="1"/>
      <c r="M59" s="1"/>
      <c r="N59" s="178"/>
      <c r="O59" s="1">
        <f t="shared" si="17"/>
        <v>12</v>
      </c>
      <c r="P59" s="1">
        <f t="shared" si="17"/>
        <v>181</v>
      </c>
      <c r="Q59" s="178">
        <f t="shared" si="18"/>
        <v>193</v>
      </c>
    </row>
    <row r="60" spans="1:17" ht="22.5" x14ac:dyDescent="0.55000000000000004">
      <c r="A60" s="2"/>
      <c r="B60" s="2">
        <v>9</v>
      </c>
      <c r="C60" s="2" t="s">
        <v>75</v>
      </c>
      <c r="D60" s="2" t="s">
        <v>74</v>
      </c>
      <c r="E60" s="2" t="s">
        <v>42</v>
      </c>
      <c r="F60" s="1"/>
      <c r="G60" s="1"/>
      <c r="H60" s="178"/>
      <c r="I60" s="1"/>
      <c r="J60" s="1"/>
      <c r="K60" s="178"/>
      <c r="L60" s="1"/>
      <c r="M60" s="1">
        <v>6</v>
      </c>
      <c r="N60" s="178">
        <f t="shared" si="19"/>
        <v>6</v>
      </c>
      <c r="O60" s="1"/>
      <c r="P60" s="1">
        <f t="shared" si="17"/>
        <v>6</v>
      </c>
      <c r="Q60" s="178">
        <f t="shared" si="18"/>
        <v>6</v>
      </c>
    </row>
    <row r="61" spans="1:17" ht="22.5" x14ac:dyDescent="0.55000000000000004">
      <c r="A61" s="2"/>
      <c r="B61" s="2">
        <v>10</v>
      </c>
      <c r="C61" s="2" t="s">
        <v>49</v>
      </c>
      <c r="D61" s="2" t="s">
        <v>114</v>
      </c>
      <c r="E61" s="2" t="s">
        <v>14</v>
      </c>
      <c r="F61" s="1">
        <v>11</v>
      </c>
      <c r="G61" s="1">
        <v>62</v>
      </c>
      <c r="H61" s="178">
        <f t="shared" si="15"/>
        <v>73</v>
      </c>
      <c r="I61" s="1"/>
      <c r="J61" s="1"/>
      <c r="K61" s="178"/>
      <c r="L61" s="1"/>
      <c r="M61" s="1"/>
      <c r="N61" s="178"/>
      <c r="O61" s="1">
        <f t="shared" ref="O61" si="20">F61+I61+L61</f>
        <v>11</v>
      </c>
      <c r="P61" s="1">
        <f t="shared" ref="P61" si="21">G61+J61+M61</f>
        <v>62</v>
      </c>
      <c r="Q61" s="178">
        <f t="shared" ref="Q61" si="22">SUM(O61:P61)</f>
        <v>73</v>
      </c>
    </row>
    <row r="62" spans="1:17" ht="22.5" x14ac:dyDescent="0.55000000000000004">
      <c r="A62" s="379" t="s">
        <v>76</v>
      </c>
      <c r="B62" s="379"/>
      <c r="C62" s="379"/>
      <c r="D62" s="379"/>
      <c r="E62" s="379"/>
      <c r="F62" s="178">
        <f>SUM(F52:F61)</f>
        <v>60</v>
      </c>
      <c r="G62" s="178">
        <f t="shared" ref="G62:P62" si="23">SUM(G52:G61)</f>
        <v>356</v>
      </c>
      <c r="H62" s="178">
        <f t="shared" si="23"/>
        <v>416</v>
      </c>
      <c r="I62" s="178">
        <f t="shared" si="23"/>
        <v>12</v>
      </c>
      <c r="J62" s="178">
        <f t="shared" si="23"/>
        <v>41</v>
      </c>
      <c r="K62" s="178">
        <f t="shared" si="23"/>
        <v>53</v>
      </c>
      <c r="L62" s="178">
        <f t="shared" si="23"/>
        <v>1</v>
      </c>
      <c r="M62" s="178">
        <f t="shared" si="23"/>
        <v>7</v>
      </c>
      <c r="N62" s="178">
        <f t="shared" si="23"/>
        <v>8</v>
      </c>
      <c r="O62" s="178">
        <f t="shared" si="23"/>
        <v>73</v>
      </c>
      <c r="P62" s="178">
        <f t="shared" si="23"/>
        <v>404</v>
      </c>
      <c r="Q62" s="178">
        <f>SUM(Q52:Q61)</f>
        <v>477</v>
      </c>
    </row>
    <row r="63" spans="1:17" ht="22.5" x14ac:dyDescent="0.55000000000000004">
      <c r="A63" s="24" t="s">
        <v>77</v>
      </c>
      <c r="B63" s="25"/>
      <c r="C63" s="25"/>
      <c r="D63" s="25"/>
      <c r="E63" s="25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</row>
    <row r="64" spans="1:17" ht="22.5" x14ac:dyDescent="0.55000000000000004">
      <c r="A64" s="4"/>
      <c r="B64" s="2">
        <v>1</v>
      </c>
      <c r="C64" s="2" t="s">
        <v>78</v>
      </c>
      <c r="D64" s="2" t="s">
        <v>79</v>
      </c>
      <c r="E64" s="2" t="s">
        <v>14</v>
      </c>
      <c r="F64" s="1">
        <v>35</v>
      </c>
      <c r="G64" s="1">
        <v>32</v>
      </c>
      <c r="H64" s="130">
        <f>SUM(F64:G64)</f>
        <v>67</v>
      </c>
      <c r="I64" s="1">
        <v>18</v>
      </c>
      <c r="J64" s="1">
        <v>5</v>
      </c>
      <c r="K64" s="130">
        <f>SUM(I64:J64)</f>
        <v>23</v>
      </c>
      <c r="L64" s="1"/>
      <c r="M64" s="1"/>
      <c r="N64" s="130"/>
      <c r="O64" s="1">
        <f t="shared" ref="O64:P68" si="24">F64+I64+L64</f>
        <v>53</v>
      </c>
      <c r="P64" s="1">
        <f t="shared" si="24"/>
        <v>37</v>
      </c>
      <c r="Q64" s="130">
        <f>SUM(O64:P64)</f>
        <v>90</v>
      </c>
    </row>
    <row r="65" spans="1:17" ht="22.5" x14ac:dyDescent="0.55000000000000004">
      <c r="A65" s="4"/>
      <c r="B65" s="2">
        <v>2</v>
      </c>
      <c r="C65" s="2" t="s">
        <v>80</v>
      </c>
      <c r="D65" s="2" t="s">
        <v>81</v>
      </c>
      <c r="E65" s="2" t="s">
        <v>14</v>
      </c>
      <c r="F65" s="1"/>
      <c r="G65" s="1"/>
      <c r="H65" s="130"/>
      <c r="I65" s="1"/>
      <c r="J65" s="1"/>
      <c r="K65" s="136"/>
      <c r="L65" s="1"/>
      <c r="M65" s="1"/>
      <c r="N65" s="130"/>
      <c r="O65" s="1"/>
      <c r="P65" s="1"/>
      <c r="Q65" s="136"/>
    </row>
    <row r="66" spans="1:17" ht="22.5" x14ac:dyDescent="0.55000000000000004">
      <c r="A66" s="4"/>
      <c r="B66" s="2">
        <v>3</v>
      </c>
      <c r="C66" s="2" t="s">
        <v>80</v>
      </c>
      <c r="D66" s="2" t="s">
        <v>82</v>
      </c>
      <c r="E66" s="2" t="s">
        <v>14</v>
      </c>
      <c r="F66" s="1">
        <v>58</v>
      </c>
      <c r="G66" s="1">
        <v>71</v>
      </c>
      <c r="H66" s="130">
        <f>SUM(F66:G66)</f>
        <v>129</v>
      </c>
      <c r="I66" s="1">
        <v>16</v>
      </c>
      <c r="J66" s="1">
        <v>7</v>
      </c>
      <c r="K66" s="130">
        <f>SUM(I66:J66)</f>
        <v>23</v>
      </c>
      <c r="L66" s="1"/>
      <c r="M66" s="1"/>
      <c r="N66" s="130"/>
      <c r="O66" s="1">
        <f t="shared" si="24"/>
        <v>74</v>
      </c>
      <c r="P66" s="1">
        <f t="shared" si="24"/>
        <v>78</v>
      </c>
      <c r="Q66" s="130">
        <f>SUM(O66:P66)</f>
        <v>152</v>
      </c>
    </row>
    <row r="67" spans="1:17" ht="22.5" x14ac:dyDescent="0.55000000000000004">
      <c r="A67" s="4"/>
      <c r="B67" s="2">
        <v>4</v>
      </c>
      <c r="C67" s="2" t="s">
        <v>83</v>
      </c>
      <c r="D67" s="2" t="s">
        <v>81</v>
      </c>
      <c r="E67" s="2" t="s">
        <v>42</v>
      </c>
      <c r="F67" s="1"/>
      <c r="G67" s="1"/>
      <c r="H67" s="130"/>
      <c r="I67" s="1"/>
      <c r="J67" s="1"/>
      <c r="K67" s="130"/>
      <c r="L67" s="1">
        <v>1</v>
      </c>
      <c r="M67" s="1">
        <v>2</v>
      </c>
      <c r="N67" s="130">
        <f>SUM(L67:M67)</f>
        <v>3</v>
      </c>
      <c r="O67" s="1">
        <f t="shared" si="24"/>
        <v>1</v>
      </c>
      <c r="P67" s="1">
        <f t="shared" si="24"/>
        <v>2</v>
      </c>
      <c r="Q67" s="130">
        <f>SUM(O67:P67)</f>
        <v>3</v>
      </c>
    </row>
    <row r="68" spans="1:17" ht="22.5" x14ac:dyDescent="0.55000000000000004">
      <c r="A68" s="4"/>
      <c r="B68" s="2">
        <v>5</v>
      </c>
      <c r="C68" s="2" t="s">
        <v>84</v>
      </c>
      <c r="D68" s="2" t="s">
        <v>85</v>
      </c>
      <c r="E68" s="2" t="s">
        <v>14</v>
      </c>
      <c r="F68" s="1">
        <v>57</v>
      </c>
      <c r="G68" s="1">
        <v>40</v>
      </c>
      <c r="H68" s="130">
        <f>SUM(F68:G68)</f>
        <v>97</v>
      </c>
      <c r="I68" s="1">
        <v>7</v>
      </c>
      <c r="J68" s="1">
        <v>7</v>
      </c>
      <c r="K68" s="130">
        <f>SUM(I68:J68)</f>
        <v>14</v>
      </c>
      <c r="L68" s="1"/>
      <c r="M68" s="1"/>
      <c r="N68" s="130"/>
      <c r="O68" s="1">
        <f t="shared" si="24"/>
        <v>64</v>
      </c>
      <c r="P68" s="1">
        <f t="shared" si="24"/>
        <v>47</v>
      </c>
      <c r="Q68" s="130">
        <f>SUM(O68:P68)</f>
        <v>111</v>
      </c>
    </row>
    <row r="69" spans="1:17" ht="22.5" x14ac:dyDescent="0.55000000000000004">
      <c r="A69" s="385" t="s">
        <v>86</v>
      </c>
      <c r="B69" s="385"/>
      <c r="C69" s="385"/>
      <c r="D69" s="385"/>
      <c r="E69" s="385"/>
      <c r="F69" s="130">
        <f t="shared" ref="F69:P69" si="25">SUM(F64:F68)</f>
        <v>150</v>
      </c>
      <c r="G69" s="130">
        <f t="shared" si="25"/>
        <v>143</v>
      </c>
      <c r="H69" s="130">
        <f t="shared" si="25"/>
        <v>293</v>
      </c>
      <c r="I69" s="130">
        <f t="shared" si="25"/>
        <v>41</v>
      </c>
      <c r="J69" s="130">
        <f t="shared" si="25"/>
        <v>19</v>
      </c>
      <c r="K69" s="130">
        <f t="shared" si="25"/>
        <v>60</v>
      </c>
      <c r="L69" s="130">
        <f t="shared" si="25"/>
        <v>1</v>
      </c>
      <c r="M69" s="130">
        <f t="shared" si="25"/>
        <v>2</v>
      </c>
      <c r="N69" s="130">
        <f t="shared" si="25"/>
        <v>3</v>
      </c>
      <c r="O69" s="130">
        <f t="shared" si="25"/>
        <v>192</v>
      </c>
      <c r="P69" s="130">
        <f t="shared" si="25"/>
        <v>164</v>
      </c>
      <c r="Q69" s="130">
        <f>SUM(Q64:Q68)</f>
        <v>356</v>
      </c>
    </row>
    <row r="70" spans="1:17" ht="22.5" x14ac:dyDescent="0.55000000000000004">
      <c r="A70" s="376" t="s">
        <v>87</v>
      </c>
      <c r="B70" s="376"/>
      <c r="C70" s="376"/>
      <c r="D70" s="376"/>
      <c r="E70" s="376"/>
      <c r="F70" s="124">
        <f t="shared" ref="F70:Q70" si="26">SUM(F18+F36+F50+F62+F69)</f>
        <v>678</v>
      </c>
      <c r="G70" s="124">
        <f t="shared" si="26"/>
        <v>1652</v>
      </c>
      <c r="H70" s="124">
        <f t="shared" si="26"/>
        <v>2330</v>
      </c>
      <c r="I70" s="124">
        <f t="shared" si="26"/>
        <v>73</v>
      </c>
      <c r="J70" s="124">
        <f t="shared" si="26"/>
        <v>80</v>
      </c>
      <c r="K70" s="124">
        <f t="shared" si="26"/>
        <v>153</v>
      </c>
      <c r="L70" s="124">
        <f t="shared" si="26"/>
        <v>72</v>
      </c>
      <c r="M70" s="124">
        <f t="shared" si="26"/>
        <v>149</v>
      </c>
      <c r="N70" s="124">
        <f t="shared" si="26"/>
        <v>221</v>
      </c>
      <c r="O70" s="124">
        <f t="shared" si="26"/>
        <v>823</v>
      </c>
      <c r="P70" s="124">
        <f t="shared" si="26"/>
        <v>1881</v>
      </c>
      <c r="Q70" s="124">
        <f t="shared" si="26"/>
        <v>2704</v>
      </c>
    </row>
  </sheetData>
  <mergeCells count="12">
    <mergeCell ref="A70:E70"/>
    <mergeCell ref="A1:Q1"/>
    <mergeCell ref="F2:Q2"/>
    <mergeCell ref="F3:H3"/>
    <mergeCell ref="I3:K3"/>
    <mergeCell ref="L3:N3"/>
    <mergeCell ref="O3:Q3"/>
    <mergeCell ref="A18:E18"/>
    <mergeCell ref="A36:E36"/>
    <mergeCell ref="A50:E50"/>
    <mergeCell ref="A62:E62"/>
    <mergeCell ref="A69:E69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74"/>
  <sheetViews>
    <sheetView topLeftCell="A49" zoomScaleNormal="100" zoomScaleSheetLayoutView="85" workbookViewId="0">
      <selection activeCell="E62" sqref="E62"/>
    </sheetView>
  </sheetViews>
  <sheetFormatPr defaultRowHeight="22.5" x14ac:dyDescent="0.55000000000000004"/>
  <cols>
    <col min="1" max="1" width="1.42578125" style="4" customWidth="1"/>
    <col min="2" max="2" width="4.7109375" style="4" customWidth="1"/>
    <col min="3" max="3" width="25.5703125" style="4" bestFit="1" customWidth="1"/>
    <col min="4" max="4" width="41.42578125" style="4" customWidth="1"/>
    <col min="5" max="5" width="16.7109375" style="4" customWidth="1"/>
    <col min="6" max="8" width="8" style="28" customWidth="1"/>
    <col min="9" max="9" width="8" style="162" customWidth="1"/>
    <col min="10" max="12" width="8" style="28" customWidth="1"/>
    <col min="13" max="13" width="8" style="162" customWidth="1"/>
    <col min="14" max="16" width="9.140625" style="27"/>
    <col min="17" max="17" width="9.140625" style="163"/>
    <col min="18" max="16384" width="9.140625" style="27"/>
  </cols>
  <sheetData>
    <row r="1" spans="1:17" ht="24.75" x14ac:dyDescent="0.6">
      <c r="A1" s="386" t="s">
        <v>146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</row>
    <row r="2" spans="1:17" s="163" customFormat="1" x14ac:dyDescent="0.55000000000000004">
      <c r="A2" s="301"/>
      <c r="B2" s="302"/>
      <c r="C2" s="160"/>
      <c r="D2" s="160"/>
      <c r="E2" s="160"/>
      <c r="F2" s="366" t="s">
        <v>102</v>
      </c>
      <c r="G2" s="366"/>
      <c r="H2" s="366"/>
      <c r="I2" s="366"/>
      <c r="J2" s="366" t="s">
        <v>92</v>
      </c>
      <c r="K2" s="366"/>
      <c r="L2" s="366"/>
      <c r="M2" s="366"/>
      <c r="N2" s="366" t="s">
        <v>144</v>
      </c>
      <c r="O2" s="366"/>
      <c r="P2" s="366"/>
      <c r="Q2" s="366"/>
    </row>
    <row r="3" spans="1:17" s="163" customFormat="1" x14ac:dyDescent="0.55000000000000004">
      <c r="A3" s="303"/>
      <c r="B3" s="304" t="s">
        <v>2</v>
      </c>
      <c r="C3" s="305" t="s">
        <v>3</v>
      </c>
      <c r="D3" s="305" t="s">
        <v>4</v>
      </c>
      <c r="E3" s="305" t="s">
        <v>5</v>
      </c>
      <c r="F3" s="306" t="s">
        <v>103</v>
      </c>
      <c r="G3" s="307" t="s">
        <v>103</v>
      </c>
      <c r="H3" s="308" t="s">
        <v>103</v>
      </c>
      <c r="I3" s="160" t="s">
        <v>10</v>
      </c>
      <c r="J3" s="306" t="s">
        <v>103</v>
      </c>
      <c r="K3" s="307" t="s">
        <v>103</v>
      </c>
      <c r="L3" s="308" t="s">
        <v>103</v>
      </c>
      <c r="M3" s="160" t="s">
        <v>10</v>
      </c>
      <c r="N3" s="306" t="s">
        <v>103</v>
      </c>
      <c r="O3" s="307" t="s">
        <v>103</v>
      </c>
      <c r="P3" s="308" t="s">
        <v>103</v>
      </c>
      <c r="Q3" s="160" t="s">
        <v>10</v>
      </c>
    </row>
    <row r="4" spans="1:17" s="163" customFormat="1" x14ac:dyDescent="0.55000000000000004">
      <c r="A4" s="309"/>
      <c r="B4" s="310"/>
      <c r="C4" s="161"/>
      <c r="D4" s="161"/>
      <c r="E4" s="161" t="s">
        <v>7</v>
      </c>
      <c r="F4" s="311" t="s">
        <v>104</v>
      </c>
      <c r="G4" s="312" t="s">
        <v>105</v>
      </c>
      <c r="H4" s="313" t="s">
        <v>106</v>
      </c>
      <c r="I4" s="161" t="s">
        <v>149</v>
      </c>
      <c r="J4" s="311" t="s">
        <v>104</v>
      </c>
      <c r="K4" s="312" t="s">
        <v>105</v>
      </c>
      <c r="L4" s="313" t="s">
        <v>106</v>
      </c>
      <c r="M4" s="161" t="s">
        <v>149</v>
      </c>
      <c r="N4" s="311" t="s">
        <v>104</v>
      </c>
      <c r="O4" s="312" t="s">
        <v>105</v>
      </c>
      <c r="P4" s="313" t="s">
        <v>106</v>
      </c>
      <c r="Q4" s="161" t="s">
        <v>149</v>
      </c>
    </row>
    <row r="5" spans="1:17" s="163" customFormat="1" x14ac:dyDescent="0.55000000000000004">
      <c r="A5" s="314" t="s">
        <v>11</v>
      </c>
      <c r="B5" s="315"/>
      <c r="C5" s="316"/>
      <c r="D5" s="316"/>
      <c r="E5" s="316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43"/>
    </row>
    <row r="6" spans="1:17" x14ac:dyDescent="0.55000000000000004">
      <c r="A6" s="275"/>
      <c r="B6" s="2">
        <v>1</v>
      </c>
      <c r="C6" s="2" t="s">
        <v>12</v>
      </c>
      <c r="D6" s="2" t="s">
        <v>13</v>
      </c>
      <c r="E6" s="2" t="s">
        <v>14</v>
      </c>
      <c r="F6" s="42">
        <f>แยกชั้นปี!W6</f>
        <v>90</v>
      </c>
      <c r="G6" s="44"/>
      <c r="H6" s="45"/>
      <c r="I6" s="159">
        <f>SUM(F6:H6)</f>
        <v>90</v>
      </c>
      <c r="J6" s="42">
        <f>แยกชั้นปี!H6</f>
        <v>13</v>
      </c>
      <c r="K6" s="44"/>
      <c r="L6" s="45"/>
      <c r="M6" s="159">
        <f>SUM(J6:L6)</f>
        <v>13</v>
      </c>
      <c r="N6" s="131">
        <f>จบปี61!H6</f>
        <v>35</v>
      </c>
      <c r="O6" s="132"/>
      <c r="P6" s="45"/>
      <c r="Q6" s="159">
        <f>SUM(N6:P6)</f>
        <v>35</v>
      </c>
    </row>
    <row r="7" spans="1:17" x14ac:dyDescent="0.55000000000000004">
      <c r="A7" s="276"/>
      <c r="B7" s="2">
        <v>2</v>
      </c>
      <c r="C7" s="2" t="s">
        <v>12</v>
      </c>
      <c r="D7" s="2" t="s">
        <v>15</v>
      </c>
      <c r="E7" s="2" t="s">
        <v>14</v>
      </c>
      <c r="F7" s="42">
        <f>แยกชั้นปี!W7</f>
        <v>24</v>
      </c>
      <c r="G7" s="44"/>
      <c r="H7" s="45"/>
      <c r="I7" s="159">
        <f t="shared" ref="I7:I19" si="0">SUM(F7:H7)</f>
        <v>24</v>
      </c>
      <c r="J7" s="138">
        <f>แยกชั้นปี!H7</f>
        <v>10</v>
      </c>
      <c r="K7" s="44"/>
      <c r="L7" s="45"/>
      <c r="M7" s="182">
        <f t="shared" ref="M7:M19" si="1">SUM(J7:L7)</f>
        <v>10</v>
      </c>
      <c r="N7" s="131">
        <f>จบปี61!H7</f>
        <v>24</v>
      </c>
      <c r="O7" s="132">
        <f>จบปี61!K7</f>
        <v>7</v>
      </c>
      <c r="P7" s="45"/>
      <c r="Q7" s="182">
        <f t="shared" ref="Q7:Q20" si="2">SUM(N7:P7)</f>
        <v>31</v>
      </c>
    </row>
    <row r="8" spans="1:17" x14ac:dyDescent="0.55000000000000004">
      <c r="A8" s="276"/>
      <c r="B8" s="2">
        <v>3</v>
      </c>
      <c r="C8" s="2" t="s">
        <v>12</v>
      </c>
      <c r="D8" s="2" t="s">
        <v>16</v>
      </c>
      <c r="E8" s="2" t="s">
        <v>14</v>
      </c>
      <c r="F8" s="42">
        <f>แยกชั้นปี!W8</f>
        <v>51</v>
      </c>
      <c r="G8" s="44"/>
      <c r="H8" s="45"/>
      <c r="I8" s="159">
        <f t="shared" si="0"/>
        <v>51</v>
      </c>
      <c r="J8" s="138">
        <f>แยกชั้นปี!H8</f>
        <v>15</v>
      </c>
      <c r="K8" s="44"/>
      <c r="L8" s="45"/>
      <c r="M8" s="182">
        <f t="shared" si="1"/>
        <v>15</v>
      </c>
      <c r="N8" s="131"/>
      <c r="O8" s="132"/>
      <c r="P8" s="45"/>
      <c r="Q8" s="182"/>
    </row>
    <row r="9" spans="1:17" x14ac:dyDescent="0.55000000000000004">
      <c r="A9" s="276"/>
      <c r="B9" s="2">
        <v>4</v>
      </c>
      <c r="C9" s="2" t="s">
        <v>12</v>
      </c>
      <c r="D9" s="2" t="s">
        <v>17</v>
      </c>
      <c r="E9" s="2" t="s">
        <v>14</v>
      </c>
      <c r="F9" s="42">
        <f>แยกชั้นปี!W9</f>
        <v>278</v>
      </c>
      <c r="G9" s="44"/>
      <c r="H9" s="45"/>
      <c r="I9" s="159">
        <f t="shared" si="0"/>
        <v>278</v>
      </c>
      <c r="J9" s="138">
        <f>แยกชั้นปี!H9</f>
        <v>58</v>
      </c>
      <c r="K9" s="44"/>
      <c r="L9" s="45"/>
      <c r="M9" s="182">
        <f t="shared" si="1"/>
        <v>58</v>
      </c>
      <c r="N9" s="131">
        <f>จบปี61!H9</f>
        <v>64</v>
      </c>
      <c r="O9" s="132"/>
      <c r="P9" s="45"/>
      <c r="Q9" s="182">
        <f t="shared" si="2"/>
        <v>64</v>
      </c>
    </row>
    <row r="10" spans="1:17" x14ac:dyDescent="0.55000000000000004">
      <c r="A10" s="276"/>
      <c r="B10" s="2">
        <v>5</v>
      </c>
      <c r="C10" s="2" t="s">
        <v>12</v>
      </c>
      <c r="D10" s="2" t="s">
        <v>18</v>
      </c>
      <c r="E10" s="2" t="s">
        <v>14</v>
      </c>
      <c r="F10" s="42">
        <f>แยกชั้นปี!W10</f>
        <v>500</v>
      </c>
      <c r="G10" s="44"/>
      <c r="H10" s="45"/>
      <c r="I10" s="159">
        <f t="shared" si="0"/>
        <v>500</v>
      </c>
      <c r="J10" s="138">
        <f>แยกชั้นปี!H10</f>
        <v>120</v>
      </c>
      <c r="K10" s="44"/>
      <c r="L10" s="45"/>
      <c r="M10" s="182">
        <f t="shared" si="1"/>
        <v>120</v>
      </c>
      <c r="N10" s="131">
        <f>จบปี61!H10</f>
        <v>56</v>
      </c>
      <c r="O10" s="132"/>
      <c r="P10" s="45"/>
      <c r="Q10" s="182">
        <f t="shared" si="2"/>
        <v>56</v>
      </c>
    </row>
    <row r="11" spans="1:17" x14ac:dyDescent="0.55000000000000004">
      <c r="A11" s="276"/>
      <c r="B11" s="2">
        <v>6</v>
      </c>
      <c r="C11" s="2" t="s">
        <v>12</v>
      </c>
      <c r="D11" s="2" t="s">
        <v>19</v>
      </c>
      <c r="E11" s="2" t="s">
        <v>14</v>
      </c>
      <c r="F11" s="42">
        <f>แยกชั้นปี!W11</f>
        <v>77</v>
      </c>
      <c r="G11" s="44"/>
      <c r="H11" s="45"/>
      <c r="I11" s="159">
        <f t="shared" si="0"/>
        <v>77</v>
      </c>
      <c r="J11" s="138">
        <f>แยกชั้นปี!H11</f>
        <v>11</v>
      </c>
      <c r="K11" s="44"/>
      <c r="L11" s="45"/>
      <c r="M11" s="182">
        <f t="shared" si="1"/>
        <v>11</v>
      </c>
      <c r="N11" s="131">
        <f>จบปี61!H11</f>
        <v>37</v>
      </c>
      <c r="O11" s="132"/>
      <c r="P11" s="45"/>
      <c r="Q11" s="182">
        <f t="shared" si="2"/>
        <v>37</v>
      </c>
    </row>
    <row r="12" spans="1:17" x14ac:dyDescent="0.55000000000000004">
      <c r="A12" s="276"/>
      <c r="B12" s="2">
        <v>7</v>
      </c>
      <c r="C12" s="2" t="s">
        <v>109</v>
      </c>
      <c r="D12" s="2" t="s">
        <v>20</v>
      </c>
      <c r="E12" s="2" t="s">
        <v>14</v>
      </c>
      <c r="F12" s="42">
        <f>แยกชั้นปี!W12</f>
        <v>117</v>
      </c>
      <c r="G12" s="44"/>
      <c r="H12" s="45"/>
      <c r="I12" s="159">
        <f t="shared" si="0"/>
        <v>117</v>
      </c>
      <c r="J12" s="138">
        <f>แยกชั้นปี!H12</f>
        <v>40</v>
      </c>
      <c r="K12" s="44"/>
      <c r="L12" s="45"/>
      <c r="M12" s="182">
        <f t="shared" si="1"/>
        <v>40</v>
      </c>
      <c r="N12" s="131">
        <f>จบปี61!H12</f>
        <v>27</v>
      </c>
      <c r="O12" s="132"/>
      <c r="P12" s="45"/>
      <c r="Q12" s="182">
        <f t="shared" si="2"/>
        <v>27</v>
      </c>
    </row>
    <row r="13" spans="1:17" x14ac:dyDescent="0.55000000000000004">
      <c r="A13" s="276"/>
      <c r="B13" s="2">
        <v>8</v>
      </c>
      <c r="C13" s="2" t="s">
        <v>12</v>
      </c>
      <c r="D13" s="2" t="s">
        <v>110</v>
      </c>
      <c r="E13" s="2" t="s">
        <v>14</v>
      </c>
      <c r="F13" s="42">
        <f>แยกชั้นปี!W13</f>
        <v>52</v>
      </c>
      <c r="G13" s="44"/>
      <c r="H13" s="45"/>
      <c r="I13" s="159">
        <f t="shared" si="0"/>
        <v>52</v>
      </c>
      <c r="J13" s="138">
        <f>แยกชั้นปี!H13</f>
        <v>13</v>
      </c>
      <c r="K13" s="44"/>
      <c r="L13" s="45"/>
      <c r="M13" s="182">
        <f t="shared" si="1"/>
        <v>13</v>
      </c>
      <c r="N13" s="131">
        <f>จบปี61!H13</f>
        <v>10</v>
      </c>
      <c r="O13" s="132"/>
      <c r="P13" s="45"/>
      <c r="Q13" s="182">
        <f t="shared" si="2"/>
        <v>10</v>
      </c>
    </row>
    <row r="14" spans="1:17" x14ac:dyDescent="0.55000000000000004">
      <c r="A14" s="276"/>
      <c r="B14" s="2">
        <v>9</v>
      </c>
      <c r="C14" s="2" t="s">
        <v>12</v>
      </c>
      <c r="D14" s="2" t="s">
        <v>111</v>
      </c>
      <c r="E14" s="2" t="s">
        <v>14</v>
      </c>
      <c r="F14" s="42">
        <f>แยกชั้นปี!W14</f>
        <v>45</v>
      </c>
      <c r="G14" s="44"/>
      <c r="H14" s="45"/>
      <c r="I14" s="159">
        <f t="shared" si="0"/>
        <v>45</v>
      </c>
      <c r="J14" s="138">
        <f>แยกชั้นปี!H14</f>
        <v>11</v>
      </c>
      <c r="K14" s="44"/>
      <c r="L14" s="45"/>
      <c r="M14" s="182">
        <f t="shared" si="1"/>
        <v>11</v>
      </c>
      <c r="N14" s="131">
        <f>จบปี61!H14</f>
        <v>20</v>
      </c>
      <c r="O14" s="132"/>
      <c r="P14" s="45"/>
      <c r="Q14" s="182">
        <f t="shared" si="2"/>
        <v>20</v>
      </c>
    </row>
    <row r="15" spans="1:17" x14ac:dyDescent="0.55000000000000004">
      <c r="A15" s="276"/>
      <c r="B15" s="2">
        <v>10</v>
      </c>
      <c r="C15" s="2" t="s">
        <v>12</v>
      </c>
      <c r="D15" s="2" t="s">
        <v>117</v>
      </c>
      <c r="E15" s="2" t="s">
        <v>14</v>
      </c>
      <c r="F15" s="42">
        <f>แยกชั้นปี!W15</f>
        <v>61</v>
      </c>
      <c r="G15" s="44"/>
      <c r="H15" s="45"/>
      <c r="I15" s="159">
        <f t="shared" si="0"/>
        <v>61</v>
      </c>
      <c r="J15" s="138">
        <f>แยกชั้นปี!H15</f>
        <v>18</v>
      </c>
      <c r="K15" s="44"/>
      <c r="L15" s="45"/>
      <c r="M15" s="182">
        <f t="shared" si="1"/>
        <v>18</v>
      </c>
      <c r="N15" s="131"/>
      <c r="O15" s="132"/>
      <c r="P15" s="45"/>
      <c r="Q15" s="182"/>
    </row>
    <row r="16" spans="1:17" x14ac:dyDescent="0.55000000000000004">
      <c r="A16" s="276"/>
      <c r="B16" s="2">
        <v>11</v>
      </c>
      <c r="C16" s="2" t="s">
        <v>21</v>
      </c>
      <c r="D16" s="2" t="s">
        <v>22</v>
      </c>
      <c r="E16" s="2" t="s">
        <v>14</v>
      </c>
      <c r="F16" s="42"/>
      <c r="G16" s="44"/>
      <c r="H16" s="45"/>
      <c r="I16" s="159"/>
      <c r="J16" s="138"/>
      <c r="K16" s="44"/>
      <c r="L16" s="45"/>
      <c r="M16" s="182"/>
      <c r="N16" s="131">
        <f>จบปี61!H15</f>
        <v>9</v>
      </c>
      <c r="O16" s="132"/>
      <c r="P16" s="45"/>
      <c r="Q16" s="182">
        <f t="shared" si="2"/>
        <v>9</v>
      </c>
    </row>
    <row r="17" spans="1:17" x14ac:dyDescent="0.55000000000000004">
      <c r="A17" s="276"/>
      <c r="B17" s="2">
        <v>12</v>
      </c>
      <c r="C17" s="2" t="s">
        <v>21</v>
      </c>
      <c r="D17" s="2" t="s">
        <v>116</v>
      </c>
      <c r="E17" s="2" t="s">
        <v>14</v>
      </c>
      <c r="F17" s="42">
        <f>แยกชั้นปี!W17</f>
        <v>40</v>
      </c>
      <c r="G17" s="44"/>
      <c r="H17" s="45"/>
      <c r="I17" s="159">
        <f t="shared" si="0"/>
        <v>40</v>
      </c>
      <c r="J17" s="138">
        <f>แยกชั้นปี!H17</f>
        <v>11</v>
      </c>
      <c r="K17" s="44"/>
      <c r="L17" s="45"/>
      <c r="M17" s="182">
        <f t="shared" si="1"/>
        <v>11</v>
      </c>
      <c r="N17" s="131"/>
      <c r="O17" s="132"/>
      <c r="P17" s="45"/>
      <c r="Q17" s="182"/>
    </row>
    <row r="18" spans="1:17" x14ac:dyDescent="0.55000000000000004">
      <c r="A18" s="276"/>
      <c r="B18" s="2">
        <v>13</v>
      </c>
      <c r="C18" s="2" t="s">
        <v>21</v>
      </c>
      <c r="D18" s="2" t="s">
        <v>23</v>
      </c>
      <c r="E18" s="2" t="s">
        <v>14</v>
      </c>
      <c r="F18" s="42"/>
      <c r="G18" s="44"/>
      <c r="H18" s="45"/>
      <c r="I18" s="159"/>
      <c r="J18" s="138"/>
      <c r="K18" s="44"/>
      <c r="L18" s="45"/>
      <c r="M18" s="182"/>
      <c r="N18" s="131">
        <f>จบปี61!H16</f>
        <v>11</v>
      </c>
      <c r="O18" s="132">
        <f>จบปี61!K16</f>
        <v>2</v>
      </c>
      <c r="P18" s="45"/>
      <c r="Q18" s="182">
        <f t="shared" si="2"/>
        <v>13</v>
      </c>
    </row>
    <row r="19" spans="1:17" x14ac:dyDescent="0.55000000000000004">
      <c r="A19" s="276"/>
      <c r="B19" s="2">
        <v>14</v>
      </c>
      <c r="C19" s="2" t="s">
        <v>21</v>
      </c>
      <c r="D19" s="2" t="s">
        <v>115</v>
      </c>
      <c r="E19" s="2" t="s">
        <v>14</v>
      </c>
      <c r="F19" s="42">
        <f>แยกชั้นปี!W19</f>
        <v>96</v>
      </c>
      <c r="G19" s="44">
        <f>แยกชั้นปี!AO19</f>
        <v>36</v>
      </c>
      <c r="H19" s="45"/>
      <c r="I19" s="159">
        <f t="shared" si="0"/>
        <v>132</v>
      </c>
      <c r="J19" s="138">
        <f>แยกชั้นปี!H19</f>
        <v>21</v>
      </c>
      <c r="K19" s="44"/>
      <c r="L19" s="45"/>
      <c r="M19" s="182">
        <f t="shared" si="1"/>
        <v>21</v>
      </c>
      <c r="N19" s="131"/>
      <c r="O19" s="132"/>
      <c r="P19" s="45"/>
      <c r="Q19" s="182"/>
    </row>
    <row r="20" spans="1:17" x14ac:dyDescent="0.55000000000000004">
      <c r="A20" s="141"/>
      <c r="B20" s="2">
        <v>15</v>
      </c>
      <c r="C20" s="2" t="s">
        <v>21</v>
      </c>
      <c r="D20" s="2" t="s">
        <v>24</v>
      </c>
      <c r="E20" s="2" t="s">
        <v>14</v>
      </c>
      <c r="F20" s="42"/>
      <c r="G20" s="44"/>
      <c r="H20" s="45"/>
      <c r="I20" s="159"/>
      <c r="J20" s="138"/>
      <c r="K20" s="44"/>
      <c r="L20" s="45"/>
      <c r="M20" s="182"/>
      <c r="N20" s="131">
        <f>จบปี61!H17</f>
        <v>24</v>
      </c>
      <c r="O20" s="132"/>
      <c r="P20" s="45"/>
      <c r="Q20" s="182">
        <f t="shared" si="2"/>
        <v>24</v>
      </c>
    </row>
    <row r="21" spans="1:17" s="163" customFormat="1" x14ac:dyDescent="0.55000000000000004">
      <c r="A21" s="388" t="s">
        <v>25</v>
      </c>
      <c r="B21" s="388"/>
      <c r="C21" s="388"/>
      <c r="D21" s="388"/>
      <c r="E21" s="388"/>
      <c r="F21" s="183">
        <f>SUM(F6:F20)</f>
        <v>1431</v>
      </c>
      <c r="G21" s="183">
        <f t="shared" ref="G21:M21" si="3">SUM(G6:G20)</f>
        <v>36</v>
      </c>
      <c r="H21" s="183"/>
      <c r="I21" s="183">
        <f t="shared" si="3"/>
        <v>1467</v>
      </c>
      <c r="J21" s="183">
        <f t="shared" si="3"/>
        <v>341</v>
      </c>
      <c r="K21" s="183"/>
      <c r="L21" s="183"/>
      <c r="M21" s="183">
        <f t="shared" si="3"/>
        <v>341</v>
      </c>
      <c r="N21" s="183">
        <f>SUM(N6:N20)</f>
        <v>317</v>
      </c>
      <c r="O21" s="183">
        <f>SUM(O6:O20)</f>
        <v>9</v>
      </c>
      <c r="P21" s="183"/>
      <c r="Q21" s="183">
        <f>SUM(Q6:Q20)</f>
        <v>326</v>
      </c>
    </row>
    <row r="22" spans="1:17" s="163" customFormat="1" x14ac:dyDescent="0.55000000000000004">
      <c r="A22" s="298" t="s">
        <v>26</v>
      </c>
      <c r="B22" s="298"/>
      <c r="C22" s="299"/>
      <c r="D22" s="300"/>
      <c r="E22" s="300"/>
      <c r="F22" s="287"/>
      <c r="G22" s="287"/>
      <c r="H22" s="287"/>
      <c r="I22" s="287"/>
      <c r="J22" s="287"/>
      <c r="K22" s="287"/>
      <c r="L22" s="287"/>
      <c r="M22" s="287"/>
      <c r="N22" s="287"/>
      <c r="O22" s="287"/>
      <c r="P22" s="287"/>
      <c r="Q22" s="288"/>
    </row>
    <row r="23" spans="1:17" x14ac:dyDescent="0.55000000000000004">
      <c r="A23" s="275"/>
      <c r="B23" s="2">
        <v>1</v>
      </c>
      <c r="C23" s="2" t="s">
        <v>27</v>
      </c>
      <c r="D23" s="2" t="s">
        <v>28</v>
      </c>
      <c r="E23" s="2" t="s">
        <v>14</v>
      </c>
      <c r="F23" s="42">
        <f>แยกชั้นปี!W23</f>
        <v>366</v>
      </c>
      <c r="G23" s="44"/>
      <c r="H23" s="45"/>
      <c r="I23" s="159">
        <f>SUM(F23:H23)</f>
        <v>366</v>
      </c>
      <c r="J23" s="42">
        <f>แยกชั้นปี!H23</f>
        <v>69</v>
      </c>
      <c r="K23" s="44"/>
      <c r="L23" s="45"/>
      <c r="M23" s="159">
        <f>SUM(J23:L23)</f>
        <v>69</v>
      </c>
      <c r="N23" s="131">
        <f>จบปี61!H20</f>
        <v>105</v>
      </c>
      <c r="O23" s="132"/>
      <c r="P23" s="45"/>
      <c r="Q23" s="159">
        <f>SUM(N23:P23)</f>
        <v>105</v>
      </c>
    </row>
    <row r="24" spans="1:17" x14ac:dyDescent="0.55000000000000004">
      <c r="A24" s="276"/>
      <c r="B24" s="2">
        <v>2</v>
      </c>
      <c r="C24" s="2" t="s">
        <v>27</v>
      </c>
      <c r="D24" s="2" t="s">
        <v>29</v>
      </c>
      <c r="E24" s="2" t="s">
        <v>14</v>
      </c>
      <c r="F24" s="42">
        <f>แยกชั้นปี!W24</f>
        <v>368</v>
      </c>
      <c r="G24" s="44"/>
      <c r="H24" s="45"/>
      <c r="I24" s="159">
        <f t="shared" ref="I24:I38" si="4">SUM(F24:H24)</f>
        <v>368</v>
      </c>
      <c r="J24" s="138">
        <f>แยกชั้นปี!H24</f>
        <v>71</v>
      </c>
      <c r="K24" s="44"/>
      <c r="L24" s="45"/>
      <c r="M24" s="182">
        <f t="shared" ref="M24:M35" si="5">SUM(J24:L24)</f>
        <v>71</v>
      </c>
      <c r="N24" s="131">
        <f>จบปี61!H21</f>
        <v>84</v>
      </c>
      <c r="O24" s="132"/>
      <c r="P24" s="45"/>
      <c r="Q24" s="182">
        <f t="shared" ref="Q24:Q38" si="6">SUM(N24:P24)</f>
        <v>84</v>
      </c>
    </row>
    <row r="25" spans="1:17" x14ac:dyDescent="0.55000000000000004">
      <c r="A25" s="276"/>
      <c r="B25" s="2">
        <v>3</v>
      </c>
      <c r="C25" s="2" t="s">
        <v>27</v>
      </c>
      <c r="D25" s="2" t="s">
        <v>30</v>
      </c>
      <c r="E25" s="2" t="s">
        <v>14</v>
      </c>
      <c r="F25" s="42">
        <f>แยกชั้นปี!W25</f>
        <v>279</v>
      </c>
      <c r="G25" s="44"/>
      <c r="H25" s="45"/>
      <c r="I25" s="159">
        <f t="shared" si="4"/>
        <v>279</v>
      </c>
      <c r="J25" s="138">
        <f>แยกชั้นปี!H25</f>
        <v>64</v>
      </c>
      <c r="K25" s="44"/>
      <c r="L25" s="45"/>
      <c r="M25" s="182">
        <f t="shared" si="5"/>
        <v>64</v>
      </c>
      <c r="N25" s="131">
        <f>จบปี61!H22</f>
        <v>91</v>
      </c>
      <c r="O25" s="132"/>
      <c r="P25" s="45"/>
      <c r="Q25" s="182">
        <f t="shared" si="6"/>
        <v>91</v>
      </c>
    </row>
    <row r="26" spans="1:17" x14ac:dyDescent="0.55000000000000004">
      <c r="A26" s="276"/>
      <c r="B26" s="2">
        <v>4</v>
      </c>
      <c r="C26" s="2" t="s">
        <v>27</v>
      </c>
      <c r="D26" s="2" t="s">
        <v>31</v>
      </c>
      <c r="E26" s="2" t="s">
        <v>14</v>
      </c>
      <c r="F26" s="42">
        <f>แยกชั้นปี!W26</f>
        <v>371</v>
      </c>
      <c r="G26" s="44"/>
      <c r="H26" s="45"/>
      <c r="I26" s="159">
        <f t="shared" si="4"/>
        <v>371</v>
      </c>
      <c r="J26" s="138">
        <f>แยกชั้นปี!H26</f>
        <v>71</v>
      </c>
      <c r="K26" s="44"/>
      <c r="L26" s="45"/>
      <c r="M26" s="182">
        <f t="shared" si="5"/>
        <v>71</v>
      </c>
      <c r="N26" s="131">
        <f>จบปี61!H23</f>
        <v>94</v>
      </c>
      <c r="O26" s="132"/>
      <c r="P26" s="45"/>
      <c r="Q26" s="182">
        <f t="shared" si="6"/>
        <v>94</v>
      </c>
    </row>
    <row r="27" spans="1:17" x14ac:dyDescent="0.55000000000000004">
      <c r="A27" s="276"/>
      <c r="B27" s="2">
        <v>5</v>
      </c>
      <c r="C27" s="2" t="s">
        <v>27</v>
      </c>
      <c r="D27" s="2" t="s">
        <v>32</v>
      </c>
      <c r="E27" s="2" t="s">
        <v>14</v>
      </c>
      <c r="F27" s="42">
        <f>แยกชั้นปี!W27</f>
        <v>378</v>
      </c>
      <c r="G27" s="44"/>
      <c r="H27" s="45"/>
      <c r="I27" s="159">
        <f t="shared" si="4"/>
        <v>378</v>
      </c>
      <c r="J27" s="138">
        <f>แยกชั้นปี!H27</f>
        <v>68</v>
      </c>
      <c r="K27" s="44"/>
      <c r="L27" s="45"/>
      <c r="M27" s="182">
        <f t="shared" si="5"/>
        <v>68</v>
      </c>
      <c r="N27" s="131">
        <f>จบปี61!H24</f>
        <v>101</v>
      </c>
      <c r="O27" s="132"/>
      <c r="P27" s="45"/>
      <c r="Q27" s="182">
        <f t="shared" si="6"/>
        <v>101</v>
      </c>
    </row>
    <row r="28" spans="1:17" x14ac:dyDescent="0.55000000000000004">
      <c r="A28" s="276"/>
      <c r="B28" s="2">
        <v>6</v>
      </c>
      <c r="C28" s="2" t="s">
        <v>27</v>
      </c>
      <c r="D28" s="2" t="s">
        <v>33</v>
      </c>
      <c r="E28" s="2" t="s">
        <v>14</v>
      </c>
      <c r="F28" s="42">
        <f>แยกชั้นปี!W28</f>
        <v>377</v>
      </c>
      <c r="G28" s="44"/>
      <c r="H28" s="45"/>
      <c r="I28" s="159">
        <f t="shared" si="4"/>
        <v>377</v>
      </c>
      <c r="J28" s="138">
        <f>แยกชั้นปี!H28</f>
        <v>71</v>
      </c>
      <c r="K28" s="44"/>
      <c r="L28" s="45"/>
      <c r="M28" s="182">
        <f t="shared" si="5"/>
        <v>71</v>
      </c>
      <c r="N28" s="131">
        <f>จบปี61!H25</f>
        <v>106</v>
      </c>
      <c r="O28" s="132"/>
      <c r="P28" s="45"/>
      <c r="Q28" s="182">
        <f t="shared" si="6"/>
        <v>106</v>
      </c>
    </row>
    <row r="29" spans="1:17" x14ac:dyDescent="0.55000000000000004">
      <c r="A29" s="276"/>
      <c r="B29" s="2">
        <v>7</v>
      </c>
      <c r="C29" s="2" t="s">
        <v>27</v>
      </c>
      <c r="D29" s="2" t="s">
        <v>34</v>
      </c>
      <c r="E29" s="2" t="s">
        <v>14</v>
      </c>
      <c r="F29" s="42">
        <f>แยกชั้นปี!W29</f>
        <v>380</v>
      </c>
      <c r="G29" s="44"/>
      <c r="H29" s="45"/>
      <c r="I29" s="159">
        <f t="shared" si="4"/>
        <v>380</v>
      </c>
      <c r="J29" s="138">
        <f>แยกชั้นปี!H29</f>
        <v>68</v>
      </c>
      <c r="K29" s="44"/>
      <c r="L29" s="45"/>
      <c r="M29" s="182">
        <f t="shared" si="5"/>
        <v>68</v>
      </c>
      <c r="N29" s="131">
        <f>จบปี61!H26</f>
        <v>103</v>
      </c>
      <c r="O29" s="132"/>
      <c r="P29" s="45"/>
      <c r="Q29" s="182">
        <f t="shared" si="6"/>
        <v>103</v>
      </c>
    </row>
    <row r="30" spans="1:17" x14ac:dyDescent="0.55000000000000004">
      <c r="A30" s="276"/>
      <c r="B30" s="2">
        <v>8</v>
      </c>
      <c r="C30" s="2" t="s">
        <v>27</v>
      </c>
      <c r="D30" s="2" t="s">
        <v>35</v>
      </c>
      <c r="E30" s="2" t="s">
        <v>14</v>
      </c>
      <c r="F30" s="42">
        <f>แยกชั้นปี!W30</f>
        <v>357</v>
      </c>
      <c r="G30" s="44"/>
      <c r="H30" s="45"/>
      <c r="I30" s="159">
        <f t="shared" si="4"/>
        <v>357</v>
      </c>
      <c r="J30" s="138">
        <f>แยกชั้นปี!H30</f>
        <v>74</v>
      </c>
      <c r="K30" s="44"/>
      <c r="L30" s="45"/>
      <c r="M30" s="182">
        <f t="shared" si="5"/>
        <v>74</v>
      </c>
      <c r="N30" s="131">
        <f>จบปี61!H27</f>
        <v>88</v>
      </c>
      <c r="O30" s="132"/>
      <c r="P30" s="45"/>
      <c r="Q30" s="182">
        <f t="shared" si="6"/>
        <v>88</v>
      </c>
    </row>
    <row r="31" spans="1:17" x14ac:dyDescent="0.55000000000000004">
      <c r="A31" s="276"/>
      <c r="B31" s="2">
        <v>9</v>
      </c>
      <c r="C31" s="2" t="s">
        <v>27</v>
      </c>
      <c r="D31" s="2" t="s">
        <v>36</v>
      </c>
      <c r="E31" s="2" t="s">
        <v>14</v>
      </c>
      <c r="F31" s="42">
        <f>แยกชั้นปี!W31</f>
        <v>398</v>
      </c>
      <c r="G31" s="44"/>
      <c r="H31" s="45"/>
      <c r="I31" s="159">
        <f t="shared" si="4"/>
        <v>398</v>
      </c>
      <c r="J31" s="138">
        <f>แยกชั้นปี!H31</f>
        <v>79</v>
      </c>
      <c r="K31" s="44"/>
      <c r="L31" s="45"/>
      <c r="M31" s="182">
        <f t="shared" si="5"/>
        <v>79</v>
      </c>
      <c r="N31" s="131">
        <f>จบปี61!H28</f>
        <v>102</v>
      </c>
      <c r="O31" s="132"/>
      <c r="P31" s="45"/>
      <c r="Q31" s="182">
        <f t="shared" si="6"/>
        <v>102</v>
      </c>
    </row>
    <row r="32" spans="1:17" x14ac:dyDescent="0.55000000000000004">
      <c r="A32" s="276"/>
      <c r="B32" s="2">
        <v>10</v>
      </c>
      <c r="C32" s="2" t="s">
        <v>27</v>
      </c>
      <c r="D32" s="2" t="s">
        <v>37</v>
      </c>
      <c r="E32" s="2" t="s">
        <v>14</v>
      </c>
      <c r="F32" s="42">
        <f>แยกชั้นปี!W32</f>
        <v>265</v>
      </c>
      <c r="G32" s="44"/>
      <c r="H32" s="45"/>
      <c r="I32" s="159">
        <f t="shared" si="4"/>
        <v>265</v>
      </c>
      <c r="J32" s="138">
        <f>แยกชั้นปี!H32</f>
        <v>60</v>
      </c>
      <c r="K32" s="44"/>
      <c r="L32" s="45"/>
      <c r="M32" s="182">
        <f t="shared" si="5"/>
        <v>60</v>
      </c>
      <c r="N32" s="131">
        <f>จบปี61!H29</f>
        <v>43</v>
      </c>
      <c r="O32" s="132"/>
      <c r="P32" s="45"/>
      <c r="Q32" s="182">
        <f t="shared" si="6"/>
        <v>43</v>
      </c>
    </row>
    <row r="33" spans="1:17" x14ac:dyDescent="0.55000000000000004">
      <c r="A33" s="276"/>
      <c r="B33" s="2">
        <v>11</v>
      </c>
      <c r="C33" s="2" t="s">
        <v>27</v>
      </c>
      <c r="D33" s="2" t="s">
        <v>108</v>
      </c>
      <c r="E33" s="2" t="s">
        <v>14</v>
      </c>
      <c r="F33" s="42">
        <f>แยกชั้นปี!W33</f>
        <v>262</v>
      </c>
      <c r="G33" s="44"/>
      <c r="H33" s="45"/>
      <c r="I33" s="159">
        <f t="shared" si="4"/>
        <v>262</v>
      </c>
      <c r="J33" s="138">
        <f>แยกชั้นปี!H33</f>
        <v>58</v>
      </c>
      <c r="K33" s="44"/>
      <c r="L33" s="45"/>
      <c r="M33" s="182">
        <f t="shared" si="5"/>
        <v>58</v>
      </c>
      <c r="N33" s="131"/>
      <c r="O33" s="132"/>
      <c r="P33" s="45"/>
      <c r="Q33" s="182"/>
    </row>
    <row r="34" spans="1:17" x14ac:dyDescent="0.55000000000000004">
      <c r="A34" s="276"/>
      <c r="B34" s="2">
        <v>12</v>
      </c>
      <c r="C34" s="2" t="s">
        <v>38</v>
      </c>
      <c r="D34" s="2" t="s">
        <v>39</v>
      </c>
      <c r="E34" s="3" t="s">
        <v>38</v>
      </c>
      <c r="F34" s="42"/>
      <c r="G34" s="44"/>
      <c r="H34" s="45">
        <f>แยกชั้นปี!AO34</f>
        <v>353</v>
      </c>
      <c r="I34" s="159">
        <f t="shared" si="4"/>
        <v>353</v>
      </c>
      <c r="J34" s="42"/>
      <c r="K34" s="44"/>
      <c r="L34" s="45">
        <f>แยกชั้นปี!Z34</f>
        <v>174</v>
      </c>
      <c r="M34" s="182">
        <f t="shared" si="5"/>
        <v>174</v>
      </c>
      <c r="N34" s="131"/>
      <c r="O34" s="132"/>
      <c r="P34" s="45">
        <f>จบปี61!N31</f>
        <v>169</v>
      </c>
      <c r="Q34" s="182">
        <f t="shared" si="6"/>
        <v>169</v>
      </c>
    </row>
    <row r="35" spans="1:17" x14ac:dyDescent="0.55000000000000004">
      <c r="A35" s="276"/>
      <c r="B35" s="2">
        <v>13</v>
      </c>
      <c r="C35" s="2" t="s">
        <v>40</v>
      </c>
      <c r="D35" s="2" t="s">
        <v>41</v>
      </c>
      <c r="E35" s="2" t="s">
        <v>42</v>
      </c>
      <c r="F35" s="42"/>
      <c r="G35" s="44"/>
      <c r="H35" s="45">
        <f>แยกชั้นปี!AO35</f>
        <v>86</v>
      </c>
      <c r="I35" s="159">
        <f t="shared" si="4"/>
        <v>86</v>
      </c>
      <c r="J35" s="42"/>
      <c r="K35" s="44"/>
      <c r="L35" s="45">
        <f>แยกชั้นปี!Z35</f>
        <v>20</v>
      </c>
      <c r="M35" s="182">
        <f t="shared" si="5"/>
        <v>20</v>
      </c>
      <c r="N35" s="131"/>
      <c r="O35" s="132"/>
      <c r="P35" s="45">
        <f>จบปี61!N32</f>
        <v>18</v>
      </c>
      <c r="Q35" s="182">
        <f t="shared" si="6"/>
        <v>18</v>
      </c>
    </row>
    <row r="36" spans="1:17" x14ac:dyDescent="0.55000000000000004">
      <c r="A36" s="276"/>
      <c r="B36" s="2">
        <v>14</v>
      </c>
      <c r="C36" s="2" t="s">
        <v>40</v>
      </c>
      <c r="D36" s="2" t="s">
        <v>43</v>
      </c>
      <c r="E36" s="2" t="s">
        <v>42</v>
      </c>
      <c r="F36" s="42"/>
      <c r="G36" s="44"/>
      <c r="H36" s="45">
        <f>แยกชั้นปี!AO36</f>
        <v>15</v>
      </c>
      <c r="I36" s="159">
        <f t="shared" si="4"/>
        <v>15</v>
      </c>
      <c r="J36" s="42"/>
      <c r="K36" s="44"/>
      <c r="L36" s="45"/>
      <c r="M36" s="182"/>
      <c r="N36" s="131"/>
      <c r="O36" s="132"/>
      <c r="P36" s="45">
        <f>จบปี61!N33</f>
        <v>6</v>
      </c>
      <c r="Q36" s="182">
        <f t="shared" si="6"/>
        <v>6</v>
      </c>
    </row>
    <row r="37" spans="1:17" x14ac:dyDescent="0.55000000000000004">
      <c r="A37" s="276"/>
      <c r="B37" s="2">
        <v>15</v>
      </c>
      <c r="C37" s="2" t="s">
        <v>40</v>
      </c>
      <c r="D37" s="2" t="s">
        <v>44</v>
      </c>
      <c r="E37" s="2" t="s">
        <v>42</v>
      </c>
      <c r="F37" s="42"/>
      <c r="G37" s="44"/>
      <c r="H37" s="45">
        <f>แยกชั้นปี!AO37</f>
        <v>6</v>
      </c>
      <c r="I37" s="159">
        <f t="shared" si="4"/>
        <v>6</v>
      </c>
      <c r="J37" s="42"/>
      <c r="K37" s="44"/>
      <c r="L37" s="45"/>
      <c r="M37" s="182"/>
      <c r="N37" s="131"/>
      <c r="O37" s="132"/>
      <c r="P37" s="45">
        <f>จบปี61!N34</f>
        <v>5</v>
      </c>
      <c r="Q37" s="182">
        <f t="shared" si="6"/>
        <v>5</v>
      </c>
    </row>
    <row r="38" spans="1:17" x14ac:dyDescent="0.55000000000000004">
      <c r="A38" s="141"/>
      <c r="B38" s="2">
        <v>16</v>
      </c>
      <c r="C38" s="2" t="s">
        <v>45</v>
      </c>
      <c r="D38" s="2" t="s">
        <v>41</v>
      </c>
      <c r="E38" s="2" t="s">
        <v>46</v>
      </c>
      <c r="F38" s="42"/>
      <c r="G38" s="44"/>
      <c r="H38" s="45">
        <f>แยกชั้นปี!AO38</f>
        <v>6</v>
      </c>
      <c r="I38" s="159">
        <f t="shared" si="4"/>
        <v>6</v>
      </c>
      <c r="J38" s="42"/>
      <c r="K38" s="44"/>
      <c r="L38" s="45"/>
      <c r="M38" s="182"/>
      <c r="N38" s="131"/>
      <c r="O38" s="132"/>
      <c r="P38" s="45">
        <f>จบปี61!N35</f>
        <v>4</v>
      </c>
      <c r="Q38" s="182">
        <f t="shared" si="6"/>
        <v>4</v>
      </c>
    </row>
    <row r="39" spans="1:17" s="163" customFormat="1" x14ac:dyDescent="0.55000000000000004">
      <c r="A39" s="389" t="s">
        <v>47</v>
      </c>
      <c r="B39" s="389"/>
      <c r="C39" s="389"/>
      <c r="D39" s="389"/>
      <c r="E39" s="389"/>
      <c r="F39" s="286">
        <f>SUM(F23:F38)</f>
        <v>3801</v>
      </c>
      <c r="G39" s="286"/>
      <c r="H39" s="286">
        <f t="shared" ref="H39:M39" si="7">SUM(H23:H38)</f>
        <v>466</v>
      </c>
      <c r="I39" s="286">
        <f t="shared" si="7"/>
        <v>4267</v>
      </c>
      <c r="J39" s="286">
        <f t="shared" si="7"/>
        <v>753</v>
      </c>
      <c r="K39" s="286"/>
      <c r="L39" s="286">
        <f t="shared" si="7"/>
        <v>194</v>
      </c>
      <c r="M39" s="286">
        <f t="shared" si="7"/>
        <v>947</v>
      </c>
      <c r="N39" s="286">
        <f>SUM(N23:N38)</f>
        <v>917</v>
      </c>
      <c r="O39" s="286"/>
      <c r="P39" s="286">
        <f>SUM(P23:P38)</f>
        <v>202</v>
      </c>
      <c r="Q39" s="286">
        <f>SUM(Q23:Q38)</f>
        <v>1119</v>
      </c>
    </row>
    <row r="40" spans="1:17" s="163" customFormat="1" x14ac:dyDescent="0.55000000000000004">
      <c r="A40" s="295" t="s">
        <v>48</v>
      </c>
      <c r="B40" s="295"/>
      <c r="C40" s="296"/>
      <c r="D40" s="297"/>
      <c r="E40" s="297"/>
      <c r="F40" s="284"/>
      <c r="G40" s="284"/>
      <c r="H40" s="284"/>
      <c r="I40" s="284"/>
      <c r="J40" s="284"/>
      <c r="K40" s="284"/>
      <c r="L40" s="284"/>
      <c r="M40" s="284"/>
      <c r="N40" s="284"/>
      <c r="O40" s="284"/>
      <c r="P40" s="284"/>
      <c r="Q40" s="285"/>
    </row>
    <row r="41" spans="1:17" x14ac:dyDescent="0.55000000000000004">
      <c r="A41" s="275"/>
      <c r="B41" s="2">
        <v>1</v>
      </c>
      <c r="C41" s="2" t="s">
        <v>49</v>
      </c>
      <c r="D41" s="2" t="s">
        <v>50</v>
      </c>
      <c r="E41" s="2" t="s">
        <v>14</v>
      </c>
      <c r="F41" s="42">
        <f>แยกชั้นปี!W41</f>
        <v>150</v>
      </c>
      <c r="G41" s="44">
        <f>แยกชั้นปี!AO41</f>
        <v>39</v>
      </c>
      <c r="H41" s="45"/>
      <c r="I41" s="159">
        <f>SUM(F41:H41)</f>
        <v>189</v>
      </c>
      <c r="J41" s="42">
        <f>แยกชั้นปี!H41</f>
        <v>22</v>
      </c>
      <c r="K41" s="44"/>
      <c r="L41" s="45"/>
      <c r="M41" s="159">
        <f>SUM(J41:L41)</f>
        <v>22</v>
      </c>
      <c r="N41" s="131">
        <f>จบปี61!H38</f>
        <v>67</v>
      </c>
      <c r="O41" s="132">
        <f>จบปี61!K38</f>
        <v>9</v>
      </c>
      <c r="P41" s="45"/>
      <c r="Q41" s="159">
        <f>SUM(N41:P41)</f>
        <v>76</v>
      </c>
    </row>
    <row r="42" spans="1:17" x14ac:dyDescent="0.55000000000000004">
      <c r="A42" s="276"/>
      <c r="B42" s="2">
        <v>2</v>
      </c>
      <c r="C42" s="2" t="s">
        <v>49</v>
      </c>
      <c r="D42" s="2" t="s">
        <v>51</v>
      </c>
      <c r="E42" s="2" t="s">
        <v>14</v>
      </c>
      <c r="F42" s="42">
        <f>แยกชั้นปี!W42</f>
        <v>200</v>
      </c>
      <c r="G42" s="44"/>
      <c r="H42" s="45"/>
      <c r="I42" s="159">
        <f t="shared" ref="I42:I51" si="8">SUM(F42:H42)</f>
        <v>200</v>
      </c>
      <c r="J42" s="138">
        <f>แยกชั้นปี!H42</f>
        <v>52</v>
      </c>
      <c r="K42" s="44"/>
      <c r="L42" s="45"/>
      <c r="M42" s="159">
        <f t="shared" ref="M42:M51" si="9">SUM(J42:L42)</f>
        <v>52</v>
      </c>
      <c r="N42" s="131">
        <f>จบปี61!H39</f>
        <v>45</v>
      </c>
      <c r="O42" s="132">
        <f>จบปี61!K39</f>
        <v>1</v>
      </c>
      <c r="P42" s="45"/>
      <c r="Q42" s="182">
        <f t="shared" ref="Q42:Q53" si="10">SUM(N42:P42)</f>
        <v>46</v>
      </c>
    </row>
    <row r="43" spans="1:17" x14ac:dyDescent="0.55000000000000004">
      <c r="A43" s="276"/>
      <c r="B43" s="2">
        <v>3</v>
      </c>
      <c r="C43" s="2" t="s">
        <v>49</v>
      </c>
      <c r="D43" s="2" t="s">
        <v>52</v>
      </c>
      <c r="E43" s="2" t="s">
        <v>14</v>
      </c>
      <c r="F43" s="42">
        <f>แยกชั้นปี!W43</f>
        <v>105</v>
      </c>
      <c r="G43" s="44"/>
      <c r="H43" s="45"/>
      <c r="I43" s="159">
        <f t="shared" si="8"/>
        <v>105</v>
      </c>
      <c r="J43" s="138">
        <f>แยกชั้นปี!H43</f>
        <v>24</v>
      </c>
      <c r="K43" s="44"/>
      <c r="L43" s="45"/>
      <c r="M43" s="159">
        <f t="shared" si="9"/>
        <v>24</v>
      </c>
      <c r="N43" s="131">
        <f>จบปี61!H40</f>
        <v>14</v>
      </c>
      <c r="O43" s="132"/>
      <c r="P43" s="45"/>
      <c r="Q43" s="182">
        <f t="shared" si="10"/>
        <v>14</v>
      </c>
    </row>
    <row r="44" spans="1:17" x14ac:dyDescent="0.55000000000000004">
      <c r="A44" s="276"/>
      <c r="B44" s="2">
        <v>4</v>
      </c>
      <c r="C44" s="2" t="s">
        <v>49</v>
      </c>
      <c r="D44" s="2" t="s">
        <v>53</v>
      </c>
      <c r="E44" s="2" t="s">
        <v>14</v>
      </c>
      <c r="F44" s="42">
        <f>แยกชั้นปี!W44</f>
        <v>453</v>
      </c>
      <c r="G44" s="44">
        <f>แยกชั้นปี!AO44</f>
        <v>27</v>
      </c>
      <c r="H44" s="45"/>
      <c r="I44" s="159">
        <f t="shared" si="8"/>
        <v>480</v>
      </c>
      <c r="J44" s="138">
        <f>แยกชั้นปี!H44</f>
        <v>130</v>
      </c>
      <c r="K44" s="44"/>
      <c r="L44" s="45"/>
      <c r="M44" s="159">
        <f t="shared" si="9"/>
        <v>130</v>
      </c>
      <c r="N44" s="131">
        <f>จบปี61!H41</f>
        <v>105</v>
      </c>
      <c r="O44" s="132">
        <f>จบปี61!K41</f>
        <v>12</v>
      </c>
      <c r="P44" s="45"/>
      <c r="Q44" s="182">
        <f t="shared" si="10"/>
        <v>117</v>
      </c>
    </row>
    <row r="45" spans="1:17" x14ac:dyDescent="0.55000000000000004">
      <c r="A45" s="276"/>
      <c r="B45" s="2">
        <v>5</v>
      </c>
      <c r="C45" s="2" t="s">
        <v>49</v>
      </c>
      <c r="D45" s="2" t="s">
        <v>54</v>
      </c>
      <c r="E45" s="2" t="s">
        <v>14</v>
      </c>
      <c r="F45" s="42"/>
      <c r="G45" s="44"/>
      <c r="H45" s="45"/>
      <c r="I45" s="159"/>
      <c r="J45" s="138"/>
      <c r="K45" s="44"/>
      <c r="L45" s="45"/>
      <c r="M45" s="159"/>
      <c r="N45" s="131"/>
      <c r="O45" s="132">
        <f>จบปี61!K42</f>
        <v>8</v>
      </c>
      <c r="P45" s="45"/>
      <c r="Q45" s="182">
        <f t="shared" si="10"/>
        <v>8</v>
      </c>
    </row>
    <row r="46" spans="1:17" x14ac:dyDescent="0.55000000000000004">
      <c r="A46" s="276"/>
      <c r="B46" s="2">
        <v>6</v>
      </c>
      <c r="C46" s="2" t="s">
        <v>49</v>
      </c>
      <c r="D46" s="2" t="s">
        <v>55</v>
      </c>
      <c r="E46" s="2" t="s">
        <v>14</v>
      </c>
      <c r="F46" s="42">
        <f>แยกชั้นปี!W46</f>
        <v>19</v>
      </c>
      <c r="G46" s="44">
        <f>แยกชั้นปี!AO46</f>
        <v>8</v>
      </c>
      <c r="H46" s="45"/>
      <c r="I46" s="159">
        <f t="shared" si="8"/>
        <v>27</v>
      </c>
      <c r="J46" s="138">
        <f>แยกชั้นปี!H46</f>
        <v>8</v>
      </c>
      <c r="K46" s="44"/>
      <c r="L46" s="45"/>
      <c r="M46" s="159">
        <f t="shared" si="9"/>
        <v>8</v>
      </c>
      <c r="N46" s="131">
        <f>จบปี61!H43</f>
        <v>18</v>
      </c>
      <c r="O46" s="132"/>
      <c r="P46" s="45"/>
      <c r="Q46" s="182">
        <f t="shared" si="10"/>
        <v>18</v>
      </c>
    </row>
    <row r="47" spans="1:17" x14ac:dyDescent="0.55000000000000004">
      <c r="A47" s="276"/>
      <c r="B47" s="2">
        <v>7</v>
      </c>
      <c r="C47" s="2" t="s">
        <v>49</v>
      </c>
      <c r="D47" s="2" t="s">
        <v>56</v>
      </c>
      <c r="E47" s="2" t="s">
        <v>14</v>
      </c>
      <c r="F47" s="42">
        <f>แยกชั้นปี!W47</f>
        <v>84</v>
      </c>
      <c r="G47" s="44"/>
      <c r="H47" s="45"/>
      <c r="I47" s="159">
        <f t="shared" si="8"/>
        <v>84</v>
      </c>
      <c r="J47" s="138">
        <f>แยกชั้นปี!H47</f>
        <v>14</v>
      </c>
      <c r="K47" s="44"/>
      <c r="L47" s="45"/>
      <c r="M47" s="159">
        <f t="shared" si="9"/>
        <v>14</v>
      </c>
      <c r="N47" s="131">
        <f>จบปี61!H44</f>
        <v>22</v>
      </c>
      <c r="O47" s="132"/>
      <c r="P47" s="45"/>
      <c r="Q47" s="182">
        <f t="shared" si="10"/>
        <v>22</v>
      </c>
    </row>
    <row r="48" spans="1:17" x14ac:dyDescent="0.55000000000000004">
      <c r="A48" s="276"/>
      <c r="B48" s="2">
        <v>8</v>
      </c>
      <c r="C48" s="2" t="s">
        <v>49</v>
      </c>
      <c r="D48" s="2" t="s">
        <v>88</v>
      </c>
      <c r="E48" s="2" t="s">
        <v>14</v>
      </c>
      <c r="F48" s="42">
        <f>แยกชั้นปี!W48</f>
        <v>318</v>
      </c>
      <c r="G48" s="44">
        <f>แยกชั้นปี!AO48</f>
        <v>45</v>
      </c>
      <c r="H48" s="45"/>
      <c r="I48" s="159">
        <f t="shared" si="8"/>
        <v>363</v>
      </c>
      <c r="J48" s="138">
        <f>แยกชั้นปี!H48</f>
        <v>67</v>
      </c>
      <c r="K48" s="44"/>
      <c r="L48" s="45"/>
      <c r="M48" s="159">
        <f t="shared" si="9"/>
        <v>67</v>
      </c>
      <c r="N48" s="178">
        <f>จบปี61!H45</f>
        <v>75</v>
      </c>
      <c r="O48" s="132"/>
      <c r="P48" s="45"/>
      <c r="Q48" s="182">
        <f t="shared" si="10"/>
        <v>75</v>
      </c>
    </row>
    <row r="49" spans="1:17" x14ac:dyDescent="0.55000000000000004">
      <c r="A49" s="276"/>
      <c r="B49" s="2">
        <v>9</v>
      </c>
      <c r="C49" s="2" t="s">
        <v>49</v>
      </c>
      <c r="D49" s="2" t="s">
        <v>89</v>
      </c>
      <c r="E49" s="2" t="s">
        <v>14</v>
      </c>
      <c r="F49" s="42">
        <f>แยกชั้นปี!W49</f>
        <v>75</v>
      </c>
      <c r="G49" s="177"/>
      <c r="H49" s="45"/>
      <c r="I49" s="159">
        <f t="shared" si="8"/>
        <v>75</v>
      </c>
      <c r="J49" s="138">
        <f>แยกชั้นปี!H49</f>
        <v>20</v>
      </c>
      <c r="K49" s="177"/>
      <c r="L49" s="45"/>
      <c r="M49" s="159">
        <f t="shared" si="9"/>
        <v>20</v>
      </c>
      <c r="N49" s="178">
        <f>จบปี61!H46</f>
        <v>30</v>
      </c>
      <c r="O49" s="132"/>
      <c r="P49" s="45"/>
      <c r="Q49" s="182">
        <f t="shared" si="10"/>
        <v>30</v>
      </c>
    </row>
    <row r="50" spans="1:17" x14ac:dyDescent="0.55000000000000004">
      <c r="A50" s="276"/>
      <c r="B50" s="2">
        <v>10</v>
      </c>
      <c r="C50" s="2" t="s">
        <v>57</v>
      </c>
      <c r="D50" s="2" t="s">
        <v>58</v>
      </c>
      <c r="E50" s="2" t="s">
        <v>42</v>
      </c>
      <c r="F50" s="42"/>
      <c r="G50" s="177"/>
      <c r="H50" s="45"/>
      <c r="I50" s="182"/>
      <c r="J50" s="138"/>
      <c r="K50" s="177"/>
      <c r="L50" s="45"/>
      <c r="M50" s="182"/>
      <c r="N50" s="131"/>
      <c r="O50" s="177"/>
      <c r="P50" s="45">
        <f>จบปี61!N47</f>
        <v>8</v>
      </c>
      <c r="Q50" s="182">
        <f t="shared" si="10"/>
        <v>8</v>
      </c>
    </row>
    <row r="51" spans="1:17" x14ac:dyDescent="0.55000000000000004">
      <c r="A51" s="276"/>
      <c r="B51" s="2">
        <v>11</v>
      </c>
      <c r="C51" s="2" t="s">
        <v>59</v>
      </c>
      <c r="D51" s="2" t="s">
        <v>118</v>
      </c>
      <c r="E51" s="2" t="s">
        <v>14</v>
      </c>
      <c r="F51" s="178">
        <f>แยกชั้นปี!W51</f>
        <v>61</v>
      </c>
      <c r="G51" s="177"/>
      <c r="H51" s="45"/>
      <c r="I51" s="182">
        <f t="shared" si="8"/>
        <v>61</v>
      </c>
      <c r="J51" s="178">
        <f>แยกชั้นปี!H51</f>
        <v>23</v>
      </c>
      <c r="K51" s="177"/>
      <c r="L51" s="45"/>
      <c r="M51" s="182">
        <f t="shared" si="9"/>
        <v>23</v>
      </c>
      <c r="N51" s="178"/>
      <c r="O51" s="177"/>
      <c r="P51" s="45"/>
      <c r="Q51" s="182"/>
    </row>
    <row r="52" spans="1:17" x14ac:dyDescent="0.55000000000000004">
      <c r="A52" s="276"/>
      <c r="B52" s="2">
        <v>12</v>
      </c>
      <c r="C52" s="2" t="s">
        <v>59</v>
      </c>
      <c r="D52" s="2" t="s">
        <v>60</v>
      </c>
      <c r="E52" s="2" t="s">
        <v>14</v>
      </c>
      <c r="F52" s="178"/>
      <c r="G52" s="177"/>
      <c r="H52" s="45"/>
      <c r="I52" s="182"/>
      <c r="J52" s="178"/>
      <c r="K52" s="177"/>
      <c r="L52" s="45"/>
      <c r="M52" s="182"/>
      <c r="N52" s="178">
        <f>จบปี61!H48</f>
        <v>4</v>
      </c>
      <c r="O52" s="177"/>
      <c r="P52" s="45"/>
      <c r="Q52" s="182">
        <f t="shared" si="10"/>
        <v>4</v>
      </c>
    </row>
    <row r="53" spans="1:17" x14ac:dyDescent="0.55000000000000004">
      <c r="A53" s="141"/>
      <c r="B53" s="2">
        <v>13</v>
      </c>
      <c r="C53" s="2" t="s">
        <v>59</v>
      </c>
      <c r="D53" s="2" t="s">
        <v>61</v>
      </c>
      <c r="E53" s="2" t="s">
        <v>14</v>
      </c>
      <c r="F53" s="178"/>
      <c r="G53" s="177"/>
      <c r="H53" s="45"/>
      <c r="I53" s="182"/>
      <c r="J53" s="178"/>
      <c r="K53" s="177"/>
      <c r="L53" s="45"/>
      <c r="M53" s="182"/>
      <c r="N53" s="178">
        <f>จบปี61!H49</f>
        <v>7</v>
      </c>
      <c r="O53" s="177">
        <f>จบปี61!K49</f>
        <v>1</v>
      </c>
      <c r="P53" s="45"/>
      <c r="Q53" s="182">
        <f t="shared" si="10"/>
        <v>8</v>
      </c>
    </row>
    <row r="54" spans="1:17" s="163" customFormat="1" x14ac:dyDescent="0.55000000000000004">
      <c r="A54" s="390" t="s">
        <v>62</v>
      </c>
      <c r="B54" s="390"/>
      <c r="C54" s="390"/>
      <c r="D54" s="390"/>
      <c r="E54" s="390"/>
      <c r="F54" s="283">
        <f t="shared" ref="F54:M54" si="11">SUM(F41:F53)</f>
        <v>1465</v>
      </c>
      <c r="G54" s="283">
        <f t="shared" si="11"/>
        <v>119</v>
      </c>
      <c r="H54" s="283"/>
      <c r="I54" s="283">
        <f t="shared" si="11"/>
        <v>1584</v>
      </c>
      <c r="J54" s="283">
        <f t="shared" si="11"/>
        <v>360</v>
      </c>
      <c r="K54" s="283"/>
      <c r="L54" s="283"/>
      <c r="M54" s="283">
        <f t="shared" si="11"/>
        <v>360</v>
      </c>
      <c r="N54" s="283">
        <f t="shared" ref="N54:Q54" si="12">SUM(N41:N53)</f>
        <v>387</v>
      </c>
      <c r="O54" s="283">
        <f t="shared" si="12"/>
        <v>31</v>
      </c>
      <c r="P54" s="283">
        <f t="shared" si="12"/>
        <v>8</v>
      </c>
      <c r="Q54" s="283">
        <f t="shared" si="12"/>
        <v>426</v>
      </c>
    </row>
    <row r="55" spans="1:17" s="163" customFormat="1" x14ac:dyDescent="0.55000000000000004">
      <c r="A55" s="292" t="s">
        <v>63</v>
      </c>
      <c r="B55" s="292"/>
      <c r="C55" s="293"/>
      <c r="D55" s="294"/>
      <c r="E55" s="294"/>
      <c r="F55" s="281"/>
      <c r="G55" s="281"/>
      <c r="H55" s="281"/>
      <c r="I55" s="281"/>
      <c r="J55" s="281"/>
      <c r="K55" s="281"/>
      <c r="L55" s="281"/>
      <c r="M55" s="281"/>
      <c r="N55" s="281"/>
      <c r="O55" s="281"/>
      <c r="P55" s="281"/>
      <c r="Q55" s="282"/>
    </row>
    <row r="56" spans="1:17" x14ac:dyDescent="0.55000000000000004">
      <c r="A56" s="275"/>
      <c r="B56" s="2">
        <v>1</v>
      </c>
      <c r="C56" s="2" t="s">
        <v>49</v>
      </c>
      <c r="D56" s="2" t="s">
        <v>65</v>
      </c>
      <c r="E56" s="2" t="s">
        <v>14</v>
      </c>
      <c r="F56" s="42">
        <f>แยกชั้นปี!W56</f>
        <v>268</v>
      </c>
      <c r="G56" s="44"/>
      <c r="H56" s="45"/>
      <c r="I56" s="159">
        <f>SUM(F56:H56)</f>
        <v>268</v>
      </c>
      <c r="J56" s="42">
        <f>แยกชั้นปี!H56</f>
        <v>59</v>
      </c>
      <c r="K56" s="44"/>
      <c r="L56" s="45"/>
      <c r="M56" s="159">
        <f>SUM(J56:L56)</f>
        <v>59</v>
      </c>
      <c r="N56" s="131"/>
      <c r="O56" s="132"/>
      <c r="P56" s="45"/>
      <c r="Q56" s="159"/>
    </row>
    <row r="57" spans="1:17" x14ac:dyDescent="0.55000000000000004">
      <c r="A57" s="276"/>
      <c r="B57" s="2">
        <v>2</v>
      </c>
      <c r="C57" s="2" t="s">
        <v>64</v>
      </c>
      <c r="D57" s="2" t="s">
        <v>66</v>
      </c>
      <c r="E57" s="2" t="s">
        <v>14</v>
      </c>
      <c r="F57" s="42">
        <f>แยกชั้นปี!W57</f>
        <v>155</v>
      </c>
      <c r="G57" s="44">
        <f>แยกชั้นปี!AO57</f>
        <v>67</v>
      </c>
      <c r="H57" s="45"/>
      <c r="I57" s="159">
        <f t="shared" ref="I57:I63" si="13">SUM(F57:H57)</f>
        <v>222</v>
      </c>
      <c r="J57" s="138">
        <f>แยกชั้นปี!H57</f>
        <v>25</v>
      </c>
      <c r="K57" s="44">
        <f>แยกชั้นปี!Z57</f>
        <v>7</v>
      </c>
      <c r="L57" s="45"/>
      <c r="M57" s="159">
        <f t="shared" ref="M57:M61" si="14">SUM(J57:L57)</f>
        <v>32</v>
      </c>
      <c r="N57" s="131">
        <f>จบปี61!H53</f>
        <v>57</v>
      </c>
      <c r="O57" s="132">
        <f>จบปี61!K53</f>
        <v>7</v>
      </c>
      <c r="P57" s="45"/>
      <c r="Q57" s="159">
        <f t="shared" ref="Q57:Q65" si="15">SUM(N57:P57)</f>
        <v>64</v>
      </c>
    </row>
    <row r="58" spans="1:17" x14ac:dyDescent="0.55000000000000004">
      <c r="A58" s="276"/>
      <c r="B58" s="2">
        <v>3</v>
      </c>
      <c r="C58" s="2" t="s">
        <v>64</v>
      </c>
      <c r="D58" s="2" t="s">
        <v>67</v>
      </c>
      <c r="E58" s="2" t="s">
        <v>14</v>
      </c>
      <c r="F58" s="42">
        <f>แยกชั้นปี!W58</f>
        <v>149</v>
      </c>
      <c r="G58" s="44"/>
      <c r="H58" s="45"/>
      <c r="I58" s="159">
        <f t="shared" si="13"/>
        <v>149</v>
      </c>
      <c r="J58" s="138">
        <f>แยกชั้นปี!H58</f>
        <v>31</v>
      </c>
      <c r="K58" s="44"/>
      <c r="L58" s="45"/>
      <c r="M58" s="159">
        <f t="shared" si="14"/>
        <v>31</v>
      </c>
      <c r="N58" s="178">
        <f>จบปี61!H54</f>
        <v>38</v>
      </c>
      <c r="O58" s="132">
        <f>จบปี61!K54</f>
        <v>9</v>
      </c>
      <c r="P58" s="45"/>
      <c r="Q58" s="159">
        <f t="shared" si="15"/>
        <v>47</v>
      </c>
    </row>
    <row r="59" spans="1:17" x14ac:dyDescent="0.55000000000000004">
      <c r="A59" s="276"/>
      <c r="B59" s="2">
        <v>4</v>
      </c>
      <c r="C59" s="2" t="s">
        <v>64</v>
      </c>
      <c r="D59" s="2" t="s">
        <v>68</v>
      </c>
      <c r="E59" s="2" t="s">
        <v>14</v>
      </c>
      <c r="F59" s="42">
        <f>แยกชั้นปี!W59</f>
        <v>126</v>
      </c>
      <c r="G59" s="44">
        <f>แยกชั้นปี!AO59</f>
        <v>74</v>
      </c>
      <c r="H59" s="45"/>
      <c r="I59" s="159">
        <f t="shared" si="13"/>
        <v>200</v>
      </c>
      <c r="J59" s="138">
        <f>แยกชั้นปี!H59</f>
        <v>20</v>
      </c>
      <c r="K59" s="44">
        <f>แยกชั้นปี!Z59</f>
        <v>17</v>
      </c>
      <c r="L59" s="45"/>
      <c r="M59" s="159">
        <f t="shared" si="14"/>
        <v>37</v>
      </c>
      <c r="N59" s="178">
        <f>จบปี61!H55</f>
        <v>35</v>
      </c>
      <c r="O59" s="132">
        <f>จบปี61!K55</f>
        <v>10</v>
      </c>
      <c r="P59" s="45"/>
      <c r="Q59" s="159">
        <f t="shared" si="15"/>
        <v>45</v>
      </c>
    </row>
    <row r="60" spans="1:17" x14ac:dyDescent="0.55000000000000004">
      <c r="A60" s="276"/>
      <c r="B60" s="2">
        <v>5</v>
      </c>
      <c r="C60" s="2" t="s">
        <v>64</v>
      </c>
      <c r="D60" s="2" t="s">
        <v>69</v>
      </c>
      <c r="E60" s="2" t="s">
        <v>14</v>
      </c>
      <c r="F60" s="42">
        <f>แยกชั้นปี!W60</f>
        <v>34</v>
      </c>
      <c r="G60" s="44"/>
      <c r="H60" s="45"/>
      <c r="I60" s="159">
        <f t="shared" si="13"/>
        <v>34</v>
      </c>
      <c r="J60" s="138">
        <f>แยกชั้นปี!H60</f>
        <v>16</v>
      </c>
      <c r="K60" s="44"/>
      <c r="L60" s="45"/>
      <c r="M60" s="159">
        <f t="shared" si="14"/>
        <v>16</v>
      </c>
      <c r="N60" s="131">
        <f>จบปี61!H56</f>
        <v>6</v>
      </c>
      <c r="O60" s="132"/>
      <c r="P60" s="45"/>
      <c r="Q60" s="159">
        <f t="shared" si="15"/>
        <v>6</v>
      </c>
    </row>
    <row r="61" spans="1:17" x14ac:dyDescent="0.55000000000000004">
      <c r="A61" s="276"/>
      <c r="B61" s="2">
        <v>6</v>
      </c>
      <c r="C61" s="2" t="s">
        <v>64</v>
      </c>
      <c r="D61" s="2" t="s">
        <v>70</v>
      </c>
      <c r="E61" s="2" t="s">
        <v>14</v>
      </c>
      <c r="F61" s="42">
        <f>แยกชั้นปี!W62</f>
        <v>73</v>
      </c>
      <c r="G61" s="44"/>
      <c r="H61" s="45"/>
      <c r="I61" s="159">
        <f t="shared" si="13"/>
        <v>73</v>
      </c>
      <c r="J61" s="138">
        <f>แยกชั้นปี!H62</f>
        <v>7</v>
      </c>
      <c r="K61" s="44"/>
      <c r="L61" s="45"/>
      <c r="M61" s="159">
        <f t="shared" si="14"/>
        <v>7</v>
      </c>
      <c r="N61" s="131">
        <f>จบปี61!H57</f>
        <v>41</v>
      </c>
      <c r="O61" s="132"/>
      <c r="P61" s="45"/>
      <c r="Q61" s="159">
        <f t="shared" si="15"/>
        <v>41</v>
      </c>
    </row>
    <row r="62" spans="1:17" x14ac:dyDescent="0.55000000000000004">
      <c r="A62" s="276"/>
      <c r="B62" s="2">
        <v>7</v>
      </c>
      <c r="C62" s="2" t="s">
        <v>71</v>
      </c>
      <c r="D62" s="2" t="s">
        <v>72</v>
      </c>
      <c r="E62" s="2" t="s">
        <v>42</v>
      </c>
      <c r="F62" s="42"/>
      <c r="G62" s="44"/>
      <c r="H62" s="45"/>
      <c r="I62" s="159"/>
      <c r="J62" s="138"/>
      <c r="K62" s="44"/>
      <c r="L62" s="45"/>
      <c r="M62" s="159"/>
      <c r="N62" s="131"/>
      <c r="O62" s="132"/>
      <c r="P62" s="45">
        <f>จบปี61!N58</f>
        <v>2</v>
      </c>
      <c r="Q62" s="159">
        <f t="shared" si="15"/>
        <v>2</v>
      </c>
    </row>
    <row r="63" spans="1:17" x14ac:dyDescent="0.55000000000000004">
      <c r="A63" s="276"/>
      <c r="B63" s="2">
        <v>8</v>
      </c>
      <c r="C63" s="2" t="s">
        <v>73</v>
      </c>
      <c r="D63" s="2" t="s">
        <v>74</v>
      </c>
      <c r="E63" s="2" t="s">
        <v>14</v>
      </c>
      <c r="F63" s="42">
        <f>แยกชั้นปี!W63</f>
        <v>515</v>
      </c>
      <c r="G63" s="44">
        <f>แยกชั้นปี!AO63</f>
        <v>102</v>
      </c>
      <c r="H63" s="45"/>
      <c r="I63" s="159">
        <f t="shared" si="13"/>
        <v>617</v>
      </c>
      <c r="J63" s="138">
        <f>แยกชั้นปี!H63</f>
        <v>126</v>
      </c>
      <c r="K63" s="44">
        <f>แยกชั้นปี!Z63</f>
        <v>19</v>
      </c>
      <c r="L63" s="45"/>
      <c r="M63" s="159">
        <f t="shared" ref="M63" si="16">SUM(J63:L63)</f>
        <v>145</v>
      </c>
      <c r="N63" s="131">
        <f>จบปี61!H59</f>
        <v>166</v>
      </c>
      <c r="O63" s="132">
        <f>จบปี61!K59</f>
        <v>27</v>
      </c>
      <c r="P63" s="45"/>
      <c r="Q63" s="159">
        <f t="shared" si="15"/>
        <v>193</v>
      </c>
    </row>
    <row r="64" spans="1:17" x14ac:dyDescent="0.55000000000000004">
      <c r="A64" s="141"/>
      <c r="B64" s="2">
        <v>9</v>
      </c>
      <c r="C64" s="2" t="s">
        <v>75</v>
      </c>
      <c r="D64" s="2" t="s">
        <v>74</v>
      </c>
      <c r="E64" s="2" t="s">
        <v>42</v>
      </c>
      <c r="F64" s="42"/>
      <c r="G64" s="44"/>
      <c r="H64" s="45"/>
      <c r="I64" s="159"/>
      <c r="J64" s="138"/>
      <c r="K64" s="44"/>
      <c r="L64" s="45"/>
      <c r="M64" s="159"/>
      <c r="N64" s="131"/>
      <c r="O64" s="132"/>
      <c r="P64" s="45">
        <f>จบปี61!N60</f>
        <v>6</v>
      </c>
      <c r="Q64" s="159">
        <f t="shared" si="15"/>
        <v>6</v>
      </c>
    </row>
    <row r="65" spans="1:17" x14ac:dyDescent="0.55000000000000004">
      <c r="A65" s="141"/>
      <c r="B65" s="2">
        <v>10</v>
      </c>
      <c r="C65" s="2" t="s">
        <v>49</v>
      </c>
      <c r="D65" s="2" t="s">
        <v>65</v>
      </c>
      <c r="E65" s="2" t="s">
        <v>14</v>
      </c>
      <c r="F65" s="131"/>
      <c r="G65" s="132"/>
      <c r="H65" s="45"/>
      <c r="I65" s="159"/>
      <c r="J65" s="138"/>
      <c r="K65" s="132"/>
      <c r="L65" s="45"/>
      <c r="M65" s="159"/>
      <c r="N65" s="131">
        <f>จบปี61!H61</f>
        <v>73</v>
      </c>
      <c r="O65" s="132"/>
      <c r="P65" s="45"/>
      <c r="Q65" s="159">
        <f t="shared" si="15"/>
        <v>73</v>
      </c>
    </row>
    <row r="66" spans="1:17" s="163" customFormat="1" x14ac:dyDescent="0.55000000000000004">
      <c r="A66" s="349" t="s">
        <v>76</v>
      </c>
      <c r="B66" s="349"/>
      <c r="C66" s="349"/>
      <c r="D66" s="349"/>
      <c r="E66" s="349"/>
      <c r="F66" s="280">
        <f t="shared" ref="F66:M66" si="17">SUM(F56:F64)</f>
        <v>1320</v>
      </c>
      <c r="G66" s="280">
        <f t="shared" si="17"/>
        <v>243</v>
      </c>
      <c r="H66" s="280">
        <f t="shared" si="17"/>
        <v>0</v>
      </c>
      <c r="I66" s="280">
        <f t="shared" si="17"/>
        <v>1563</v>
      </c>
      <c r="J66" s="280">
        <f t="shared" si="17"/>
        <v>284</v>
      </c>
      <c r="K66" s="280">
        <f t="shared" si="17"/>
        <v>43</v>
      </c>
      <c r="L66" s="280"/>
      <c r="M66" s="280">
        <f t="shared" si="17"/>
        <v>327</v>
      </c>
      <c r="N66" s="280">
        <f>SUM(N56:N65)</f>
        <v>416</v>
      </c>
      <c r="O66" s="280">
        <f t="shared" ref="O66:Q66" si="18">SUM(O56:O65)</f>
        <v>53</v>
      </c>
      <c r="P66" s="280">
        <f t="shared" si="18"/>
        <v>8</v>
      </c>
      <c r="Q66" s="280">
        <f t="shared" si="18"/>
        <v>477</v>
      </c>
    </row>
    <row r="67" spans="1:17" s="163" customFormat="1" x14ac:dyDescent="0.55000000000000004">
      <c r="A67" s="289" t="s">
        <v>77</v>
      </c>
      <c r="B67" s="289"/>
      <c r="C67" s="290"/>
      <c r="D67" s="291"/>
      <c r="E67" s="291"/>
      <c r="F67" s="278"/>
      <c r="G67" s="278"/>
      <c r="H67" s="278"/>
      <c r="I67" s="278"/>
      <c r="J67" s="278"/>
      <c r="K67" s="278"/>
      <c r="L67" s="278"/>
      <c r="M67" s="278"/>
      <c r="N67" s="278"/>
      <c r="O67" s="278"/>
      <c r="P67" s="278"/>
      <c r="Q67" s="279"/>
    </row>
    <row r="68" spans="1:17" x14ac:dyDescent="0.55000000000000004">
      <c r="A68" s="275"/>
      <c r="B68" s="2">
        <v>1</v>
      </c>
      <c r="C68" s="2" t="s">
        <v>78</v>
      </c>
      <c r="D68" s="2" t="s">
        <v>79</v>
      </c>
      <c r="E68" s="2" t="s">
        <v>14</v>
      </c>
      <c r="F68" s="42">
        <f>แยกชั้นปี!W67</f>
        <v>343</v>
      </c>
      <c r="G68" s="44">
        <f>แยกชั้นปี!AO67</f>
        <v>112</v>
      </c>
      <c r="H68" s="45"/>
      <c r="I68" s="159">
        <f>SUM(F68:H68)</f>
        <v>455</v>
      </c>
      <c r="J68" s="42">
        <f>แยกชั้นปี!H67</f>
        <v>102</v>
      </c>
      <c r="K68" s="44">
        <f>แยกชั้นปี!Z67</f>
        <v>16</v>
      </c>
      <c r="L68" s="45"/>
      <c r="M68" s="159">
        <f>SUM(J68:L68)</f>
        <v>118</v>
      </c>
      <c r="N68" s="131">
        <f>จบปี61!H64</f>
        <v>67</v>
      </c>
      <c r="O68" s="132">
        <f>จบปี61!K64</f>
        <v>23</v>
      </c>
      <c r="P68" s="45"/>
      <c r="Q68" s="159">
        <f>SUM(N68:P68)</f>
        <v>90</v>
      </c>
    </row>
    <row r="69" spans="1:17" x14ac:dyDescent="0.55000000000000004">
      <c r="A69" s="276"/>
      <c r="B69" s="2">
        <v>2</v>
      </c>
      <c r="C69" s="2" t="s">
        <v>80</v>
      </c>
      <c r="D69" s="2" t="s">
        <v>81</v>
      </c>
      <c r="E69" s="2" t="s">
        <v>14</v>
      </c>
      <c r="F69" s="42"/>
      <c r="G69" s="44"/>
      <c r="H69" s="45"/>
      <c r="I69" s="159"/>
      <c r="J69" s="42"/>
      <c r="K69" s="44"/>
      <c r="L69" s="45"/>
      <c r="M69" s="159"/>
      <c r="N69" s="131"/>
      <c r="O69" s="132"/>
      <c r="P69" s="45"/>
      <c r="Q69" s="159"/>
    </row>
    <row r="70" spans="1:17" x14ac:dyDescent="0.55000000000000004">
      <c r="A70" s="276"/>
      <c r="B70" s="2">
        <v>3</v>
      </c>
      <c r="C70" s="2" t="s">
        <v>80</v>
      </c>
      <c r="D70" s="2" t="s">
        <v>82</v>
      </c>
      <c r="E70" s="2" t="s">
        <v>14</v>
      </c>
      <c r="F70" s="42">
        <f>แยกชั้นปี!W68</f>
        <v>327</v>
      </c>
      <c r="G70" s="44">
        <f>แยกชั้นปี!AO68</f>
        <v>72</v>
      </c>
      <c r="H70" s="45"/>
      <c r="I70" s="159">
        <f>SUM(F70:H70)</f>
        <v>399</v>
      </c>
      <c r="J70" s="42">
        <f>แยกชั้นปี!H68</f>
        <v>51</v>
      </c>
      <c r="K70" s="44"/>
      <c r="L70" s="45"/>
      <c r="M70" s="159">
        <f>SUM(J70:L70)</f>
        <v>51</v>
      </c>
      <c r="N70" s="131">
        <f>จบปี61!H66</f>
        <v>129</v>
      </c>
      <c r="O70" s="132">
        <f>จบปี61!K66</f>
        <v>23</v>
      </c>
      <c r="P70" s="45"/>
      <c r="Q70" s="159">
        <f t="shared" ref="Q70:Q72" si="19">SUM(N70:P70)</f>
        <v>152</v>
      </c>
    </row>
    <row r="71" spans="1:17" x14ac:dyDescent="0.55000000000000004">
      <c r="A71" s="276"/>
      <c r="B71" s="2">
        <v>4</v>
      </c>
      <c r="C71" s="2" t="s">
        <v>83</v>
      </c>
      <c r="D71" s="2" t="s">
        <v>81</v>
      </c>
      <c r="E71" s="2" t="s">
        <v>42</v>
      </c>
      <c r="F71" s="42"/>
      <c r="G71" s="44"/>
      <c r="H71" s="45">
        <f>แยกชั้นปี!AO69</f>
        <v>6</v>
      </c>
      <c r="I71" s="159">
        <f>SUM(F71:H71)</f>
        <v>6</v>
      </c>
      <c r="J71" s="42"/>
      <c r="K71" s="44"/>
      <c r="L71" s="45"/>
      <c r="M71" s="159"/>
      <c r="N71" s="131"/>
      <c r="O71" s="132"/>
      <c r="P71" s="45">
        <f>จบปี61!N67</f>
        <v>3</v>
      </c>
      <c r="Q71" s="159">
        <f t="shared" si="19"/>
        <v>3</v>
      </c>
    </row>
    <row r="72" spans="1:17" x14ac:dyDescent="0.55000000000000004">
      <c r="A72" s="141"/>
      <c r="B72" s="2">
        <v>5</v>
      </c>
      <c r="C72" s="2" t="s">
        <v>84</v>
      </c>
      <c r="D72" s="2" t="s">
        <v>85</v>
      </c>
      <c r="E72" s="2" t="s">
        <v>14</v>
      </c>
      <c r="F72" s="42">
        <f>แยกชั้นปี!W70</f>
        <v>545</v>
      </c>
      <c r="G72" s="44">
        <f>แยกชั้นปี!AO70</f>
        <v>81</v>
      </c>
      <c r="H72" s="45"/>
      <c r="I72" s="159">
        <f>SUM(F72:H72)</f>
        <v>626</v>
      </c>
      <c r="J72" s="42">
        <f>แยกชั้นปี!H70</f>
        <v>98</v>
      </c>
      <c r="K72" s="44">
        <f>แยกชั้นปี!Z70</f>
        <v>24</v>
      </c>
      <c r="L72" s="45"/>
      <c r="M72" s="159">
        <f>SUM(J72:L72)</f>
        <v>122</v>
      </c>
      <c r="N72" s="131">
        <f>จบปี61!H68</f>
        <v>97</v>
      </c>
      <c r="O72" s="132">
        <f>จบปี61!K68</f>
        <v>14</v>
      </c>
      <c r="P72" s="45"/>
      <c r="Q72" s="159">
        <f t="shared" si="19"/>
        <v>111</v>
      </c>
    </row>
    <row r="73" spans="1:17" s="163" customFormat="1" x14ac:dyDescent="0.55000000000000004">
      <c r="A73" s="387" t="s">
        <v>86</v>
      </c>
      <c r="B73" s="387"/>
      <c r="C73" s="387"/>
      <c r="D73" s="387"/>
      <c r="E73" s="387"/>
      <c r="F73" s="277">
        <f>SUM(F68:F72)</f>
        <v>1215</v>
      </c>
      <c r="G73" s="277">
        <f t="shared" ref="G73:M73" si="20">SUM(G68:G72)</f>
        <v>265</v>
      </c>
      <c r="H73" s="277">
        <f t="shared" si="20"/>
        <v>6</v>
      </c>
      <c r="I73" s="277">
        <f t="shared" si="20"/>
        <v>1486</v>
      </c>
      <c r="J73" s="277">
        <f t="shared" si="20"/>
        <v>251</v>
      </c>
      <c r="K73" s="277">
        <f t="shared" si="20"/>
        <v>40</v>
      </c>
      <c r="L73" s="277"/>
      <c r="M73" s="277">
        <f t="shared" si="20"/>
        <v>291</v>
      </c>
      <c r="N73" s="277">
        <f t="shared" ref="N73:Q73" si="21">SUM(N68:N72)</f>
        <v>293</v>
      </c>
      <c r="O73" s="277">
        <f t="shared" si="21"/>
        <v>60</v>
      </c>
      <c r="P73" s="277">
        <f t="shared" si="21"/>
        <v>3</v>
      </c>
      <c r="Q73" s="277">
        <f t="shared" si="21"/>
        <v>356</v>
      </c>
    </row>
    <row r="74" spans="1:17" s="163" customFormat="1" x14ac:dyDescent="0.55000000000000004">
      <c r="A74" s="366" t="s">
        <v>87</v>
      </c>
      <c r="B74" s="366"/>
      <c r="C74" s="366"/>
      <c r="D74" s="366"/>
      <c r="E74" s="366"/>
      <c r="F74" s="182">
        <f t="shared" ref="F74:M74" si="22">F21+F39+F54+F66+F73</f>
        <v>9232</v>
      </c>
      <c r="G74" s="182">
        <f t="shared" si="22"/>
        <v>663</v>
      </c>
      <c r="H74" s="182">
        <f t="shared" si="22"/>
        <v>472</v>
      </c>
      <c r="I74" s="182">
        <f t="shared" si="22"/>
        <v>10367</v>
      </c>
      <c r="J74" s="182">
        <f t="shared" si="22"/>
        <v>1989</v>
      </c>
      <c r="K74" s="182">
        <f t="shared" si="22"/>
        <v>83</v>
      </c>
      <c r="L74" s="182">
        <f t="shared" si="22"/>
        <v>194</v>
      </c>
      <c r="M74" s="182">
        <f t="shared" si="22"/>
        <v>2266</v>
      </c>
      <c r="N74" s="182">
        <f t="shared" ref="N74:Q74" si="23">N21+N39+N54+N66+N73</f>
        <v>2330</v>
      </c>
      <c r="O74" s="182">
        <f t="shared" si="23"/>
        <v>153</v>
      </c>
      <c r="P74" s="182">
        <f t="shared" si="23"/>
        <v>221</v>
      </c>
      <c r="Q74" s="182">
        <f t="shared" si="23"/>
        <v>2704</v>
      </c>
    </row>
  </sheetData>
  <mergeCells count="10">
    <mergeCell ref="A1:Q1"/>
    <mergeCell ref="N2:Q2"/>
    <mergeCell ref="A66:E66"/>
    <mergeCell ref="A73:E73"/>
    <mergeCell ref="A74:E74"/>
    <mergeCell ref="F2:I2"/>
    <mergeCell ref="J2:M2"/>
    <mergeCell ref="A21:E21"/>
    <mergeCell ref="A39:E39"/>
    <mergeCell ref="A54:E54"/>
  </mergeCells>
  <phoneticPr fontId="3" type="noConversion"/>
  <pageMargins left="0.39370078740157483" right="0.39370078740157483" top="0.39370078740157483" bottom="0.39370078740157483" header="0.51181102362204722" footer="0.51181102362204722"/>
  <pageSetup paperSize="9" scale="7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24"/>
  <sheetViews>
    <sheetView zoomScaleNormal="100" workbookViewId="0">
      <selection activeCell="K17" sqref="K17:L17"/>
    </sheetView>
  </sheetViews>
  <sheetFormatPr defaultRowHeight="12.75" x14ac:dyDescent="0.2"/>
  <cols>
    <col min="1" max="1" width="24.7109375" bestFit="1" customWidth="1"/>
    <col min="2" max="2" width="22.140625" customWidth="1"/>
    <col min="3" max="7" width="9.140625" hidden="1" customWidth="1"/>
    <col min="8" max="19" width="9.140625" customWidth="1"/>
  </cols>
  <sheetData>
    <row r="1" spans="1:25" ht="26.25" x14ac:dyDescent="0.4">
      <c r="A1" s="404" t="s">
        <v>146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  <c r="Q1" s="404"/>
      <c r="R1" s="404"/>
      <c r="S1" s="404"/>
    </row>
    <row r="2" spans="1:25" ht="21" x14ac:dyDescent="0.2">
      <c r="A2" s="391" t="s">
        <v>90</v>
      </c>
      <c r="B2" s="391" t="s">
        <v>3</v>
      </c>
      <c r="C2" s="398" t="s">
        <v>112</v>
      </c>
      <c r="D2" s="399"/>
      <c r="E2" s="399"/>
      <c r="F2" s="400"/>
      <c r="G2" s="392" t="s">
        <v>10</v>
      </c>
      <c r="H2" s="393" t="s">
        <v>91</v>
      </c>
      <c r="I2" s="394"/>
      <c r="J2" s="394"/>
      <c r="K2" s="394"/>
      <c r="L2" s="395"/>
      <c r="M2" s="392" t="s">
        <v>10</v>
      </c>
      <c r="N2" s="391" t="s">
        <v>92</v>
      </c>
      <c r="O2" s="391"/>
      <c r="P2" s="391"/>
      <c r="Q2" s="391"/>
      <c r="R2" s="391"/>
      <c r="S2" s="392" t="s">
        <v>10</v>
      </c>
      <c r="T2" s="391" t="s">
        <v>145</v>
      </c>
      <c r="U2" s="391"/>
      <c r="V2" s="391"/>
      <c r="W2" s="391"/>
      <c r="X2" s="391"/>
      <c r="Y2" s="392" t="s">
        <v>10</v>
      </c>
    </row>
    <row r="3" spans="1:25" ht="21" x14ac:dyDescent="0.2">
      <c r="A3" s="391"/>
      <c r="B3" s="391"/>
      <c r="C3" s="401"/>
      <c r="D3" s="402"/>
      <c r="E3" s="402"/>
      <c r="F3" s="403"/>
      <c r="G3" s="392"/>
      <c r="H3" s="391" t="s">
        <v>14</v>
      </c>
      <c r="I3" s="391"/>
      <c r="J3" s="393" t="s">
        <v>93</v>
      </c>
      <c r="K3" s="394"/>
      <c r="L3" s="395"/>
      <c r="M3" s="392"/>
      <c r="N3" s="391" t="s">
        <v>14</v>
      </c>
      <c r="O3" s="391"/>
      <c r="P3" s="393" t="s">
        <v>93</v>
      </c>
      <c r="Q3" s="394"/>
      <c r="R3" s="395"/>
      <c r="S3" s="392"/>
      <c r="T3" s="391" t="s">
        <v>14</v>
      </c>
      <c r="U3" s="391"/>
      <c r="V3" s="393" t="s">
        <v>93</v>
      </c>
      <c r="W3" s="394"/>
      <c r="X3" s="395"/>
      <c r="Y3" s="392"/>
    </row>
    <row r="4" spans="1:25" ht="21" x14ac:dyDescent="0.2">
      <c r="A4" s="391"/>
      <c r="B4" s="391"/>
      <c r="C4" s="39" t="s">
        <v>14</v>
      </c>
      <c r="D4" s="39" t="s">
        <v>94</v>
      </c>
      <c r="E4" s="39" t="s">
        <v>42</v>
      </c>
      <c r="F4" s="39" t="s">
        <v>46</v>
      </c>
      <c r="G4" s="392"/>
      <c r="H4" s="39" t="s">
        <v>95</v>
      </c>
      <c r="I4" s="39" t="s">
        <v>96</v>
      </c>
      <c r="J4" s="39" t="s">
        <v>94</v>
      </c>
      <c r="K4" s="39" t="s">
        <v>42</v>
      </c>
      <c r="L4" s="39" t="s">
        <v>46</v>
      </c>
      <c r="M4" s="392"/>
      <c r="N4" s="40" t="s">
        <v>95</v>
      </c>
      <c r="O4" s="40" t="s">
        <v>96</v>
      </c>
      <c r="P4" s="39" t="s">
        <v>94</v>
      </c>
      <c r="Q4" s="39" t="s">
        <v>42</v>
      </c>
      <c r="R4" s="39" t="s">
        <v>46</v>
      </c>
      <c r="S4" s="392"/>
      <c r="T4" s="40" t="s">
        <v>95</v>
      </c>
      <c r="U4" s="40" t="s">
        <v>96</v>
      </c>
      <c r="V4" s="39" t="s">
        <v>94</v>
      </c>
      <c r="W4" s="39" t="s">
        <v>42</v>
      </c>
      <c r="X4" s="39" t="s">
        <v>46</v>
      </c>
      <c r="Y4" s="392"/>
    </row>
    <row r="5" spans="1:25" ht="21" x14ac:dyDescent="0.35">
      <c r="A5" s="29" t="s">
        <v>97</v>
      </c>
      <c r="B5" s="30" t="s">
        <v>12</v>
      </c>
      <c r="C5" s="31">
        <v>9</v>
      </c>
      <c r="D5" s="31"/>
      <c r="E5" s="31"/>
      <c r="F5" s="31"/>
      <c r="G5" s="38">
        <f>SUM(C5:F5)</f>
        <v>9</v>
      </c>
      <c r="H5" s="31">
        <f>SUM(สรุปแยก!F6+สรุปแยก!F7+สรุปแยก!F8+สรุปแยก!F9+สรุปแยก!F10+สรุปแยก!F11+สรุปแยก!F13+สรุปแยก!F14+สรุปแยก!F15)</f>
        <v>1178</v>
      </c>
      <c r="I5" s="31"/>
      <c r="J5" s="31"/>
      <c r="K5" s="31"/>
      <c r="L5" s="31"/>
      <c r="M5" s="38">
        <f>SUM(H5:L5)</f>
        <v>1178</v>
      </c>
      <c r="N5" s="31">
        <f>สรุปแยก!J6+สรุปแยก!J7+สรุปแยก!J8+สรุปแยก!J9+สรุปแยก!J10+สรุปแยก!J11+สรุปแยก!J13+สรุปแยก!J14</f>
        <v>251</v>
      </c>
      <c r="O5" s="31"/>
      <c r="P5" s="31"/>
      <c r="Q5" s="31"/>
      <c r="R5" s="31"/>
      <c r="S5" s="38">
        <f>SUM(N5:R5)</f>
        <v>251</v>
      </c>
      <c r="T5" s="31">
        <f>สรุปแยก!N6+สรุปแยก!N7+สรุปแยก!N9+สรุปแยก!N10+สรุปแยก!N11+สรุปแยก!N13+สรุปแยก!N14</f>
        <v>246</v>
      </c>
      <c r="U5" s="31">
        <f>สรุปแยก!O6+สรุปแยก!O7+สรุปแยก!O9</f>
        <v>7</v>
      </c>
      <c r="V5" s="31"/>
      <c r="W5" s="31"/>
      <c r="X5" s="31"/>
      <c r="Y5" s="38">
        <f>SUM(T5:X5)</f>
        <v>253</v>
      </c>
    </row>
    <row r="6" spans="1:25" ht="21" x14ac:dyDescent="0.35">
      <c r="A6" s="32"/>
      <c r="B6" s="30" t="s">
        <v>109</v>
      </c>
      <c r="C6" s="31">
        <v>1</v>
      </c>
      <c r="D6" s="31"/>
      <c r="E6" s="31"/>
      <c r="F6" s="31"/>
      <c r="G6" s="38">
        <f t="shared" ref="G6:G16" si="0">SUM(C6:F6)</f>
        <v>1</v>
      </c>
      <c r="H6" s="31">
        <f>สรุปแยก!F12</f>
        <v>117</v>
      </c>
      <c r="I6" s="31"/>
      <c r="J6" s="31"/>
      <c r="K6" s="31"/>
      <c r="L6" s="31"/>
      <c r="M6" s="38">
        <f t="shared" ref="M6:M16" si="1">SUM(H6:L6)</f>
        <v>117</v>
      </c>
      <c r="N6" s="31">
        <f>แยกชั้นปี!H12</f>
        <v>40</v>
      </c>
      <c r="O6" s="31"/>
      <c r="P6" s="31"/>
      <c r="Q6" s="31"/>
      <c r="R6" s="31"/>
      <c r="S6" s="38">
        <f t="shared" ref="S6:S16" si="2">SUM(N6:R6)</f>
        <v>40</v>
      </c>
      <c r="T6" s="31">
        <f>สรุปแยก!Q12</f>
        <v>27</v>
      </c>
      <c r="U6" s="31"/>
      <c r="V6" s="31"/>
      <c r="W6" s="31"/>
      <c r="X6" s="31"/>
      <c r="Y6" s="38">
        <f t="shared" ref="Y6:Y16" si="3">SUM(T6:X6)</f>
        <v>27</v>
      </c>
    </row>
    <row r="7" spans="1:25" ht="21" x14ac:dyDescent="0.35">
      <c r="A7" s="33"/>
      <c r="B7" s="30" t="s">
        <v>21</v>
      </c>
      <c r="C7" s="31">
        <v>2</v>
      </c>
      <c r="D7" s="31"/>
      <c r="E7" s="31"/>
      <c r="F7" s="31"/>
      <c r="G7" s="38">
        <f t="shared" si="0"/>
        <v>2</v>
      </c>
      <c r="H7" s="31">
        <f>SUM(สรุปแยก!F16:F20)</f>
        <v>136</v>
      </c>
      <c r="I7" s="31">
        <f>SUM(สรุปแยก!G16:G20)</f>
        <v>36</v>
      </c>
      <c r="J7" s="31"/>
      <c r="K7" s="31"/>
      <c r="L7" s="31"/>
      <c r="M7" s="38">
        <f t="shared" si="1"/>
        <v>172</v>
      </c>
      <c r="N7" s="31">
        <f>แยกชั้นปี!H15+แยกชั้นปี!H17+แยกชั้นปี!H19</f>
        <v>50</v>
      </c>
      <c r="O7" s="31"/>
      <c r="P7" s="31"/>
      <c r="Q7" s="31"/>
      <c r="R7" s="31"/>
      <c r="S7" s="38">
        <f t="shared" si="2"/>
        <v>50</v>
      </c>
      <c r="T7" s="31">
        <f>SUM(สรุปแยก!N16:N20)</f>
        <v>44</v>
      </c>
      <c r="U7" s="31">
        <f>สรุปแยก!O18+สรุปแยก!O20</f>
        <v>2</v>
      </c>
      <c r="V7" s="31"/>
      <c r="W7" s="31"/>
      <c r="X7" s="31"/>
      <c r="Y7" s="38">
        <f t="shared" si="3"/>
        <v>46</v>
      </c>
    </row>
    <row r="8" spans="1:25" ht="21" x14ac:dyDescent="0.35">
      <c r="A8" s="34" t="s">
        <v>98</v>
      </c>
      <c r="B8" s="35" t="s">
        <v>27</v>
      </c>
      <c r="C8" s="36">
        <v>11</v>
      </c>
      <c r="D8" s="36">
        <v>1</v>
      </c>
      <c r="E8" s="36">
        <v>1</v>
      </c>
      <c r="F8" s="36">
        <v>1</v>
      </c>
      <c r="G8" s="208">
        <f t="shared" si="0"/>
        <v>14</v>
      </c>
      <c r="H8" s="36">
        <f>สรุปแยก!F39</f>
        <v>3801</v>
      </c>
      <c r="I8" s="36"/>
      <c r="J8" s="36">
        <f>สรุปแยก!I34</f>
        <v>353</v>
      </c>
      <c r="K8" s="36">
        <f>SUM(สรุปแยก!I35:I37)</f>
        <v>107</v>
      </c>
      <c r="L8" s="36">
        <f>สรุปแยก!I38</f>
        <v>6</v>
      </c>
      <c r="M8" s="208">
        <f t="shared" si="1"/>
        <v>4267</v>
      </c>
      <c r="N8" s="36">
        <f>สรุปแยก!J39</f>
        <v>753</v>
      </c>
      <c r="O8" s="36"/>
      <c r="P8" s="36">
        <f>สรุปแยก!M34</f>
        <v>174</v>
      </c>
      <c r="Q8" s="36">
        <f>สรุปแยก!M35</f>
        <v>20</v>
      </c>
      <c r="R8" s="36"/>
      <c r="S8" s="208">
        <f t="shared" si="2"/>
        <v>947</v>
      </c>
      <c r="T8" s="36">
        <f>สรุปแยก!N39</f>
        <v>917</v>
      </c>
      <c r="U8" s="36"/>
      <c r="V8" s="36">
        <f>สรุปแยก!P34</f>
        <v>169</v>
      </c>
      <c r="W8" s="36">
        <f>SUM(สรุปแยก!P35:P37)</f>
        <v>29</v>
      </c>
      <c r="X8" s="36">
        <f>สรุปแยก!P38</f>
        <v>4</v>
      </c>
      <c r="Y8" s="208">
        <f t="shared" si="3"/>
        <v>1119</v>
      </c>
    </row>
    <row r="9" spans="1:25" ht="21" x14ac:dyDescent="0.35">
      <c r="A9" s="203" t="s">
        <v>99</v>
      </c>
      <c r="B9" s="204" t="s">
        <v>49</v>
      </c>
      <c r="C9" s="205">
        <v>8</v>
      </c>
      <c r="D9" s="205"/>
      <c r="E9" s="205"/>
      <c r="F9" s="205"/>
      <c r="G9" s="207">
        <f t="shared" si="0"/>
        <v>8</v>
      </c>
      <c r="H9" s="205">
        <f>SUM(สรุปแยก!F41:F49)</f>
        <v>1404</v>
      </c>
      <c r="I9" s="205">
        <f>SUM(สรุปแยก!G41:G48)</f>
        <v>119</v>
      </c>
      <c r="J9" s="205"/>
      <c r="K9" s="205"/>
      <c r="L9" s="205"/>
      <c r="M9" s="207">
        <f t="shared" si="1"/>
        <v>1523</v>
      </c>
      <c r="N9" s="205">
        <f>SUM(แยกชั้นปี!H41:H49)</f>
        <v>337</v>
      </c>
      <c r="O9" s="205"/>
      <c r="P9" s="205"/>
      <c r="Q9" s="205"/>
      <c r="R9" s="205"/>
      <c r="S9" s="207">
        <f t="shared" si="2"/>
        <v>337</v>
      </c>
      <c r="T9" s="205">
        <f>SUM(สรุปแยก!N41:N49)</f>
        <v>376</v>
      </c>
      <c r="U9" s="205">
        <f>SUM(สรุปแยก!O41:O45)</f>
        <v>30</v>
      </c>
      <c r="V9" s="205"/>
      <c r="W9" s="205">
        <f>สรุปแยก!P50</f>
        <v>8</v>
      </c>
      <c r="X9" s="205"/>
      <c r="Y9" s="207">
        <f t="shared" si="3"/>
        <v>414</v>
      </c>
    </row>
    <row r="10" spans="1:25" ht="21" x14ac:dyDescent="0.35">
      <c r="A10" s="206"/>
      <c r="B10" s="204" t="s">
        <v>59</v>
      </c>
      <c r="C10" s="205">
        <v>1</v>
      </c>
      <c r="D10" s="205"/>
      <c r="E10" s="205"/>
      <c r="F10" s="205"/>
      <c r="G10" s="207">
        <f t="shared" si="0"/>
        <v>1</v>
      </c>
      <c r="H10" s="205">
        <f>SUM(สรุปแยก!F51:F53)</f>
        <v>61</v>
      </c>
      <c r="I10" s="205"/>
      <c r="J10" s="205"/>
      <c r="K10" s="205"/>
      <c r="L10" s="205"/>
      <c r="M10" s="207">
        <f t="shared" si="1"/>
        <v>61</v>
      </c>
      <c r="N10" s="205">
        <f>แยกชั้นปี!H51</f>
        <v>23</v>
      </c>
      <c r="O10" s="205"/>
      <c r="P10" s="205"/>
      <c r="Q10" s="205"/>
      <c r="R10" s="205"/>
      <c r="S10" s="207">
        <f t="shared" si="2"/>
        <v>23</v>
      </c>
      <c r="T10" s="205">
        <f>SUM(สรุปแยก!N52:N53)</f>
        <v>11</v>
      </c>
      <c r="U10" s="205">
        <f>สรุปแยก!O53</f>
        <v>1</v>
      </c>
      <c r="V10" s="205"/>
      <c r="W10" s="205"/>
      <c r="X10" s="205"/>
      <c r="Y10" s="207">
        <f t="shared" si="3"/>
        <v>12</v>
      </c>
    </row>
    <row r="11" spans="1:25" ht="21" x14ac:dyDescent="0.35">
      <c r="A11" s="197" t="s">
        <v>100</v>
      </c>
      <c r="B11" s="198" t="s">
        <v>49</v>
      </c>
      <c r="C11" s="199">
        <v>1</v>
      </c>
      <c r="D11" s="199"/>
      <c r="E11" s="199"/>
      <c r="F11" s="199"/>
      <c r="G11" s="202">
        <f>SUM(C11:F11)</f>
        <v>1</v>
      </c>
      <c r="H11" s="199">
        <f>สรุปแยก!F56</f>
        <v>268</v>
      </c>
      <c r="I11" s="199"/>
      <c r="J11" s="199"/>
      <c r="K11" s="199"/>
      <c r="L11" s="199"/>
      <c r="M11" s="202">
        <f>SUM(H11:L11)</f>
        <v>268</v>
      </c>
      <c r="N11" s="199">
        <f>แยกชั้นปี!H56</f>
        <v>59</v>
      </c>
      <c r="O11" s="199"/>
      <c r="P11" s="199"/>
      <c r="Q11" s="199"/>
      <c r="R11" s="199"/>
      <c r="S11" s="202">
        <f>SUM(N11:R11)</f>
        <v>59</v>
      </c>
      <c r="T11" s="199">
        <f>สรุปแยก!N65</f>
        <v>73</v>
      </c>
      <c r="U11" s="199"/>
      <c r="V11" s="199"/>
      <c r="W11" s="199"/>
      <c r="X11" s="199"/>
      <c r="Y11" s="202">
        <f t="shared" si="3"/>
        <v>73</v>
      </c>
    </row>
    <row r="12" spans="1:25" ht="21" x14ac:dyDescent="0.35">
      <c r="A12" s="200"/>
      <c r="B12" s="198" t="s">
        <v>64</v>
      </c>
      <c r="C12" s="199">
        <v>5</v>
      </c>
      <c r="D12" s="199"/>
      <c r="E12" s="199"/>
      <c r="F12" s="199"/>
      <c r="G12" s="202">
        <f>SUM(C12:F12)</f>
        <v>5</v>
      </c>
      <c r="H12" s="199">
        <f>SUM(สรุปแยก!F57:F61)</f>
        <v>537</v>
      </c>
      <c r="I12" s="199">
        <f>SUM(สรุปแยก!G57:G59)</f>
        <v>141</v>
      </c>
      <c r="J12" s="199"/>
      <c r="K12" s="199"/>
      <c r="L12" s="199"/>
      <c r="M12" s="202">
        <f>SUM(H12:L12)</f>
        <v>678</v>
      </c>
      <c r="N12" s="199">
        <f>SUM(แยกชั้นปี!H57:H62)</f>
        <v>99</v>
      </c>
      <c r="O12" s="199">
        <f>SUM(แยกชั้นปี!Z57:Z59)</f>
        <v>24</v>
      </c>
      <c r="P12" s="199"/>
      <c r="Q12" s="199"/>
      <c r="R12" s="199"/>
      <c r="S12" s="202">
        <f>SUM(N12:R12)</f>
        <v>123</v>
      </c>
      <c r="T12" s="199">
        <f>สรุปแยก!N56+สรุปแยก!N57+สรุปแยก!N58+สรุปแยก!N59+สรุปแยก!N60+สรุปแยก!N61</f>
        <v>177</v>
      </c>
      <c r="U12" s="199">
        <f>สรุปแยก!O57+สรุปแยก!O58+สรุปแยก!O59</f>
        <v>26</v>
      </c>
      <c r="V12" s="199"/>
      <c r="W12" s="199">
        <f>สรุปแยก!P62</f>
        <v>2</v>
      </c>
      <c r="X12" s="199"/>
      <c r="Y12" s="202">
        <f t="shared" si="3"/>
        <v>205</v>
      </c>
    </row>
    <row r="13" spans="1:25" ht="21" x14ac:dyDescent="0.35">
      <c r="A13" s="201"/>
      <c r="B13" s="198" t="s">
        <v>73</v>
      </c>
      <c r="C13" s="199">
        <v>1</v>
      </c>
      <c r="D13" s="199"/>
      <c r="E13" s="199"/>
      <c r="F13" s="199"/>
      <c r="G13" s="202">
        <f t="shared" si="0"/>
        <v>1</v>
      </c>
      <c r="H13" s="199">
        <f>สรุปแยก!F63</f>
        <v>515</v>
      </c>
      <c r="I13" s="199">
        <f>สรุปแยก!G63</f>
        <v>102</v>
      </c>
      <c r="J13" s="199"/>
      <c r="K13" s="199"/>
      <c r="L13" s="199"/>
      <c r="M13" s="202">
        <f t="shared" si="1"/>
        <v>617</v>
      </c>
      <c r="N13" s="199">
        <f>แยกชั้นปี!H63</f>
        <v>126</v>
      </c>
      <c r="O13" s="199">
        <f>แยกชั้นปี!Z63</f>
        <v>19</v>
      </c>
      <c r="P13" s="199"/>
      <c r="Q13" s="199"/>
      <c r="R13" s="199"/>
      <c r="S13" s="202">
        <f t="shared" si="2"/>
        <v>145</v>
      </c>
      <c r="T13" s="199">
        <f>สรุปแยก!N63</f>
        <v>166</v>
      </c>
      <c r="U13" s="199">
        <f>สรุปแยก!O63</f>
        <v>27</v>
      </c>
      <c r="V13" s="199"/>
      <c r="W13" s="199">
        <f>สรุปแยก!P64</f>
        <v>6</v>
      </c>
      <c r="X13" s="199"/>
      <c r="Y13" s="202">
        <f t="shared" si="3"/>
        <v>199</v>
      </c>
    </row>
    <row r="14" spans="1:25" ht="21" x14ac:dyDescent="0.35">
      <c r="A14" s="192" t="s">
        <v>101</v>
      </c>
      <c r="B14" s="193" t="s">
        <v>78</v>
      </c>
      <c r="C14" s="194">
        <v>1</v>
      </c>
      <c r="D14" s="194"/>
      <c r="E14" s="194"/>
      <c r="F14" s="194"/>
      <c r="G14" s="209">
        <f t="shared" si="0"/>
        <v>1</v>
      </c>
      <c r="H14" s="194">
        <f>สรุปแยก!F68</f>
        <v>343</v>
      </c>
      <c r="I14" s="194">
        <f>สรุปแยก!G68</f>
        <v>112</v>
      </c>
      <c r="J14" s="194"/>
      <c r="K14" s="194"/>
      <c r="L14" s="194"/>
      <c r="M14" s="209">
        <f t="shared" si="1"/>
        <v>455</v>
      </c>
      <c r="N14" s="194">
        <f>แยกชั้นปี!H67</f>
        <v>102</v>
      </c>
      <c r="O14" s="194">
        <f>แยกชั้นปี!Z67</f>
        <v>16</v>
      </c>
      <c r="P14" s="194"/>
      <c r="Q14" s="194"/>
      <c r="R14" s="194"/>
      <c r="S14" s="209">
        <f t="shared" si="2"/>
        <v>118</v>
      </c>
      <c r="T14" s="194">
        <f>สรุปแยก!N68</f>
        <v>67</v>
      </c>
      <c r="U14" s="194">
        <f>สรุปแยก!O68</f>
        <v>23</v>
      </c>
      <c r="V14" s="194"/>
      <c r="W14" s="194"/>
      <c r="X14" s="194"/>
      <c r="Y14" s="209">
        <f t="shared" si="3"/>
        <v>90</v>
      </c>
    </row>
    <row r="15" spans="1:25" ht="21" x14ac:dyDescent="0.35">
      <c r="A15" s="195"/>
      <c r="B15" s="193" t="s">
        <v>80</v>
      </c>
      <c r="C15" s="194">
        <v>1</v>
      </c>
      <c r="D15" s="194"/>
      <c r="E15" s="194"/>
      <c r="F15" s="194"/>
      <c r="G15" s="209">
        <f t="shared" si="0"/>
        <v>1</v>
      </c>
      <c r="H15" s="194">
        <f>สรุปแยก!F70</f>
        <v>327</v>
      </c>
      <c r="I15" s="194">
        <f>SUM(สรุปแยก!G69:G70)</f>
        <v>72</v>
      </c>
      <c r="J15" s="194"/>
      <c r="K15" s="194">
        <f>สรุปแยก!I71</f>
        <v>6</v>
      </c>
      <c r="L15" s="194"/>
      <c r="M15" s="209">
        <f t="shared" si="1"/>
        <v>405</v>
      </c>
      <c r="N15" s="194">
        <f>แยกชั้นปี!H68</f>
        <v>51</v>
      </c>
      <c r="O15" s="194"/>
      <c r="P15" s="194"/>
      <c r="Q15" s="194"/>
      <c r="R15" s="194"/>
      <c r="S15" s="209">
        <f t="shared" si="2"/>
        <v>51</v>
      </c>
      <c r="T15" s="194">
        <f>สรุปแยก!N70</f>
        <v>129</v>
      </c>
      <c r="U15" s="194">
        <f>สรุปแยก!O69+สรุปแยก!O70</f>
        <v>23</v>
      </c>
      <c r="V15" s="194"/>
      <c r="W15" s="194">
        <f>สรุปแยก!P71</f>
        <v>3</v>
      </c>
      <c r="X15" s="194"/>
      <c r="Y15" s="209">
        <f t="shared" si="3"/>
        <v>155</v>
      </c>
    </row>
    <row r="16" spans="1:25" ht="21" x14ac:dyDescent="0.35">
      <c r="A16" s="196"/>
      <c r="B16" s="193" t="s">
        <v>84</v>
      </c>
      <c r="C16" s="194">
        <v>1</v>
      </c>
      <c r="D16" s="194"/>
      <c r="E16" s="194"/>
      <c r="F16" s="194"/>
      <c r="G16" s="209">
        <f t="shared" si="0"/>
        <v>1</v>
      </c>
      <c r="H16" s="194">
        <f>สรุปแยก!F72</f>
        <v>545</v>
      </c>
      <c r="I16" s="194">
        <f>สรุปแยก!G72</f>
        <v>81</v>
      </c>
      <c r="J16" s="194"/>
      <c r="K16" s="194"/>
      <c r="L16" s="194"/>
      <c r="M16" s="209">
        <f t="shared" si="1"/>
        <v>626</v>
      </c>
      <c r="N16" s="194">
        <f>แยกชั้นปี!H70</f>
        <v>98</v>
      </c>
      <c r="O16" s="194">
        <f>แยกชั้นปี!Z70</f>
        <v>24</v>
      </c>
      <c r="P16" s="194"/>
      <c r="Q16" s="194"/>
      <c r="R16" s="194"/>
      <c r="S16" s="209">
        <f t="shared" si="2"/>
        <v>122</v>
      </c>
      <c r="T16" s="194">
        <f>สรุปแยก!N72</f>
        <v>97</v>
      </c>
      <c r="U16" s="194">
        <f>สรุปแยก!O72</f>
        <v>14</v>
      </c>
      <c r="V16" s="194"/>
      <c r="W16" s="194"/>
      <c r="X16" s="194"/>
      <c r="Y16" s="209">
        <f t="shared" si="3"/>
        <v>111</v>
      </c>
    </row>
    <row r="17" spans="1:25" ht="21" x14ac:dyDescent="0.35">
      <c r="A17" s="396" t="s">
        <v>10</v>
      </c>
      <c r="B17" s="397"/>
      <c r="C17" s="37">
        <f t="shared" ref="C17:S17" si="4">SUM(C5:C16)</f>
        <v>42</v>
      </c>
      <c r="D17" s="37">
        <f t="shared" si="4"/>
        <v>1</v>
      </c>
      <c r="E17" s="37">
        <f t="shared" si="4"/>
        <v>1</v>
      </c>
      <c r="F17" s="37">
        <f t="shared" si="4"/>
        <v>1</v>
      </c>
      <c r="G17" s="37">
        <f t="shared" si="4"/>
        <v>45</v>
      </c>
      <c r="H17" s="37">
        <f t="shared" si="4"/>
        <v>9232</v>
      </c>
      <c r="I17" s="37">
        <f t="shared" si="4"/>
        <v>663</v>
      </c>
      <c r="J17" s="37">
        <f t="shared" si="4"/>
        <v>353</v>
      </c>
      <c r="K17" s="37">
        <f t="shared" si="4"/>
        <v>113</v>
      </c>
      <c r="L17" s="37">
        <f t="shared" si="4"/>
        <v>6</v>
      </c>
      <c r="M17" s="37">
        <f t="shared" si="4"/>
        <v>10367</v>
      </c>
      <c r="N17" s="37">
        <f t="shared" si="4"/>
        <v>1989</v>
      </c>
      <c r="O17" s="37">
        <f t="shared" si="4"/>
        <v>83</v>
      </c>
      <c r="P17" s="37">
        <f t="shared" si="4"/>
        <v>174</v>
      </c>
      <c r="Q17" s="37">
        <f t="shared" si="4"/>
        <v>20</v>
      </c>
      <c r="R17" s="37"/>
      <c r="S17" s="37">
        <f t="shared" si="4"/>
        <v>2266</v>
      </c>
      <c r="T17" s="37">
        <f>SUM(T5:T16)</f>
        <v>2330</v>
      </c>
      <c r="U17" s="37">
        <f t="shared" ref="U17:Y17" si="5">SUM(U5:U16)</f>
        <v>153</v>
      </c>
      <c r="V17" s="37">
        <f t="shared" si="5"/>
        <v>169</v>
      </c>
      <c r="W17" s="37">
        <f t="shared" si="5"/>
        <v>48</v>
      </c>
      <c r="X17" s="37">
        <f t="shared" si="5"/>
        <v>4</v>
      </c>
      <c r="Y17" s="37">
        <f t="shared" si="5"/>
        <v>2704</v>
      </c>
    </row>
    <row r="22" spans="1:25" x14ac:dyDescent="0.2">
      <c r="G22" s="43"/>
      <c r="H22" s="43"/>
      <c r="I22" s="43"/>
    </row>
    <row r="23" spans="1:25" x14ac:dyDescent="0.2">
      <c r="G23" s="43"/>
      <c r="H23" s="43"/>
      <c r="I23" s="43"/>
    </row>
    <row r="24" spans="1:25" x14ac:dyDescent="0.2">
      <c r="G24" s="43"/>
      <c r="H24" s="43"/>
      <c r="I24" s="43"/>
    </row>
  </sheetData>
  <mergeCells count="18">
    <mergeCell ref="A1:S1"/>
    <mergeCell ref="H2:L2"/>
    <mergeCell ref="M2:M4"/>
    <mergeCell ref="N2:R2"/>
    <mergeCell ref="S2:S4"/>
    <mergeCell ref="H3:I3"/>
    <mergeCell ref="J3:L3"/>
    <mergeCell ref="N3:O3"/>
    <mergeCell ref="P3:R3"/>
    <mergeCell ref="T2:X2"/>
    <mergeCell ref="Y2:Y4"/>
    <mergeCell ref="T3:U3"/>
    <mergeCell ref="V3:X3"/>
    <mergeCell ref="A17:B17"/>
    <mergeCell ref="A2:A4"/>
    <mergeCell ref="B2:B4"/>
    <mergeCell ref="C2:F3"/>
    <mergeCell ref="G2:G4"/>
  </mergeCells>
  <phoneticPr fontId="3" type="noConversion"/>
  <pageMargins left="0.39370078740157483" right="0.39370078740157483" top="0.39370078740157483" bottom="0.39370078740157483" header="0.51181102362204722" footer="0.51181102362204722"/>
  <pageSetup paperSize="9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78"/>
  <sheetViews>
    <sheetView topLeftCell="A52" zoomScale="85" zoomScaleNormal="85" workbookViewId="0">
      <selection activeCell="L19" sqref="L19"/>
    </sheetView>
  </sheetViews>
  <sheetFormatPr defaultRowHeight="12.75" x14ac:dyDescent="0.2"/>
  <cols>
    <col min="1" max="1" width="1.28515625" style="41" customWidth="1"/>
    <col min="2" max="2" width="42.28515625" style="41" customWidth="1"/>
    <col min="3" max="5" width="8" style="41" customWidth="1"/>
    <col min="6" max="14" width="7.42578125" style="41" customWidth="1"/>
    <col min="15" max="17" width="8" style="41" customWidth="1"/>
    <col min="18" max="16384" width="9.140625" style="41"/>
  </cols>
  <sheetData>
    <row r="1" spans="1:17" ht="24.75" x14ac:dyDescent="0.6">
      <c r="A1" s="49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1" t="s">
        <v>119</v>
      </c>
    </row>
    <row r="2" spans="1:17" ht="5.25" customHeight="1" x14ac:dyDescent="0.6">
      <c r="A2" s="49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2"/>
    </row>
    <row r="3" spans="1:17" ht="27.75" x14ac:dyDescent="0.65">
      <c r="A3" s="406" t="s">
        <v>148</v>
      </c>
      <c r="B3" s="406"/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  <c r="O3" s="406"/>
      <c r="P3" s="406"/>
      <c r="Q3" s="406"/>
    </row>
    <row r="4" spans="1:17" ht="4.5" customHeight="1" x14ac:dyDescent="0.6">
      <c r="A4" s="53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</row>
    <row r="5" spans="1:17" ht="22.5" x14ac:dyDescent="0.2">
      <c r="A5" s="407" t="s">
        <v>120</v>
      </c>
      <c r="B5" s="407"/>
      <c r="C5" s="408" t="s">
        <v>121</v>
      </c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8"/>
      <c r="O5" s="408" t="s">
        <v>87</v>
      </c>
      <c r="P5" s="408"/>
      <c r="Q5" s="408"/>
    </row>
    <row r="6" spans="1:17" ht="22.5" x14ac:dyDescent="0.2">
      <c r="A6" s="407"/>
      <c r="B6" s="407"/>
      <c r="C6" s="408" t="s">
        <v>14</v>
      </c>
      <c r="D6" s="408"/>
      <c r="E6" s="408"/>
      <c r="F6" s="408" t="s">
        <v>38</v>
      </c>
      <c r="G6" s="408"/>
      <c r="H6" s="408"/>
      <c r="I6" s="408" t="s">
        <v>42</v>
      </c>
      <c r="J6" s="408"/>
      <c r="K6" s="408"/>
      <c r="L6" s="408" t="s">
        <v>46</v>
      </c>
      <c r="M6" s="408"/>
      <c r="N6" s="408"/>
      <c r="O6" s="408"/>
      <c r="P6" s="408"/>
      <c r="Q6" s="408"/>
    </row>
    <row r="7" spans="1:17" ht="22.5" x14ac:dyDescent="0.2">
      <c r="A7" s="407"/>
      <c r="B7" s="407"/>
      <c r="C7" s="184" t="s">
        <v>8</v>
      </c>
      <c r="D7" s="184" t="s">
        <v>9</v>
      </c>
      <c r="E7" s="184" t="s">
        <v>10</v>
      </c>
      <c r="F7" s="184" t="s">
        <v>8</v>
      </c>
      <c r="G7" s="184" t="s">
        <v>9</v>
      </c>
      <c r="H7" s="184" t="s">
        <v>10</v>
      </c>
      <c r="I7" s="184" t="s">
        <v>8</v>
      </c>
      <c r="J7" s="184" t="s">
        <v>9</v>
      </c>
      <c r="K7" s="184" t="s">
        <v>10</v>
      </c>
      <c r="L7" s="184" t="s">
        <v>8</v>
      </c>
      <c r="M7" s="184" t="s">
        <v>9</v>
      </c>
      <c r="N7" s="184" t="s">
        <v>10</v>
      </c>
      <c r="O7" s="184" t="s">
        <v>8</v>
      </c>
      <c r="P7" s="184" t="s">
        <v>9</v>
      </c>
      <c r="Q7" s="184" t="s">
        <v>10</v>
      </c>
    </row>
    <row r="8" spans="1:17" ht="22.5" x14ac:dyDescent="0.2">
      <c r="A8" s="409" t="s">
        <v>11</v>
      </c>
      <c r="B8" s="409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</row>
    <row r="9" spans="1:17" ht="22.5" x14ac:dyDescent="0.55000000000000004">
      <c r="A9" s="55"/>
      <c r="B9" s="56" t="str">
        <f>[1]แยกชั้นปี!D6</f>
        <v>วิทยาการคอมพิวเตอร์</v>
      </c>
      <c r="C9" s="57">
        <f>แยกชั้นปี!BE6</f>
        <v>60</v>
      </c>
      <c r="D9" s="57">
        <f>แยกชั้นปี!BF6</f>
        <v>30</v>
      </c>
      <c r="E9" s="57">
        <f>แยกชั้นปี!BG6</f>
        <v>90</v>
      </c>
      <c r="F9" s="57"/>
      <c r="G9" s="57"/>
      <c r="H9" s="57"/>
      <c r="I9" s="57"/>
      <c r="J9" s="57"/>
      <c r="K9" s="57"/>
      <c r="L9" s="57"/>
      <c r="M9" s="57"/>
      <c r="N9" s="57"/>
      <c r="O9" s="59">
        <f>C9+F9+I9+L9</f>
        <v>60</v>
      </c>
      <c r="P9" s="59">
        <f>D9+G9+J9+M9</f>
        <v>30</v>
      </c>
      <c r="Q9" s="58">
        <f>SUM(O9:P9)</f>
        <v>90</v>
      </c>
    </row>
    <row r="10" spans="1:17" ht="22.5" x14ac:dyDescent="0.55000000000000004">
      <c r="A10" s="60"/>
      <c r="B10" s="61" t="str">
        <f>[1]แยกชั้นปี!D7</f>
        <v>เทคโนโลยีสารสนเทศ</v>
      </c>
      <c r="C10" s="62">
        <f>แยกชั้นปี!BE7</f>
        <v>18</v>
      </c>
      <c r="D10" s="62">
        <f>แยกชั้นปี!BF7</f>
        <v>6</v>
      </c>
      <c r="E10" s="62">
        <f>แยกชั้นปี!BG7</f>
        <v>24</v>
      </c>
      <c r="F10" s="62"/>
      <c r="G10" s="62"/>
      <c r="H10" s="62"/>
      <c r="I10" s="62"/>
      <c r="J10" s="62"/>
      <c r="K10" s="62"/>
      <c r="L10" s="62"/>
      <c r="M10" s="62"/>
      <c r="N10" s="62"/>
      <c r="O10" s="64">
        <f t="shared" ref="O10:P17" si="0">C10+F10+I10+L10</f>
        <v>18</v>
      </c>
      <c r="P10" s="64">
        <f t="shared" si="0"/>
        <v>6</v>
      </c>
      <c r="Q10" s="63">
        <f t="shared" ref="Q10:Q17" si="1">SUM(O10:P10)</f>
        <v>24</v>
      </c>
    </row>
    <row r="11" spans="1:17" ht="22.5" x14ac:dyDescent="0.55000000000000004">
      <c r="A11" s="60"/>
      <c r="B11" s="61" t="str">
        <f>[1]แยกชั้นปี!D8</f>
        <v>วิศวกรรมซอฟแวร์</v>
      </c>
      <c r="C11" s="62">
        <f>แยกชั้นปี!BE8</f>
        <v>36</v>
      </c>
      <c r="D11" s="62">
        <f>แยกชั้นปี!BF8</f>
        <v>15</v>
      </c>
      <c r="E11" s="62">
        <f>แยกชั้นปี!BG8</f>
        <v>51</v>
      </c>
      <c r="F11" s="62"/>
      <c r="G11" s="62"/>
      <c r="H11" s="62"/>
      <c r="I11" s="62"/>
      <c r="J11" s="62"/>
      <c r="K11" s="62"/>
      <c r="L11" s="62"/>
      <c r="M11" s="62"/>
      <c r="N11" s="62"/>
      <c r="O11" s="64">
        <f t="shared" si="0"/>
        <v>36</v>
      </c>
      <c r="P11" s="64">
        <f t="shared" si="0"/>
        <v>15</v>
      </c>
      <c r="Q11" s="63">
        <f t="shared" si="1"/>
        <v>51</v>
      </c>
    </row>
    <row r="12" spans="1:17" ht="22.5" x14ac:dyDescent="0.55000000000000004">
      <c r="A12" s="60"/>
      <c r="B12" s="61" t="str">
        <f>[1]แยกชั้นปี!D9</f>
        <v>สาธารณสุขชุมชน</v>
      </c>
      <c r="C12" s="62">
        <f>แยกชั้นปี!BE9</f>
        <v>18</v>
      </c>
      <c r="D12" s="62">
        <f>แยกชั้นปี!BF9</f>
        <v>260</v>
      </c>
      <c r="E12" s="62">
        <f>แยกชั้นปี!BG9</f>
        <v>278</v>
      </c>
      <c r="F12" s="62"/>
      <c r="G12" s="62"/>
      <c r="H12" s="62"/>
      <c r="I12" s="62"/>
      <c r="J12" s="62"/>
      <c r="K12" s="62"/>
      <c r="L12" s="62"/>
      <c r="M12" s="62"/>
      <c r="N12" s="62"/>
      <c r="O12" s="64">
        <f t="shared" si="0"/>
        <v>18</v>
      </c>
      <c r="P12" s="64">
        <f t="shared" si="0"/>
        <v>260</v>
      </c>
      <c r="Q12" s="63">
        <f t="shared" si="1"/>
        <v>278</v>
      </c>
    </row>
    <row r="13" spans="1:17" ht="22.5" x14ac:dyDescent="0.55000000000000004">
      <c r="A13" s="60"/>
      <c r="B13" s="61" t="str">
        <f>[1]แยกชั้นปี!D10</f>
        <v>วิทยาศาสตร์การกีฬา</v>
      </c>
      <c r="C13" s="62">
        <f>แยกชั้นปี!BE10</f>
        <v>368</v>
      </c>
      <c r="D13" s="62">
        <f>แยกชั้นปี!BF10</f>
        <v>132</v>
      </c>
      <c r="E13" s="62">
        <f>แยกชั้นปี!BG10</f>
        <v>500</v>
      </c>
      <c r="F13" s="62"/>
      <c r="G13" s="62"/>
      <c r="H13" s="62"/>
      <c r="I13" s="62"/>
      <c r="J13" s="62"/>
      <c r="K13" s="62"/>
      <c r="L13" s="62"/>
      <c r="M13" s="62"/>
      <c r="N13" s="62"/>
      <c r="O13" s="64">
        <f t="shared" si="0"/>
        <v>368</v>
      </c>
      <c r="P13" s="64">
        <f t="shared" si="0"/>
        <v>132</v>
      </c>
      <c r="Q13" s="63">
        <f t="shared" si="1"/>
        <v>500</v>
      </c>
    </row>
    <row r="14" spans="1:17" ht="22.5" x14ac:dyDescent="0.55000000000000004">
      <c r="A14" s="60"/>
      <c r="B14" s="61" t="str">
        <f>[1]แยกชั้นปี!D11</f>
        <v>วิทยาศาสตร์สิ่งแวดล้อม</v>
      </c>
      <c r="C14" s="62">
        <f>แยกชั้นปี!BE11</f>
        <v>8</v>
      </c>
      <c r="D14" s="62">
        <f>แยกชั้นปี!BF11</f>
        <v>69</v>
      </c>
      <c r="E14" s="62">
        <f>แยกชั้นปี!BG11</f>
        <v>77</v>
      </c>
      <c r="F14" s="62"/>
      <c r="G14" s="62"/>
      <c r="H14" s="62"/>
      <c r="I14" s="62"/>
      <c r="J14" s="62"/>
      <c r="K14" s="62"/>
      <c r="L14" s="62"/>
      <c r="M14" s="62"/>
      <c r="N14" s="62"/>
      <c r="O14" s="64">
        <f t="shared" si="0"/>
        <v>8</v>
      </c>
      <c r="P14" s="64">
        <f t="shared" si="0"/>
        <v>69</v>
      </c>
      <c r="Q14" s="63">
        <f t="shared" si="1"/>
        <v>77</v>
      </c>
    </row>
    <row r="15" spans="1:17" ht="22.5" x14ac:dyDescent="0.55000000000000004">
      <c r="A15" s="60"/>
      <c r="B15" s="61" t="str">
        <f>[1]แยกชั้นปี!D13</f>
        <v>วิทยาศาสตร์และเทคโนโลยีอาหาร</v>
      </c>
      <c r="C15" s="62">
        <f>แยกชั้นปี!BE13</f>
        <v>7</v>
      </c>
      <c r="D15" s="62">
        <f>แยกชั้นปี!BF13</f>
        <v>45</v>
      </c>
      <c r="E15" s="62">
        <f>แยกชั้นปี!BG13</f>
        <v>52</v>
      </c>
      <c r="F15" s="62"/>
      <c r="G15" s="62"/>
      <c r="H15" s="62"/>
      <c r="I15" s="62"/>
      <c r="J15" s="62"/>
      <c r="K15" s="62"/>
      <c r="L15" s="62"/>
      <c r="M15" s="62"/>
      <c r="N15" s="62"/>
      <c r="O15" s="64">
        <f t="shared" si="0"/>
        <v>7</v>
      </c>
      <c r="P15" s="64">
        <f t="shared" si="0"/>
        <v>45</v>
      </c>
      <c r="Q15" s="63">
        <f t="shared" si="1"/>
        <v>52</v>
      </c>
    </row>
    <row r="16" spans="1:17" ht="22.5" x14ac:dyDescent="0.55000000000000004">
      <c r="A16" s="60"/>
      <c r="B16" s="61" t="str">
        <f>[1]แยกชั้นปี!D14</f>
        <v>เทคโนโลยีการเกษตร</v>
      </c>
      <c r="C16" s="62">
        <f>แยกชั้นปี!BE14</f>
        <v>26</v>
      </c>
      <c r="D16" s="62">
        <f>แยกชั้นปี!BF14</f>
        <v>19</v>
      </c>
      <c r="E16" s="62">
        <f>แยกชั้นปี!BG14</f>
        <v>45</v>
      </c>
      <c r="F16" s="62"/>
      <c r="G16" s="62"/>
      <c r="H16" s="62"/>
      <c r="I16" s="62"/>
      <c r="J16" s="62"/>
      <c r="K16" s="62"/>
      <c r="L16" s="62"/>
      <c r="M16" s="62"/>
      <c r="N16" s="62"/>
      <c r="O16" s="64">
        <f t="shared" si="0"/>
        <v>26</v>
      </c>
      <c r="P16" s="64">
        <f t="shared" si="0"/>
        <v>19</v>
      </c>
      <c r="Q16" s="63">
        <f t="shared" si="1"/>
        <v>45</v>
      </c>
    </row>
    <row r="17" spans="1:17" ht="22.5" x14ac:dyDescent="0.55000000000000004">
      <c r="A17" s="60"/>
      <c r="B17" s="65" t="str">
        <f>[1]แยกชั้นปี!D15</f>
        <v>เทคโนโลยีการจัดการอุตสาหกรรม</v>
      </c>
      <c r="C17" s="66">
        <f>แยกชั้นปี!BE15</f>
        <v>39</v>
      </c>
      <c r="D17" s="66">
        <f>แยกชั้นปี!BF15</f>
        <v>22</v>
      </c>
      <c r="E17" s="66">
        <f>แยกชั้นปี!BG15</f>
        <v>61</v>
      </c>
      <c r="F17" s="66"/>
      <c r="G17" s="66"/>
      <c r="H17" s="66"/>
      <c r="I17" s="66"/>
      <c r="J17" s="66"/>
      <c r="K17" s="66"/>
      <c r="L17" s="66"/>
      <c r="M17" s="66"/>
      <c r="N17" s="66"/>
      <c r="O17" s="68">
        <f t="shared" si="0"/>
        <v>39</v>
      </c>
      <c r="P17" s="68">
        <f t="shared" si="0"/>
        <v>22</v>
      </c>
      <c r="Q17" s="67">
        <f t="shared" si="1"/>
        <v>61</v>
      </c>
    </row>
    <row r="18" spans="1:17" ht="22.5" x14ac:dyDescent="0.55000000000000004">
      <c r="A18" s="60"/>
      <c r="B18" s="69" t="s">
        <v>122</v>
      </c>
      <c r="C18" s="70">
        <f>SUM(C9:C17)</f>
        <v>580</v>
      </c>
      <c r="D18" s="70">
        <f t="shared" ref="D18:E18" si="2">SUM(D9:D17)</f>
        <v>598</v>
      </c>
      <c r="E18" s="70">
        <f t="shared" si="2"/>
        <v>1178</v>
      </c>
      <c r="F18" s="70"/>
      <c r="G18" s="70"/>
      <c r="H18" s="70"/>
      <c r="I18" s="70"/>
      <c r="J18" s="70"/>
      <c r="K18" s="70"/>
      <c r="L18" s="70"/>
      <c r="M18" s="70"/>
      <c r="N18" s="70"/>
      <c r="O18" s="70">
        <f>SUM(O9:O17)</f>
        <v>580</v>
      </c>
      <c r="P18" s="70">
        <f>SUM(P9:P17)</f>
        <v>598</v>
      </c>
      <c r="Q18" s="70">
        <f>SUM(Q9:Q17)</f>
        <v>1178</v>
      </c>
    </row>
    <row r="19" spans="1:17" ht="22.5" x14ac:dyDescent="0.55000000000000004">
      <c r="A19" s="60"/>
      <c r="B19" s="121" t="str">
        <f>[1]แยกชั้นปี!D12</f>
        <v>วิศวกรรมโลจิสติกส์</v>
      </c>
      <c r="C19" s="71">
        <f>แยกชั้นปี!BE12</f>
        <v>38</v>
      </c>
      <c r="D19" s="71">
        <f>แยกชั้นปี!BF12</f>
        <v>79</v>
      </c>
      <c r="E19" s="72">
        <f t="shared" ref="E19" si="3">SUM(C19:D19)</f>
        <v>117</v>
      </c>
      <c r="F19" s="71"/>
      <c r="G19" s="71"/>
      <c r="H19" s="71"/>
      <c r="I19" s="71"/>
      <c r="J19" s="71"/>
      <c r="K19" s="71"/>
      <c r="L19" s="71"/>
      <c r="M19" s="71"/>
      <c r="N19" s="71"/>
      <c r="O19" s="73">
        <f>C19+F19+I19+L19</f>
        <v>38</v>
      </c>
      <c r="P19" s="73">
        <f>D19+G19+J19+M19</f>
        <v>79</v>
      </c>
      <c r="Q19" s="72">
        <f>SUM(O19:P19)</f>
        <v>117</v>
      </c>
    </row>
    <row r="20" spans="1:17" ht="22.5" x14ac:dyDescent="0.55000000000000004">
      <c r="A20" s="60"/>
      <c r="B20" s="69" t="s">
        <v>123</v>
      </c>
      <c r="C20" s="70">
        <f>SUM(C19)</f>
        <v>38</v>
      </c>
      <c r="D20" s="70">
        <f>SUM(D19)</f>
        <v>79</v>
      </c>
      <c r="E20" s="70">
        <f>SUM(E19)</f>
        <v>117</v>
      </c>
      <c r="F20" s="70"/>
      <c r="G20" s="70"/>
      <c r="H20" s="70"/>
      <c r="I20" s="70"/>
      <c r="J20" s="70"/>
      <c r="K20" s="70"/>
      <c r="L20" s="70"/>
      <c r="M20" s="70"/>
      <c r="N20" s="70"/>
      <c r="O20" s="70">
        <f>SUM(O19)</f>
        <v>38</v>
      </c>
      <c r="P20" s="70">
        <f>SUM(P19)</f>
        <v>79</v>
      </c>
      <c r="Q20" s="70">
        <f>SUM(Q19)</f>
        <v>117</v>
      </c>
    </row>
    <row r="21" spans="1:17" ht="22.5" x14ac:dyDescent="0.55000000000000004">
      <c r="A21" s="60"/>
      <c r="B21" s="61" t="str">
        <f>[1]แยกชั้นปี!D17</f>
        <v xml:space="preserve">เทคโนโลยีออกแบบผลิตภัณฑ์และบรรจุภัณฑ์ </v>
      </c>
      <c r="C21" s="62">
        <f>แยกชั้นปี!BE17</f>
        <v>23</v>
      </c>
      <c r="D21" s="62">
        <f>แยกชั้นปี!BF17</f>
        <v>17</v>
      </c>
      <c r="E21" s="63">
        <f t="shared" ref="E21" si="4">SUM(C21:D21)</f>
        <v>40</v>
      </c>
      <c r="F21" s="62"/>
      <c r="G21" s="62"/>
      <c r="H21" s="62"/>
      <c r="I21" s="62"/>
      <c r="J21" s="62"/>
      <c r="K21" s="62"/>
      <c r="L21" s="62"/>
      <c r="M21" s="62"/>
      <c r="N21" s="62"/>
      <c r="O21" s="64">
        <f t="shared" ref="O21:P22" si="5">C21+F21+I21+L21</f>
        <v>23</v>
      </c>
      <c r="P21" s="64">
        <f t="shared" si="5"/>
        <v>17</v>
      </c>
      <c r="Q21" s="63">
        <f>SUM(O21:P21)</f>
        <v>40</v>
      </c>
    </row>
    <row r="22" spans="1:17" ht="22.5" x14ac:dyDescent="0.55000000000000004">
      <c r="A22" s="60"/>
      <c r="B22" s="61" t="str">
        <f>[1]แยกชั้นปี!D19</f>
        <v xml:space="preserve">เทคโนโลยีโยธาและสถาปัตยกรรม </v>
      </c>
      <c r="C22" s="62">
        <f>แยกชั้นปี!BE19</f>
        <v>109</v>
      </c>
      <c r="D22" s="62">
        <f>แยกชั้นปี!BF19</f>
        <v>23</v>
      </c>
      <c r="E22" s="63">
        <f t="shared" ref="E22" si="6">SUM(C22:D22)</f>
        <v>132</v>
      </c>
      <c r="F22" s="62"/>
      <c r="G22" s="62"/>
      <c r="H22" s="62"/>
      <c r="I22" s="62"/>
      <c r="J22" s="62"/>
      <c r="K22" s="62"/>
      <c r="L22" s="62"/>
      <c r="M22" s="62"/>
      <c r="N22" s="62"/>
      <c r="O22" s="64">
        <f t="shared" si="5"/>
        <v>109</v>
      </c>
      <c r="P22" s="64">
        <f t="shared" si="5"/>
        <v>23</v>
      </c>
      <c r="Q22" s="63">
        <f>SUM(O22:P22)</f>
        <v>132</v>
      </c>
    </row>
    <row r="23" spans="1:17" ht="22.5" x14ac:dyDescent="0.55000000000000004">
      <c r="A23" s="74"/>
      <c r="B23" s="75" t="s">
        <v>124</v>
      </c>
      <c r="C23" s="70">
        <f>SUM(C21:C22)</f>
        <v>132</v>
      </c>
      <c r="D23" s="70">
        <f>SUM(D21:D22)</f>
        <v>40</v>
      </c>
      <c r="E23" s="70">
        <f>SUM(E21:E22)</f>
        <v>172</v>
      </c>
      <c r="F23" s="70"/>
      <c r="G23" s="70"/>
      <c r="H23" s="70"/>
      <c r="I23" s="70"/>
      <c r="J23" s="70"/>
      <c r="K23" s="70"/>
      <c r="L23" s="70"/>
      <c r="M23" s="70"/>
      <c r="N23" s="70"/>
      <c r="O23" s="70">
        <f>SUM(O21:O22)</f>
        <v>132</v>
      </c>
      <c r="P23" s="70">
        <f>SUM(P21:P22)</f>
        <v>40</v>
      </c>
      <c r="Q23" s="70">
        <f>SUM(Q21:Q22)</f>
        <v>172</v>
      </c>
    </row>
    <row r="24" spans="1:17" ht="22.5" x14ac:dyDescent="0.2">
      <c r="A24" s="405" t="s">
        <v>25</v>
      </c>
      <c r="B24" s="405"/>
      <c r="C24" s="76">
        <f>C18+C20+C23</f>
        <v>750</v>
      </c>
      <c r="D24" s="76">
        <f>D18+D20+D23</f>
        <v>717</v>
      </c>
      <c r="E24" s="76">
        <f>E18+E20+E23</f>
        <v>1467</v>
      </c>
      <c r="F24" s="76"/>
      <c r="G24" s="76"/>
      <c r="H24" s="76"/>
      <c r="I24" s="76"/>
      <c r="J24" s="76"/>
      <c r="K24" s="76"/>
      <c r="L24" s="76"/>
      <c r="M24" s="76"/>
      <c r="N24" s="76"/>
      <c r="O24" s="76">
        <f>O18+O20+O23</f>
        <v>750</v>
      </c>
      <c r="P24" s="76">
        <f>P18+P20+P23</f>
        <v>717</v>
      </c>
      <c r="Q24" s="76">
        <f>Q18+Q20+Q23</f>
        <v>1467</v>
      </c>
    </row>
    <row r="25" spans="1:17" ht="22.5" x14ac:dyDescent="0.55000000000000004">
      <c r="A25" s="410" t="s">
        <v>26</v>
      </c>
      <c r="B25" s="411"/>
      <c r="C25" s="189"/>
      <c r="D25" s="189"/>
      <c r="E25" s="190"/>
      <c r="F25" s="189"/>
      <c r="G25" s="189"/>
      <c r="H25" s="189"/>
      <c r="I25" s="189"/>
      <c r="J25" s="189"/>
      <c r="K25" s="189"/>
      <c r="L25" s="189"/>
      <c r="M25" s="189"/>
      <c r="N25" s="189"/>
      <c r="O25" s="189"/>
      <c r="P25" s="189"/>
      <c r="Q25" s="188"/>
    </row>
    <row r="26" spans="1:17" ht="22.5" x14ac:dyDescent="0.55000000000000004">
      <c r="A26" s="55"/>
      <c r="B26" s="56" t="str">
        <f>[1]แยกชั้นปี!D23</f>
        <v>การศึกษาปฐมวัย</v>
      </c>
      <c r="C26" s="57">
        <f>แยกชั้นปี!BE23</f>
        <v>4</v>
      </c>
      <c r="D26" s="57">
        <f>แยกชั้นปี!BF23</f>
        <v>362</v>
      </c>
      <c r="E26" s="58">
        <f t="shared" ref="E26:E36" si="7">SUM(C26:D26)</f>
        <v>366</v>
      </c>
      <c r="F26" s="57"/>
      <c r="G26" s="57"/>
      <c r="H26" s="57"/>
      <c r="I26" s="57"/>
      <c r="J26" s="57"/>
      <c r="K26" s="57"/>
      <c r="L26" s="57"/>
      <c r="M26" s="57"/>
      <c r="N26" s="57"/>
      <c r="O26" s="59">
        <f t="shared" ref="O26:P40" si="8">C26+F26+I26+L26</f>
        <v>4</v>
      </c>
      <c r="P26" s="59">
        <f t="shared" si="8"/>
        <v>362</v>
      </c>
      <c r="Q26" s="58">
        <f t="shared" ref="Q26:Q40" si="9">SUM(O26:P26)</f>
        <v>366</v>
      </c>
    </row>
    <row r="27" spans="1:17" ht="22.5" x14ac:dyDescent="0.55000000000000004">
      <c r="A27" s="60"/>
      <c r="B27" s="61" t="str">
        <f>[1]แยกชั้นปี!D24</f>
        <v>คณิตศาสตร์</v>
      </c>
      <c r="C27" s="62">
        <f>แยกชั้นปี!BE24</f>
        <v>90</v>
      </c>
      <c r="D27" s="62">
        <f>แยกชั้นปี!BF24</f>
        <v>278</v>
      </c>
      <c r="E27" s="63">
        <f t="shared" si="7"/>
        <v>368</v>
      </c>
      <c r="F27" s="62"/>
      <c r="G27" s="62"/>
      <c r="H27" s="62"/>
      <c r="I27" s="62"/>
      <c r="J27" s="62"/>
      <c r="K27" s="62"/>
      <c r="L27" s="62"/>
      <c r="M27" s="62"/>
      <c r="N27" s="62"/>
      <c r="O27" s="64">
        <f t="shared" si="8"/>
        <v>90</v>
      </c>
      <c r="P27" s="64">
        <f t="shared" si="8"/>
        <v>278</v>
      </c>
      <c r="Q27" s="63">
        <f t="shared" si="9"/>
        <v>368</v>
      </c>
    </row>
    <row r="28" spans="1:17" ht="22.5" x14ac:dyDescent="0.55000000000000004">
      <c r="A28" s="60"/>
      <c r="B28" s="61" t="str">
        <f>[1]แยกชั้นปี!D25</f>
        <v>คอมพิวเตอร์ศึกษา</v>
      </c>
      <c r="C28" s="62">
        <f>แยกชั้นปี!BE25</f>
        <v>115</v>
      </c>
      <c r="D28" s="62">
        <f>แยกชั้นปี!BF25</f>
        <v>164</v>
      </c>
      <c r="E28" s="63">
        <f t="shared" si="7"/>
        <v>279</v>
      </c>
      <c r="F28" s="62"/>
      <c r="G28" s="62"/>
      <c r="H28" s="62"/>
      <c r="I28" s="62"/>
      <c r="J28" s="62"/>
      <c r="K28" s="62"/>
      <c r="L28" s="62"/>
      <c r="M28" s="62"/>
      <c r="N28" s="62"/>
      <c r="O28" s="64">
        <f t="shared" si="8"/>
        <v>115</v>
      </c>
      <c r="P28" s="64">
        <f t="shared" si="8"/>
        <v>164</v>
      </c>
      <c r="Q28" s="63">
        <f t="shared" si="9"/>
        <v>279</v>
      </c>
    </row>
    <row r="29" spans="1:17" ht="22.5" x14ac:dyDescent="0.55000000000000004">
      <c r="A29" s="78"/>
      <c r="B29" s="61" t="str">
        <f>[1]แยกชั้นปี!D26</f>
        <v>ภาษาอังกฤษ</v>
      </c>
      <c r="C29" s="62">
        <f>แยกชั้นปี!BE26</f>
        <v>50</v>
      </c>
      <c r="D29" s="62">
        <f>แยกชั้นปี!BF26</f>
        <v>321</v>
      </c>
      <c r="E29" s="63">
        <f t="shared" si="7"/>
        <v>371</v>
      </c>
      <c r="F29" s="64"/>
      <c r="G29" s="64"/>
      <c r="H29" s="64"/>
      <c r="I29" s="64"/>
      <c r="J29" s="64"/>
      <c r="K29" s="64"/>
      <c r="L29" s="64"/>
      <c r="M29" s="64"/>
      <c r="N29" s="64"/>
      <c r="O29" s="64">
        <f t="shared" si="8"/>
        <v>50</v>
      </c>
      <c r="P29" s="64">
        <f t="shared" si="8"/>
        <v>321</v>
      </c>
      <c r="Q29" s="63">
        <f t="shared" si="9"/>
        <v>371</v>
      </c>
    </row>
    <row r="30" spans="1:17" ht="22.5" x14ac:dyDescent="0.55000000000000004">
      <c r="A30" s="78"/>
      <c r="B30" s="61" t="str">
        <f>[1]แยกชั้นปี!D27</f>
        <v>ภาษาไทย</v>
      </c>
      <c r="C30" s="62">
        <f>แยกชั้นปี!BE27</f>
        <v>53</v>
      </c>
      <c r="D30" s="62">
        <f>แยกชั้นปี!BF27</f>
        <v>325</v>
      </c>
      <c r="E30" s="63">
        <f t="shared" si="7"/>
        <v>378</v>
      </c>
      <c r="F30" s="64"/>
      <c r="G30" s="64"/>
      <c r="H30" s="64"/>
      <c r="I30" s="64"/>
      <c r="J30" s="64"/>
      <c r="K30" s="64"/>
      <c r="L30" s="64"/>
      <c r="M30" s="64"/>
      <c r="N30" s="64"/>
      <c r="O30" s="64">
        <f t="shared" si="8"/>
        <v>53</v>
      </c>
      <c r="P30" s="64">
        <f t="shared" si="8"/>
        <v>325</v>
      </c>
      <c r="Q30" s="63">
        <f t="shared" si="9"/>
        <v>378</v>
      </c>
    </row>
    <row r="31" spans="1:17" ht="22.5" x14ac:dyDescent="0.55000000000000004">
      <c r="A31" s="78"/>
      <c r="B31" s="61" t="str">
        <f>[1]แยกชั้นปี!D28</f>
        <v>สังคมศึกษา</v>
      </c>
      <c r="C31" s="62">
        <f>แยกชั้นปี!BE28</f>
        <v>112</v>
      </c>
      <c r="D31" s="62">
        <f>แยกชั้นปี!BF28</f>
        <v>265</v>
      </c>
      <c r="E31" s="63">
        <f t="shared" si="7"/>
        <v>377</v>
      </c>
      <c r="F31" s="64"/>
      <c r="G31" s="64"/>
      <c r="H31" s="64"/>
      <c r="I31" s="64"/>
      <c r="J31" s="64"/>
      <c r="K31" s="64"/>
      <c r="L31" s="64"/>
      <c r="M31" s="64"/>
      <c r="N31" s="64"/>
      <c r="O31" s="64">
        <f t="shared" si="8"/>
        <v>112</v>
      </c>
      <c r="P31" s="64">
        <f t="shared" si="8"/>
        <v>265</v>
      </c>
      <c r="Q31" s="63">
        <f t="shared" si="9"/>
        <v>377</v>
      </c>
    </row>
    <row r="32" spans="1:17" ht="22.5" x14ac:dyDescent="0.55000000000000004">
      <c r="A32" s="78"/>
      <c r="B32" s="61" t="str">
        <f>[1]แยกชั้นปี!D29</f>
        <v>การประถมศึกษา</v>
      </c>
      <c r="C32" s="62">
        <f>แยกชั้นปี!BE29</f>
        <v>23</v>
      </c>
      <c r="D32" s="62">
        <f>แยกชั้นปี!BF29</f>
        <v>357</v>
      </c>
      <c r="E32" s="63">
        <f t="shared" si="7"/>
        <v>380</v>
      </c>
      <c r="F32" s="64"/>
      <c r="G32" s="64"/>
      <c r="H32" s="64"/>
      <c r="I32" s="64"/>
      <c r="J32" s="64"/>
      <c r="K32" s="64"/>
      <c r="L32" s="64"/>
      <c r="M32" s="64"/>
      <c r="N32" s="64"/>
      <c r="O32" s="64">
        <f t="shared" si="8"/>
        <v>23</v>
      </c>
      <c r="P32" s="64">
        <f t="shared" si="8"/>
        <v>357</v>
      </c>
      <c r="Q32" s="63">
        <f t="shared" si="9"/>
        <v>380</v>
      </c>
    </row>
    <row r="33" spans="1:17" ht="22.5" x14ac:dyDescent="0.55000000000000004">
      <c r="A33" s="78"/>
      <c r="B33" s="61" t="str">
        <f>[1]แยกชั้นปี!D30</f>
        <v>วิทยาศาสตร์</v>
      </c>
      <c r="C33" s="62">
        <f>แยกชั้นปี!BE30</f>
        <v>54</v>
      </c>
      <c r="D33" s="62">
        <f>แยกชั้นปี!BF30</f>
        <v>303</v>
      </c>
      <c r="E33" s="63">
        <f t="shared" si="7"/>
        <v>357</v>
      </c>
      <c r="F33" s="64"/>
      <c r="G33" s="64"/>
      <c r="H33" s="64"/>
      <c r="I33" s="64"/>
      <c r="J33" s="64"/>
      <c r="K33" s="64"/>
      <c r="L33" s="64"/>
      <c r="M33" s="64"/>
      <c r="N33" s="64"/>
      <c r="O33" s="64">
        <f t="shared" si="8"/>
        <v>54</v>
      </c>
      <c r="P33" s="64">
        <f t="shared" si="8"/>
        <v>303</v>
      </c>
      <c r="Q33" s="63">
        <f t="shared" si="9"/>
        <v>357</v>
      </c>
    </row>
    <row r="34" spans="1:17" ht="22.5" x14ac:dyDescent="0.55000000000000004">
      <c r="A34" s="78"/>
      <c r="B34" s="61" t="str">
        <f>[1]แยกชั้นปี!D31</f>
        <v>พลศึกษา</v>
      </c>
      <c r="C34" s="62">
        <f>แยกชั้นปี!BE31</f>
        <v>266</v>
      </c>
      <c r="D34" s="62">
        <f>แยกชั้นปี!BF31</f>
        <v>132</v>
      </c>
      <c r="E34" s="63">
        <f t="shared" si="7"/>
        <v>398</v>
      </c>
      <c r="F34" s="64"/>
      <c r="G34" s="64"/>
      <c r="H34" s="64"/>
      <c r="I34" s="64"/>
      <c r="J34" s="64"/>
      <c r="K34" s="64"/>
      <c r="L34" s="64"/>
      <c r="M34" s="64"/>
      <c r="N34" s="64"/>
      <c r="O34" s="64">
        <f t="shared" si="8"/>
        <v>266</v>
      </c>
      <c r="P34" s="64">
        <f t="shared" si="8"/>
        <v>132</v>
      </c>
      <c r="Q34" s="63">
        <f t="shared" si="9"/>
        <v>398</v>
      </c>
    </row>
    <row r="35" spans="1:17" ht="22.5" x14ac:dyDescent="0.55000000000000004">
      <c r="A35" s="78"/>
      <c r="B35" s="61" t="str">
        <f>[1]แยกชั้นปี!D32</f>
        <v>ดนตรีศึกษา</v>
      </c>
      <c r="C35" s="62">
        <f>แยกชั้นปี!BE32</f>
        <v>212</v>
      </c>
      <c r="D35" s="62">
        <f>แยกชั้นปี!BF32</f>
        <v>53</v>
      </c>
      <c r="E35" s="63">
        <f t="shared" si="7"/>
        <v>265</v>
      </c>
      <c r="F35" s="64"/>
      <c r="G35" s="64"/>
      <c r="H35" s="64"/>
      <c r="I35" s="64"/>
      <c r="J35" s="64"/>
      <c r="K35" s="64"/>
      <c r="L35" s="64"/>
      <c r="M35" s="64"/>
      <c r="N35" s="64"/>
      <c r="O35" s="64">
        <f t="shared" si="8"/>
        <v>212</v>
      </c>
      <c r="P35" s="64">
        <f t="shared" si="8"/>
        <v>53</v>
      </c>
      <c r="Q35" s="63">
        <f t="shared" si="9"/>
        <v>265</v>
      </c>
    </row>
    <row r="36" spans="1:17" ht="22.5" x14ac:dyDescent="0.55000000000000004">
      <c r="A36" s="78"/>
      <c r="B36" s="61" t="str">
        <f>[1]แยกชั้นปี!D33</f>
        <v>การสอนภาษาจีน</v>
      </c>
      <c r="C36" s="62">
        <f>แยกชั้นปี!BE33</f>
        <v>23</v>
      </c>
      <c r="D36" s="62">
        <f>แยกชั้นปี!BF33</f>
        <v>239</v>
      </c>
      <c r="E36" s="63">
        <f t="shared" si="7"/>
        <v>262</v>
      </c>
      <c r="F36" s="64"/>
      <c r="G36" s="64"/>
      <c r="H36" s="64"/>
      <c r="I36" s="64"/>
      <c r="J36" s="64"/>
      <c r="K36" s="64"/>
      <c r="L36" s="64"/>
      <c r="M36" s="64"/>
      <c r="N36" s="64"/>
      <c r="O36" s="64">
        <f t="shared" si="8"/>
        <v>23</v>
      </c>
      <c r="P36" s="64">
        <f t="shared" si="8"/>
        <v>239</v>
      </c>
      <c r="Q36" s="63">
        <f t="shared" si="9"/>
        <v>262</v>
      </c>
    </row>
    <row r="37" spans="1:17" ht="22.5" x14ac:dyDescent="0.55000000000000004">
      <c r="A37" s="78"/>
      <c r="B37" s="61" t="str">
        <f>[1]แยกชั้นปี!D34</f>
        <v>ประกาศนียบัตรวิชาชีพครู</v>
      </c>
      <c r="C37" s="64"/>
      <c r="D37" s="64"/>
      <c r="E37" s="63"/>
      <c r="F37" s="64">
        <f>แยกชั้นปี!BE34</f>
        <v>103</v>
      </c>
      <c r="G37" s="64">
        <f>แยกชั้นปี!BF34</f>
        <v>250</v>
      </c>
      <c r="H37" s="63">
        <f>SUM(F37:G37)</f>
        <v>353</v>
      </c>
      <c r="I37" s="64"/>
      <c r="J37" s="64"/>
      <c r="K37" s="63"/>
      <c r="L37" s="64"/>
      <c r="M37" s="64"/>
      <c r="N37" s="64"/>
      <c r="O37" s="64">
        <f>C37+F37+I37+L37</f>
        <v>103</v>
      </c>
      <c r="P37" s="64">
        <f>D37+G37+J37+M37</f>
        <v>250</v>
      </c>
      <c r="Q37" s="63">
        <f>SUM(O37:P37)</f>
        <v>353</v>
      </c>
    </row>
    <row r="38" spans="1:17" ht="22.5" x14ac:dyDescent="0.55000000000000004">
      <c r="A38" s="78"/>
      <c r="B38" s="61" t="str">
        <f>[1]แยกชั้นปี!D35</f>
        <v>การบริหารการศึกษา</v>
      </c>
      <c r="C38" s="64"/>
      <c r="D38" s="64"/>
      <c r="E38" s="63"/>
      <c r="F38" s="64"/>
      <c r="G38" s="64"/>
      <c r="H38" s="64"/>
      <c r="I38" s="64">
        <f>แยกชั้นปี!BE35</f>
        <v>34</v>
      </c>
      <c r="J38" s="64">
        <f>แยกชั้นปี!BF35</f>
        <v>52</v>
      </c>
      <c r="K38" s="63">
        <f>SUM(I38:J38)</f>
        <v>86</v>
      </c>
      <c r="L38" s="64">
        <f>แยกชั้นปี!BE38</f>
        <v>4</v>
      </c>
      <c r="M38" s="64">
        <f>แยกชั้นปี!BF38</f>
        <v>2</v>
      </c>
      <c r="N38" s="63">
        <f>SUM(L38:M38)</f>
        <v>6</v>
      </c>
      <c r="O38" s="64">
        <f t="shared" si="8"/>
        <v>38</v>
      </c>
      <c r="P38" s="64">
        <f t="shared" si="8"/>
        <v>54</v>
      </c>
      <c r="Q38" s="63">
        <f t="shared" si="9"/>
        <v>92</v>
      </c>
    </row>
    <row r="39" spans="1:17" ht="22.5" x14ac:dyDescent="0.55000000000000004">
      <c r="A39" s="78"/>
      <c r="B39" s="61" t="str">
        <f>[1]แยกชั้นปี!D36</f>
        <v>หลักสูตรและการสอน</v>
      </c>
      <c r="C39" s="64"/>
      <c r="D39" s="64"/>
      <c r="E39" s="63"/>
      <c r="F39" s="64"/>
      <c r="G39" s="64"/>
      <c r="H39" s="64"/>
      <c r="I39" s="64">
        <f>แยกชั้นปี!BE36</f>
        <v>1</v>
      </c>
      <c r="J39" s="64">
        <f>แยกชั้นปี!BF36</f>
        <v>14</v>
      </c>
      <c r="K39" s="63">
        <f>SUM(I39:J39)</f>
        <v>15</v>
      </c>
      <c r="L39" s="64"/>
      <c r="M39" s="64"/>
      <c r="N39" s="64"/>
      <c r="O39" s="64">
        <f t="shared" si="8"/>
        <v>1</v>
      </c>
      <c r="P39" s="64">
        <f t="shared" si="8"/>
        <v>14</v>
      </c>
      <c r="Q39" s="63">
        <f t="shared" si="9"/>
        <v>15</v>
      </c>
    </row>
    <row r="40" spans="1:17" ht="22.5" x14ac:dyDescent="0.55000000000000004">
      <c r="A40" s="79"/>
      <c r="B40" s="65" t="str">
        <f>[1]แยกชั้นปี!D37</f>
        <v>วิจัยและประเมินผลการศึกษา</v>
      </c>
      <c r="C40" s="68"/>
      <c r="D40" s="68"/>
      <c r="E40" s="67"/>
      <c r="F40" s="68"/>
      <c r="G40" s="68"/>
      <c r="H40" s="68"/>
      <c r="I40" s="68">
        <f>แยกชั้นปี!BE37</f>
        <v>1</v>
      </c>
      <c r="J40" s="68">
        <f>แยกชั้นปี!BF37</f>
        <v>5</v>
      </c>
      <c r="K40" s="67">
        <f>SUM(I40:J40)</f>
        <v>6</v>
      </c>
      <c r="L40" s="68"/>
      <c r="M40" s="68"/>
      <c r="N40" s="68"/>
      <c r="O40" s="68">
        <f t="shared" si="8"/>
        <v>1</v>
      </c>
      <c r="P40" s="68">
        <f t="shared" si="8"/>
        <v>5</v>
      </c>
      <c r="Q40" s="67">
        <f t="shared" si="9"/>
        <v>6</v>
      </c>
    </row>
    <row r="41" spans="1:17" ht="22.5" x14ac:dyDescent="0.2">
      <c r="A41" s="405" t="s">
        <v>47</v>
      </c>
      <c r="B41" s="405"/>
      <c r="C41" s="77">
        <f>SUM(C26:C40)</f>
        <v>1002</v>
      </c>
      <c r="D41" s="77">
        <f t="shared" ref="D41:Q41" si="10">SUM(D26:D40)</f>
        <v>2799</v>
      </c>
      <c r="E41" s="77">
        <f t="shared" si="10"/>
        <v>3801</v>
      </c>
      <c r="F41" s="77">
        <f t="shared" si="10"/>
        <v>103</v>
      </c>
      <c r="G41" s="77">
        <f t="shared" si="10"/>
        <v>250</v>
      </c>
      <c r="H41" s="77">
        <f t="shared" si="10"/>
        <v>353</v>
      </c>
      <c r="I41" s="77">
        <f t="shared" si="10"/>
        <v>36</v>
      </c>
      <c r="J41" s="77">
        <f t="shared" si="10"/>
        <v>71</v>
      </c>
      <c r="K41" s="77">
        <f t="shared" si="10"/>
        <v>107</v>
      </c>
      <c r="L41" s="77">
        <f t="shared" si="10"/>
        <v>4</v>
      </c>
      <c r="M41" s="77">
        <f t="shared" si="10"/>
        <v>2</v>
      </c>
      <c r="N41" s="77">
        <f t="shared" si="10"/>
        <v>6</v>
      </c>
      <c r="O41" s="77">
        <f t="shared" si="10"/>
        <v>1145</v>
      </c>
      <c r="P41" s="77">
        <f t="shared" si="10"/>
        <v>3122</v>
      </c>
      <c r="Q41" s="77">
        <f t="shared" si="10"/>
        <v>4267</v>
      </c>
    </row>
    <row r="42" spans="1:17" ht="22.5" x14ac:dyDescent="0.2">
      <c r="A42" s="409" t="s">
        <v>48</v>
      </c>
      <c r="B42" s="409"/>
      <c r="C42" s="191"/>
      <c r="D42" s="191"/>
      <c r="E42" s="190"/>
      <c r="F42" s="191"/>
      <c r="G42" s="191"/>
      <c r="H42" s="191"/>
      <c r="I42" s="191"/>
      <c r="J42" s="191"/>
      <c r="K42" s="191"/>
      <c r="L42" s="191"/>
      <c r="M42" s="191"/>
      <c r="N42" s="191"/>
      <c r="O42" s="191"/>
      <c r="P42" s="191"/>
      <c r="Q42" s="190"/>
    </row>
    <row r="43" spans="1:17" ht="22.5" x14ac:dyDescent="0.55000000000000004">
      <c r="A43" s="55"/>
      <c r="B43" s="56" t="str">
        <f>[1]แยกชั้นปี!D41</f>
        <v>การพัฒนาชุมชน</v>
      </c>
      <c r="C43" s="59">
        <f>แยกชั้นปี!BE41</f>
        <v>81</v>
      </c>
      <c r="D43" s="59">
        <f>แยกชั้นปี!BF41</f>
        <v>108</v>
      </c>
      <c r="E43" s="58">
        <f t="shared" ref="E43:E50" si="11">SUM(C43:D43)</f>
        <v>189</v>
      </c>
      <c r="F43" s="59"/>
      <c r="G43" s="59"/>
      <c r="H43" s="59"/>
      <c r="I43" s="59"/>
      <c r="J43" s="59"/>
      <c r="K43" s="59"/>
      <c r="L43" s="59"/>
      <c r="M43" s="59"/>
      <c r="N43" s="59"/>
      <c r="O43" s="59">
        <f t="shared" ref="O43:P50" si="12">C43+F43+I43+L43</f>
        <v>81</v>
      </c>
      <c r="P43" s="59">
        <f t="shared" si="12"/>
        <v>108</v>
      </c>
      <c r="Q43" s="58">
        <f t="shared" ref="Q43:Q50" si="13">SUM(O43:P43)</f>
        <v>189</v>
      </c>
    </row>
    <row r="44" spans="1:17" ht="22.5" x14ac:dyDescent="0.55000000000000004">
      <c r="A44" s="60"/>
      <c r="B44" s="61" t="str">
        <f>[1]แยกชั้นปี!D42</f>
        <v>ภาษาจีน</v>
      </c>
      <c r="C44" s="64">
        <f>แยกชั้นปี!BE42</f>
        <v>20</v>
      </c>
      <c r="D44" s="64">
        <f>แยกชั้นปี!BF42</f>
        <v>180</v>
      </c>
      <c r="E44" s="63">
        <f t="shared" si="11"/>
        <v>200</v>
      </c>
      <c r="F44" s="64"/>
      <c r="G44" s="64"/>
      <c r="H44" s="64"/>
      <c r="I44" s="64"/>
      <c r="J44" s="64"/>
      <c r="K44" s="64"/>
      <c r="L44" s="64"/>
      <c r="M44" s="64"/>
      <c r="N44" s="64"/>
      <c r="O44" s="64">
        <f t="shared" si="12"/>
        <v>20</v>
      </c>
      <c r="P44" s="64">
        <f t="shared" si="12"/>
        <v>180</v>
      </c>
      <c r="Q44" s="63">
        <f t="shared" si="13"/>
        <v>200</v>
      </c>
    </row>
    <row r="45" spans="1:17" ht="22.5" x14ac:dyDescent="0.55000000000000004">
      <c r="A45" s="60"/>
      <c r="B45" s="61" t="str">
        <f>[1]แยกชั้นปี!D43</f>
        <v>ภาษาญี่ปุ่น</v>
      </c>
      <c r="C45" s="64">
        <f>แยกชั้นปี!BE43</f>
        <v>19</v>
      </c>
      <c r="D45" s="64">
        <f>แยกชั้นปี!BF43</f>
        <v>86</v>
      </c>
      <c r="E45" s="63">
        <f t="shared" si="11"/>
        <v>105</v>
      </c>
      <c r="F45" s="64"/>
      <c r="G45" s="64"/>
      <c r="H45" s="64"/>
      <c r="I45" s="64"/>
      <c r="J45" s="64"/>
      <c r="K45" s="64"/>
      <c r="L45" s="64"/>
      <c r="M45" s="64"/>
      <c r="N45" s="64"/>
      <c r="O45" s="64">
        <f t="shared" si="12"/>
        <v>19</v>
      </c>
      <c r="P45" s="64">
        <f t="shared" si="12"/>
        <v>86</v>
      </c>
      <c r="Q45" s="63">
        <f t="shared" si="13"/>
        <v>105</v>
      </c>
    </row>
    <row r="46" spans="1:17" ht="22.5" x14ac:dyDescent="0.55000000000000004">
      <c r="A46" s="60"/>
      <c r="B46" s="61" t="str">
        <f>[1]แยกชั้นปี!D44</f>
        <v>ภาษาอังกฤษธุรกิจ</v>
      </c>
      <c r="C46" s="64">
        <f>แยกชั้นปี!BE44</f>
        <v>70</v>
      </c>
      <c r="D46" s="64">
        <f>แยกชั้นปี!BF44</f>
        <v>410</v>
      </c>
      <c r="E46" s="63">
        <f t="shared" si="11"/>
        <v>480</v>
      </c>
      <c r="F46" s="64"/>
      <c r="G46" s="64"/>
      <c r="H46" s="64"/>
      <c r="I46" s="64"/>
      <c r="J46" s="64"/>
      <c r="K46" s="64"/>
      <c r="L46" s="64"/>
      <c r="M46" s="64"/>
      <c r="N46" s="64"/>
      <c r="O46" s="64">
        <f t="shared" si="12"/>
        <v>70</v>
      </c>
      <c r="P46" s="64">
        <f t="shared" si="12"/>
        <v>410</v>
      </c>
      <c r="Q46" s="63">
        <f t="shared" si="13"/>
        <v>480</v>
      </c>
    </row>
    <row r="47" spans="1:17" ht="22.5" x14ac:dyDescent="0.55000000000000004">
      <c r="A47" s="60"/>
      <c r="B47" s="61" t="str">
        <f>[1]แยกชั้นปี!D46</f>
        <v>บรรณรักษ์ศาสตร์และสารสนเทศศาสตร์</v>
      </c>
      <c r="C47" s="64">
        <f>แยกชั้นปี!BE46</f>
        <v>6</v>
      </c>
      <c r="D47" s="64">
        <f>แยกชั้นปี!BF46</f>
        <v>21</v>
      </c>
      <c r="E47" s="63">
        <f t="shared" si="11"/>
        <v>27</v>
      </c>
      <c r="F47" s="64"/>
      <c r="G47" s="64"/>
      <c r="H47" s="64"/>
      <c r="I47" s="64"/>
      <c r="J47" s="64"/>
      <c r="K47" s="64"/>
      <c r="L47" s="64"/>
      <c r="M47" s="64"/>
      <c r="N47" s="64"/>
      <c r="O47" s="64">
        <f t="shared" si="12"/>
        <v>6</v>
      </c>
      <c r="P47" s="64">
        <f t="shared" si="12"/>
        <v>21</v>
      </c>
      <c r="Q47" s="63">
        <f t="shared" si="13"/>
        <v>27</v>
      </c>
    </row>
    <row r="48" spans="1:17" ht="22.5" x14ac:dyDescent="0.55000000000000004">
      <c r="A48" s="60"/>
      <c r="B48" s="61" t="str">
        <f>[1]แยกชั้นปี!D47</f>
        <v>ศิลปะและการออกแบบ</v>
      </c>
      <c r="C48" s="64">
        <f>แยกชั้นปี!BE47</f>
        <v>50</v>
      </c>
      <c r="D48" s="64">
        <f>แยกชั้นปี!BF47</f>
        <v>34</v>
      </c>
      <c r="E48" s="63">
        <f t="shared" si="11"/>
        <v>84</v>
      </c>
      <c r="F48" s="64"/>
      <c r="G48" s="64"/>
      <c r="H48" s="64"/>
      <c r="I48" s="64"/>
      <c r="J48" s="64"/>
      <c r="K48" s="64"/>
      <c r="L48" s="64"/>
      <c r="M48" s="64"/>
      <c r="N48" s="64"/>
      <c r="O48" s="64">
        <f t="shared" si="12"/>
        <v>50</v>
      </c>
      <c r="P48" s="64">
        <f t="shared" si="12"/>
        <v>34</v>
      </c>
      <c r="Q48" s="63">
        <f t="shared" si="13"/>
        <v>84</v>
      </c>
    </row>
    <row r="49" spans="1:17" ht="22.5" x14ac:dyDescent="0.55000000000000004">
      <c r="A49" s="60"/>
      <c r="B49" s="61" t="str">
        <f>[1]แยกชั้นปี!D48</f>
        <v>ภาษาไทยเพื่อการสื่อสาร</v>
      </c>
      <c r="C49" s="64">
        <f>แยกชั้นปี!BE48</f>
        <v>41</v>
      </c>
      <c r="D49" s="64">
        <f>แยกชั้นปี!BF48</f>
        <v>322</v>
      </c>
      <c r="E49" s="63">
        <f t="shared" si="11"/>
        <v>363</v>
      </c>
      <c r="F49" s="64"/>
      <c r="G49" s="64"/>
      <c r="H49" s="64"/>
      <c r="I49" s="64"/>
      <c r="J49" s="64"/>
      <c r="K49" s="64"/>
      <c r="L49" s="64"/>
      <c r="M49" s="64"/>
      <c r="N49" s="64"/>
      <c r="O49" s="64">
        <f t="shared" si="12"/>
        <v>41</v>
      </c>
      <c r="P49" s="64">
        <f t="shared" si="12"/>
        <v>322</v>
      </c>
      <c r="Q49" s="63">
        <f t="shared" si="13"/>
        <v>363</v>
      </c>
    </row>
    <row r="50" spans="1:17" ht="22.5" x14ac:dyDescent="0.55000000000000004">
      <c r="A50" s="60"/>
      <c r="B50" s="61" t="str">
        <f>[1]แยกชั้นปี!D49</f>
        <v>ประวัติศาสตร์</v>
      </c>
      <c r="C50" s="64">
        <f>แยกชั้นปี!BE49</f>
        <v>36</v>
      </c>
      <c r="D50" s="64">
        <f>แยกชั้นปี!BF49</f>
        <v>39</v>
      </c>
      <c r="E50" s="63">
        <f t="shared" si="11"/>
        <v>75</v>
      </c>
      <c r="F50" s="64"/>
      <c r="G50" s="64"/>
      <c r="H50" s="64"/>
      <c r="I50" s="64"/>
      <c r="J50" s="64"/>
      <c r="K50" s="64"/>
      <c r="L50" s="64"/>
      <c r="M50" s="64"/>
      <c r="N50" s="64"/>
      <c r="O50" s="64">
        <f t="shared" si="12"/>
        <v>36</v>
      </c>
      <c r="P50" s="64">
        <f t="shared" si="12"/>
        <v>39</v>
      </c>
      <c r="Q50" s="63">
        <f t="shared" si="13"/>
        <v>75</v>
      </c>
    </row>
    <row r="51" spans="1:17" ht="22.5" x14ac:dyDescent="0.2">
      <c r="A51" s="60"/>
      <c r="B51" s="80" t="s">
        <v>125</v>
      </c>
      <c r="C51" s="81">
        <f>SUM(C43:C50)</f>
        <v>323</v>
      </c>
      <c r="D51" s="81">
        <f>SUM(D43:D50)</f>
        <v>1200</v>
      </c>
      <c r="E51" s="81">
        <f>SUM(E43:E50)</f>
        <v>1523</v>
      </c>
      <c r="F51" s="81"/>
      <c r="G51" s="81"/>
      <c r="H51" s="81"/>
      <c r="I51" s="81"/>
      <c r="J51" s="81"/>
      <c r="K51" s="81"/>
      <c r="L51" s="81"/>
      <c r="M51" s="81"/>
      <c r="N51" s="81"/>
      <c r="O51" s="81">
        <f>SUM(O43:O50)</f>
        <v>323</v>
      </c>
      <c r="P51" s="81">
        <f>SUM(P43:P50)</f>
        <v>1200</v>
      </c>
      <c r="Q51" s="81">
        <f>SUM(Q43:Q50)</f>
        <v>1523</v>
      </c>
    </row>
    <row r="52" spans="1:17" ht="22.5" x14ac:dyDescent="0.55000000000000004">
      <c r="A52" s="78"/>
      <c r="B52" s="65" t="str">
        <f>[1]แยกชั้นปี!D51</f>
        <v>นิเทศศาสตร์</v>
      </c>
      <c r="C52" s="68">
        <f>แยกชั้นปี!BE51</f>
        <v>29</v>
      </c>
      <c r="D52" s="68">
        <f>แยกชั้นปี!BF51</f>
        <v>32</v>
      </c>
      <c r="E52" s="72">
        <f t="shared" ref="E52" si="14">SUM(C52:D52)</f>
        <v>61</v>
      </c>
      <c r="F52" s="68"/>
      <c r="G52" s="68"/>
      <c r="H52" s="68"/>
      <c r="I52" s="68"/>
      <c r="J52" s="68"/>
      <c r="K52" s="68"/>
      <c r="L52" s="68"/>
      <c r="M52" s="68"/>
      <c r="N52" s="68"/>
      <c r="O52" s="68">
        <f t="shared" ref="O52:P52" si="15">C52+F52+I52+L52</f>
        <v>29</v>
      </c>
      <c r="P52" s="68">
        <f t="shared" si="15"/>
        <v>32</v>
      </c>
      <c r="Q52" s="67">
        <f>SUM(O52:P52)</f>
        <v>61</v>
      </c>
    </row>
    <row r="53" spans="1:17" ht="22.5" x14ac:dyDescent="0.55000000000000004">
      <c r="A53" s="79"/>
      <c r="B53" s="75" t="s">
        <v>126</v>
      </c>
      <c r="C53" s="81">
        <f>SUM(C52)</f>
        <v>29</v>
      </c>
      <c r="D53" s="81">
        <f t="shared" ref="D53:Q53" si="16">SUM(D52)</f>
        <v>32</v>
      </c>
      <c r="E53" s="81">
        <f t="shared" si="16"/>
        <v>61</v>
      </c>
      <c r="F53" s="81"/>
      <c r="G53" s="81"/>
      <c r="H53" s="81"/>
      <c r="I53" s="81"/>
      <c r="J53" s="81"/>
      <c r="K53" s="81"/>
      <c r="L53" s="81"/>
      <c r="M53" s="81"/>
      <c r="N53" s="81"/>
      <c r="O53" s="81">
        <f t="shared" si="16"/>
        <v>29</v>
      </c>
      <c r="P53" s="81">
        <f t="shared" si="16"/>
        <v>32</v>
      </c>
      <c r="Q53" s="81">
        <f t="shared" si="16"/>
        <v>61</v>
      </c>
    </row>
    <row r="54" spans="1:17" ht="22.5" x14ac:dyDescent="0.2">
      <c r="A54" s="405" t="s">
        <v>62</v>
      </c>
      <c r="B54" s="405"/>
      <c r="C54" s="77">
        <f>C51+C53</f>
        <v>352</v>
      </c>
      <c r="D54" s="77">
        <f>D51+D53</f>
        <v>1232</v>
      </c>
      <c r="E54" s="77">
        <f>E51+E53</f>
        <v>1584</v>
      </c>
      <c r="F54" s="77"/>
      <c r="G54" s="77"/>
      <c r="H54" s="77"/>
      <c r="I54" s="77"/>
      <c r="J54" s="77"/>
      <c r="K54" s="77"/>
      <c r="L54" s="77"/>
      <c r="M54" s="77"/>
      <c r="N54" s="77"/>
      <c r="O54" s="77">
        <f>O51+O53</f>
        <v>352</v>
      </c>
      <c r="P54" s="77">
        <f>P51+P53</f>
        <v>1232</v>
      </c>
      <c r="Q54" s="77">
        <f>Q51+Q53</f>
        <v>1584</v>
      </c>
    </row>
    <row r="55" spans="1:17" ht="22.5" x14ac:dyDescent="0.2">
      <c r="A55" s="412" t="s">
        <v>63</v>
      </c>
      <c r="B55" s="413"/>
      <c r="C55" s="190"/>
      <c r="D55" s="190"/>
      <c r="E55" s="190"/>
      <c r="F55" s="190"/>
      <c r="G55" s="190"/>
      <c r="H55" s="190"/>
      <c r="I55" s="190"/>
      <c r="J55" s="190"/>
      <c r="K55" s="190"/>
      <c r="L55" s="190"/>
      <c r="M55" s="190"/>
      <c r="N55" s="190"/>
      <c r="O55" s="190"/>
      <c r="P55" s="190"/>
      <c r="Q55" s="190"/>
    </row>
    <row r="56" spans="1:17" ht="22.5" x14ac:dyDescent="0.55000000000000004">
      <c r="A56" s="82"/>
      <c r="B56" s="83" t="str">
        <f>[1]แยกชั้นปี!D56</f>
        <v>การจัดการการท่องเที่ยวและการโรงแรม</v>
      </c>
      <c r="C56" s="73">
        <f>แยกชั้นปี!BE56</f>
        <v>40</v>
      </c>
      <c r="D56" s="73">
        <f>แยกชั้นปี!BF56</f>
        <v>228</v>
      </c>
      <c r="E56" s="72">
        <f t="shared" ref="E56:E62" si="17">SUM(C56:D56)</f>
        <v>268</v>
      </c>
      <c r="F56" s="73"/>
      <c r="G56" s="73"/>
      <c r="H56" s="73"/>
      <c r="I56" s="73"/>
      <c r="J56" s="73"/>
      <c r="K56" s="73"/>
      <c r="L56" s="73"/>
      <c r="M56" s="73"/>
      <c r="N56" s="73"/>
      <c r="O56" s="73">
        <f t="shared" ref="O56:P62" si="18">C56+F56+I56+L56</f>
        <v>40</v>
      </c>
      <c r="P56" s="73">
        <f t="shared" si="18"/>
        <v>228</v>
      </c>
      <c r="Q56" s="72">
        <f t="shared" ref="Q56:Q62" si="19">SUM(O56:P56)</f>
        <v>268</v>
      </c>
    </row>
    <row r="57" spans="1:17" ht="22.5" x14ac:dyDescent="0.2">
      <c r="A57" s="78"/>
      <c r="B57" s="80" t="s">
        <v>125</v>
      </c>
      <c r="C57" s="84">
        <f>SUM(C56)</f>
        <v>40</v>
      </c>
      <c r="D57" s="84">
        <f>SUM(D56)</f>
        <v>228</v>
      </c>
      <c r="E57" s="84">
        <f>SUM(E56)</f>
        <v>268</v>
      </c>
      <c r="F57" s="84"/>
      <c r="G57" s="84"/>
      <c r="H57" s="84"/>
      <c r="I57" s="84"/>
      <c r="J57" s="84"/>
      <c r="K57" s="84"/>
      <c r="L57" s="84"/>
      <c r="M57" s="84"/>
      <c r="N57" s="84"/>
      <c r="O57" s="84">
        <f>SUM(O56)</f>
        <v>40</v>
      </c>
      <c r="P57" s="84">
        <f>SUM(P56)</f>
        <v>228</v>
      </c>
      <c r="Q57" s="84">
        <f>SUM(Q56)</f>
        <v>268</v>
      </c>
    </row>
    <row r="58" spans="1:17" ht="22.5" x14ac:dyDescent="0.55000000000000004">
      <c r="A58" s="78"/>
      <c r="B58" s="56" t="str">
        <f>[1]แยกชั้นปี!D57</f>
        <v>การจัดการ</v>
      </c>
      <c r="C58" s="59">
        <f>แยกชั้นปี!BE57</f>
        <v>55</v>
      </c>
      <c r="D58" s="59">
        <f>แยกชั้นปี!BF57</f>
        <v>167</v>
      </c>
      <c r="E58" s="58">
        <f t="shared" si="17"/>
        <v>222</v>
      </c>
      <c r="F58" s="59"/>
      <c r="G58" s="59"/>
      <c r="H58" s="59"/>
      <c r="I58" s="59"/>
      <c r="J58" s="59"/>
      <c r="K58" s="59"/>
      <c r="L58" s="59"/>
      <c r="M58" s="59"/>
      <c r="N58" s="59"/>
      <c r="O58" s="59">
        <f t="shared" si="18"/>
        <v>55</v>
      </c>
      <c r="P58" s="59">
        <f t="shared" si="18"/>
        <v>167</v>
      </c>
      <c r="Q58" s="58">
        <f t="shared" si="19"/>
        <v>222</v>
      </c>
    </row>
    <row r="59" spans="1:17" ht="22.5" x14ac:dyDescent="0.55000000000000004">
      <c r="A59" s="78"/>
      <c r="B59" s="61" t="str">
        <f>[1]แยกชั้นปี!D58</f>
        <v>การตลาด</v>
      </c>
      <c r="C59" s="64">
        <f>แยกชั้นปี!BE58</f>
        <v>33</v>
      </c>
      <c r="D59" s="64">
        <f>แยกชั้นปี!BF58</f>
        <v>116</v>
      </c>
      <c r="E59" s="63">
        <f t="shared" si="17"/>
        <v>149</v>
      </c>
      <c r="F59" s="64"/>
      <c r="G59" s="64"/>
      <c r="H59" s="64"/>
      <c r="I59" s="64"/>
      <c r="J59" s="64"/>
      <c r="K59" s="64"/>
      <c r="L59" s="64"/>
      <c r="M59" s="64"/>
      <c r="N59" s="64"/>
      <c r="O59" s="64">
        <f t="shared" si="18"/>
        <v>33</v>
      </c>
      <c r="P59" s="64">
        <f t="shared" si="18"/>
        <v>116</v>
      </c>
      <c r="Q59" s="63">
        <f t="shared" si="19"/>
        <v>149</v>
      </c>
    </row>
    <row r="60" spans="1:17" ht="22.5" x14ac:dyDescent="0.55000000000000004">
      <c r="A60" s="78"/>
      <c r="B60" s="61" t="str">
        <f>[1]แยกชั้นปี!D59</f>
        <v>คอมพิวเตอร์ธุรกิจ</v>
      </c>
      <c r="C60" s="64">
        <f>แยกชั้นปี!BE59</f>
        <v>89</v>
      </c>
      <c r="D60" s="64">
        <f>แยกชั้นปี!BF59</f>
        <v>111</v>
      </c>
      <c r="E60" s="63">
        <f t="shared" si="17"/>
        <v>200</v>
      </c>
      <c r="F60" s="64"/>
      <c r="G60" s="64"/>
      <c r="H60" s="64"/>
      <c r="I60" s="64"/>
      <c r="J60" s="64"/>
      <c r="K60" s="64"/>
      <c r="L60" s="64"/>
      <c r="M60" s="64"/>
      <c r="N60" s="64"/>
      <c r="O60" s="64">
        <f t="shared" si="18"/>
        <v>89</v>
      </c>
      <c r="P60" s="64">
        <f t="shared" si="18"/>
        <v>111</v>
      </c>
      <c r="Q60" s="63">
        <f t="shared" si="19"/>
        <v>200</v>
      </c>
    </row>
    <row r="61" spans="1:17" ht="22.5" x14ac:dyDescent="0.55000000000000004">
      <c r="A61" s="78"/>
      <c r="B61" s="61" t="str">
        <f>[1]แยกชั้นปี!D60</f>
        <v>บริหารธุรกิจระหว่างประเทศ</v>
      </c>
      <c r="C61" s="64">
        <f>แยกชั้นปี!BE60</f>
        <v>5</v>
      </c>
      <c r="D61" s="64">
        <f>แยกชั้นปี!BF60</f>
        <v>29</v>
      </c>
      <c r="E61" s="63">
        <f t="shared" si="17"/>
        <v>34</v>
      </c>
      <c r="F61" s="64"/>
      <c r="G61" s="64"/>
      <c r="H61" s="64"/>
      <c r="I61" s="64"/>
      <c r="J61" s="64"/>
      <c r="K61" s="64"/>
      <c r="L61" s="64"/>
      <c r="M61" s="64"/>
      <c r="N61" s="64"/>
      <c r="O61" s="64">
        <f t="shared" si="18"/>
        <v>5</v>
      </c>
      <c r="P61" s="64">
        <f t="shared" si="18"/>
        <v>29</v>
      </c>
      <c r="Q61" s="63">
        <f t="shared" si="19"/>
        <v>34</v>
      </c>
    </row>
    <row r="62" spans="1:17" ht="22.5" x14ac:dyDescent="0.55000000000000004">
      <c r="A62" s="78"/>
      <c r="B62" s="61" t="str">
        <f>[1]แยกชั้นปี!D61</f>
        <v>เศรษฐศาสตร์การเงินการคลัง</v>
      </c>
      <c r="C62" s="64">
        <f>แยกชั้นปี!BE62</f>
        <v>10</v>
      </c>
      <c r="D62" s="64">
        <f>แยกชั้นปี!BF62</f>
        <v>63</v>
      </c>
      <c r="E62" s="63">
        <f t="shared" si="17"/>
        <v>73</v>
      </c>
      <c r="F62" s="64"/>
      <c r="G62" s="64"/>
      <c r="H62" s="64"/>
      <c r="I62" s="64"/>
      <c r="J62" s="64"/>
      <c r="K62" s="64"/>
      <c r="L62" s="64"/>
      <c r="M62" s="64"/>
      <c r="N62" s="64"/>
      <c r="O62" s="64">
        <f t="shared" si="18"/>
        <v>10</v>
      </c>
      <c r="P62" s="64">
        <f t="shared" si="18"/>
        <v>63</v>
      </c>
      <c r="Q62" s="63">
        <f t="shared" si="19"/>
        <v>73</v>
      </c>
    </row>
    <row r="63" spans="1:17" ht="22.5" x14ac:dyDescent="0.55000000000000004">
      <c r="A63" s="78"/>
      <c r="B63" s="69" t="s">
        <v>127</v>
      </c>
      <c r="C63" s="81">
        <f>SUM(C58:C62)</f>
        <v>192</v>
      </c>
      <c r="D63" s="81">
        <f>SUM(D58:D62)</f>
        <v>486</v>
      </c>
      <c r="E63" s="81">
        <f>SUM(E58:E62)</f>
        <v>678</v>
      </c>
      <c r="F63" s="81"/>
      <c r="G63" s="81"/>
      <c r="H63" s="81"/>
      <c r="I63" s="81"/>
      <c r="J63" s="81"/>
      <c r="K63" s="81"/>
      <c r="L63" s="81"/>
      <c r="M63" s="81"/>
      <c r="N63" s="81"/>
      <c r="O63" s="81">
        <f>SUM(O58:O62)</f>
        <v>192</v>
      </c>
      <c r="P63" s="81">
        <f>SUM(P58:P62)</f>
        <v>486</v>
      </c>
      <c r="Q63" s="81">
        <f>SUM(Q58:Q62)</f>
        <v>678</v>
      </c>
    </row>
    <row r="64" spans="1:17" ht="22.5" x14ac:dyDescent="0.55000000000000004">
      <c r="A64" s="78"/>
      <c r="B64" s="83" t="str">
        <f>[1]แยกชั้นปี!D63</f>
        <v>การบัญชี</v>
      </c>
      <c r="C64" s="73">
        <f>แยกชั้นปี!BE63</f>
        <v>37</v>
      </c>
      <c r="D64" s="73">
        <f>แยกชั้นปี!BF63</f>
        <v>580</v>
      </c>
      <c r="E64" s="72">
        <f>SUM(C64:D64)</f>
        <v>617</v>
      </c>
      <c r="F64" s="73"/>
      <c r="G64" s="73"/>
      <c r="H64" s="73"/>
      <c r="I64" s="73"/>
      <c r="J64" s="73"/>
      <c r="K64" s="72"/>
      <c r="L64" s="73"/>
      <c r="M64" s="73"/>
      <c r="N64" s="73"/>
      <c r="O64" s="73">
        <f>C64+F64+I64+L64</f>
        <v>37</v>
      </c>
      <c r="P64" s="73">
        <f>D64+G64+J64+M64</f>
        <v>580</v>
      </c>
      <c r="Q64" s="72">
        <f>SUM(O64:P64)</f>
        <v>617</v>
      </c>
    </row>
    <row r="65" spans="1:17" ht="22.5" x14ac:dyDescent="0.55000000000000004">
      <c r="A65" s="85"/>
      <c r="B65" s="69" t="s">
        <v>128</v>
      </c>
      <c r="C65" s="81">
        <f>SUM(C64)</f>
        <v>37</v>
      </c>
      <c r="D65" s="81">
        <f t="shared" ref="D65:Q65" si="20">SUM(D64)</f>
        <v>580</v>
      </c>
      <c r="E65" s="81">
        <f t="shared" si="20"/>
        <v>617</v>
      </c>
      <c r="F65" s="81"/>
      <c r="G65" s="81"/>
      <c r="H65" s="81"/>
      <c r="I65" s="81"/>
      <c r="J65" s="81"/>
      <c r="K65" s="81"/>
      <c r="L65" s="81"/>
      <c r="M65" s="81"/>
      <c r="N65" s="81"/>
      <c r="O65" s="81">
        <f t="shared" si="20"/>
        <v>37</v>
      </c>
      <c r="P65" s="81">
        <f t="shared" si="20"/>
        <v>580</v>
      </c>
      <c r="Q65" s="81">
        <f t="shared" si="20"/>
        <v>617</v>
      </c>
    </row>
    <row r="66" spans="1:17" ht="22.5" x14ac:dyDescent="0.2">
      <c r="A66" s="405" t="s">
        <v>76</v>
      </c>
      <c r="B66" s="405"/>
      <c r="C66" s="77">
        <f>C57+C63+C65</f>
        <v>269</v>
      </c>
      <c r="D66" s="77">
        <f>D57+D63+D65</f>
        <v>1294</v>
      </c>
      <c r="E66" s="77">
        <f>E57+E63+E65</f>
        <v>1563</v>
      </c>
      <c r="F66" s="77"/>
      <c r="G66" s="77"/>
      <c r="H66" s="77"/>
      <c r="I66" s="77"/>
      <c r="J66" s="77"/>
      <c r="K66" s="77"/>
      <c r="L66" s="77"/>
      <c r="M66" s="77"/>
      <c r="N66" s="77"/>
      <c r="O66" s="77">
        <f>O57+O63+O65</f>
        <v>269</v>
      </c>
      <c r="P66" s="77">
        <f>P57+P63+P65</f>
        <v>1294</v>
      </c>
      <c r="Q66" s="77">
        <f>Q57+Q63+Q65</f>
        <v>1563</v>
      </c>
    </row>
    <row r="67" spans="1:17" ht="22.5" x14ac:dyDescent="0.55000000000000004">
      <c r="A67" s="414" t="s">
        <v>77</v>
      </c>
      <c r="B67" s="415"/>
      <c r="C67" s="191"/>
      <c r="D67" s="191"/>
      <c r="E67" s="190"/>
      <c r="F67" s="191"/>
      <c r="G67" s="191"/>
      <c r="H67" s="191"/>
      <c r="I67" s="191"/>
      <c r="J67" s="191"/>
      <c r="K67" s="190"/>
      <c r="L67" s="191"/>
      <c r="M67" s="191"/>
      <c r="N67" s="191"/>
      <c r="O67" s="191"/>
      <c r="P67" s="191"/>
      <c r="Q67" s="190"/>
    </row>
    <row r="68" spans="1:17" ht="22.5" x14ac:dyDescent="0.55000000000000004">
      <c r="A68" s="82"/>
      <c r="B68" s="86" t="s">
        <v>79</v>
      </c>
      <c r="C68" s="73">
        <f>แยกชั้นปี!BE67</f>
        <v>287</v>
      </c>
      <c r="D68" s="73">
        <f>แยกชั้นปี!BF67</f>
        <v>168</v>
      </c>
      <c r="E68" s="72">
        <f>SUM(C68:D68)</f>
        <v>455</v>
      </c>
      <c r="F68" s="73"/>
      <c r="G68" s="73"/>
      <c r="H68" s="73"/>
      <c r="I68" s="73"/>
      <c r="J68" s="73"/>
      <c r="K68" s="72"/>
      <c r="L68" s="73"/>
      <c r="M68" s="73"/>
      <c r="N68" s="73"/>
      <c r="O68" s="73">
        <f>C68+F68+I68+L68</f>
        <v>287</v>
      </c>
      <c r="P68" s="73">
        <f>D68+G68+J68+M68</f>
        <v>168</v>
      </c>
      <c r="Q68" s="72">
        <f>SUM(O68:P68)</f>
        <v>455</v>
      </c>
    </row>
    <row r="69" spans="1:17" ht="22.5" x14ac:dyDescent="0.55000000000000004">
      <c r="A69" s="78"/>
      <c r="B69" s="69" t="s">
        <v>129</v>
      </c>
      <c r="C69" s="81">
        <f>SUM(C68)</f>
        <v>287</v>
      </c>
      <c r="D69" s="81">
        <f t="shared" ref="D69:Q69" si="21">SUM(D68)</f>
        <v>168</v>
      </c>
      <c r="E69" s="81">
        <f t="shared" si="21"/>
        <v>455</v>
      </c>
      <c r="F69" s="81"/>
      <c r="G69" s="81"/>
      <c r="H69" s="81"/>
      <c r="I69" s="81"/>
      <c r="J69" s="81"/>
      <c r="K69" s="81"/>
      <c r="L69" s="81"/>
      <c r="M69" s="81"/>
      <c r="N69" s="81"/>
      <c r="O69" s="81">
        <f t="shared" si="21"/>
        <v>287</v>
      </c>
      <c r="P69" s="81">
        <f t="shared" si="21"/>
        <v>168</v>
      </c>
      <c r="Q69" s="81">
        <f t="shared" si="21"/>
        <v>455</v>
      </c>
    </row>
    <row r="70" spans="1:17" ht="22.5" x14ac:dyDescent="0.55000000000000004">
      <c r="A70" s="78"/>
      <c r="B70" s="86" t="s">
        <v>81</v>
      </c>
      <c r="C70" s="73"/>
      <c r="D70" s="73"/>
      <c r="E70" s="72"/>
      <c r="F70" s="73"/>
      <c r="G70" s="73"/>
      <c r="H70" s="73"/>
      <c r="I70" s="73">
        <f>แยกชั้นปี!BE69</f>
        <v>5</v>
      </c>
      <c r="J70" s="73">
        <f>แยกชั้นปี!BF69</f>
        <v>1</v>
      </c>
      <c r="K70" s="72">
        <f>SUM(I70:J70)</f>
        <v>6</v>
      </c>
      <c r="L70" s="73"/>
      <c r="M70" s="73"/>
      <c r="N70" s="73"/>
      <c r="O70" s="73">
        <f>C70+F70+I70+L70</f>
        <v>5</v>
      </c>
      <c r="P70" s="73">
        <f>D70+G70+J70+M70</f>
        <v>1</v>
      </c>
      <c r="Q70" s="72">
        <f>SUM(O70:P70)</f>
        <v>6</v>
      </c>
    </row>
    <row r="71" spans="1:17" ht="22.5" x14ac:dyDescent="0.55000000000000004">
      <c r="A71" s="78"/>
      <c r="B71" s="86" t="s">
        <v>82</v>
      </c>
      <c r="C71" s="73">
        <f>แยกชั้นปี!BE68</f>
        <v>179</v>
      </c>
      <c r="D71" s="73">
        <f>แยกชั้นปี!BF68</f>
        <v>220</v>
      </c>
      <c r="E71" s="72">
        <f>SUM(C71:D71)</f>
        <v>399</v>
      </c>
      <c r="F71" s="73"/>
      <c r="G71" s="73"/>
      <c r="H71" s="73"/>
      <c r="I71" s="73"/>
      <c r="J71" s="73"/>
      <c r="K71" s="72"/>
      <c r="L71" s="73"/>
      <c r="M71" s="73"/>
      <c r="N71" s="73"/>
      <c r="O71" s="73">
        <f>C71+F71+I71+L71</f>
        <v>179</v>
      </c>
      <c r="P71" s="73">
        <f>D71+G71+J71+M71</f>
        <v>220</v>
      </c>
      <c r="Q71" s="72">
        <f>SUM(O71:P71)</f>
        <v>399</v>
      </c>
    </row>
    <row r="72" spans="1:17" ht="22.5" x14ac:dyDescent="0.55000000000000004">
      <c r="A72" s="78"/>
      <c r="B72" s="69" t="s">
        <v>130</v>
      </c>
      <c r="C72" s="81">
        <f>SUM(C70:C71)</f>
        <v>179</v>
      </c>
      <c r="D72" s="81">
        <f t="shared" ref="D72:Q72" si="22">SUM(D70:D71)</f>
        <v>220</v>
      </c>
      <c r="E72" s="81">
        <f t="shared" si="22"/>
        <v>399</v>
      </c>
      <c r="F72" s="81"/>
      <c r="G72" s="81"/>
      <c r="H72" s="81"/>
      <c r="I72" s="81">
        <f t="shared" si="22"/>
        <v>5</v>
      </c>
      <c r="J72" s="81">
        <f t="shared" si="22"/>
        <v>1</v>
      </c>
      <c r="K72" s="81">
        <f t="shared" si="22"/>
        <v>6</v>
      </c>
      <c r="L72" s="81"/>
      <c r="M72" s="81"/>
      <c r="N72" s="81"/>
      <c r="O72" s="81">
        <f t="shared" si="22"/>
        <v>184</v>
      </c>
      <c r="P72" s="81">
        <f t="shared" si="22"/>
        <v>221</v>
      </c>
      <c r="Q72" s="81">
        <f t="shared" si="22"/>
        <v>405</v>
      </c>
    </row>
    <row r="73" spans="1:17" ht="22.5" x14ac:dyDescent="0.55000000000000004">
      <c r="A73" s="78"/>
      <c r="B73" s="86" t="s">
        <v>85</v>
      </c>
      <c r="C73" s="73">
        <f>แยกชั้นปี!BE70</f>
        <v>333</v>
      </c>
      <c r="D73" s="73">
        <f>แยกชั้นปี!BF70</f>
        <v>293</v>
      </c>
      <c r="E73" s="72">
        <f>SUM(C73:D73)</f>
        <v>626</v>
      </c>
      <c r="F73" s="73"/>
      <c r="G73" s="73"/>
      <c r="H73" s="73"/>
      <c r="I73" s="73"/>
      <c r="J73" s="73"/>
      <c r="K73" s="72"/>
      <c r="L73" s="73"/>
      <c r="M73" s="73"/>
      <c r="N73" s="73"/>
      <c r="O73" s="73">
        <f>C73+F73+I73+L73</f>
        <v>333</v>
      </c>
      <c r="P73" s="73">
        <f>D73+G73+J73+M73</f>
        <v>293</v>
      </c>
      <c r="Q73" s="72">
        <f>SUM(O73:P73)</f>
        <v>626</v>
      </c>
    </row>
    <row r="74" spans="1:17" ht="22.5" x14ac:dyDescent="0.55000000000000004">
      <c r="A74" s="85"/>
      <c r="B74" s="69" t="s">
        <v>131</v>
      </c>
      <c r="C74" s="81">
        <f>SUM(C73)</f>
        <v>333</v>
      </c>
      <c r="D74" s="81">
        <f t="shared" ref="D74:Q74" si="23">SUM(D73)</f>
        <v>293</v>
      </c>
      <c r="E74" s="81">
        <f t="shared" si="23"/>
        <v>626</v>
      </c>
      <c r="F74" s="81"/>
      <c r="G74" s="81"/>
      <c r="H74" s="81"/>
      <c r="I74" s="81"/>
      <c r="J74" s="81"/>
      <c r="K74" s="81"/>
      <c r="L74" s="81"/>
      <c r="M74" s="81"/>
      <c r="N74" s="81"/>
      <c r="O74" s="81">
        <f t="shared" si="23"/>
        <v>333</v>
      </c>
      <c r="P74" s="81">
        <f t="shared" si="23"/>
        <v>293</v>
      </c>
      <c r="Q74" s="81">
        <f t="shared" si="23"/>
        <v>626</v>
      </c>
    </row>
    <row r="75" spans="1:17" ht="22.5" x14ac:dyDescent="0.2">
      <c r="A75" s="405" t="s">
        <v>86</v>
      </c>
      <c r="B75" s="405"/>
      <c r="C75" s="77">
        <f>C69+C72+C74</f>
        <v>799</v>
      </c>
      <c r="D75" s="77">
        <f t="shared" ref="D75:Q75" si="24">D69+D72+D74</f>
        <v>681</v>
      </c>
      <c r="E75" s="77">
        <f t="shared" si="24"/>
        <v>1480</v>
      </c>
      <c r="F75" s="77"/>
      <c r="G75" s="77"/>
      <c r="H75" s="77"/>
      <c r="I75" s="77">
        <f t="shared" si="24"/>
        <v>5</v>
      </c>
      <c r="J75" s="77">
        <f t="shared" si="24"/>
        <v>1</v>
      </c>
      <c r="K75" s="77">
        <f t="shared" si="24"/>
        <v>6</v>
      </c>
      <c r="L75" s="77"/>
      <c r="M75" s="77"/>
      <c r="N75" s="77"/>
      <c r="O75" s="77">
        <f t="shared" si="24"/>
        <v>804</v>
      </c>
      <c r="P75" s="77">
        <f t="shared" si="24"/>
        <v>682</v>
      </c>
      <c r="Q75" s="77">
        <f t="shared" si="24"/>
        <v>1486</v>
      </c>
    </row>
    <row r="76" spans="1:17" ht="22.5" x14ac:dyDescent="0.2">
      <c r="A76" s="405" t="s">
        <v>87</v>
      </c>
      <c r="B76" s="405"/>
      <c r="C76" s="77">
        <f t="shared" ref="C76:Q76" si="25">C24+C41+C54+C66+C75</f>
        <v>3172</v>
      </c>
      <c r="D76" s="77">
        <f t="shared" si="25"/>
        <v>6723</v>
      </c>
      <c r="E76" s="77">
        <f t="shared" si="25"/>
        <v>9895</v>
      </c>
      <c r="F76" s="77">
        <f t="shared" si="25"/>
        <v>103</v>
      </c>
      <c r="G76" s="77">
        <f t="shared" si="25"/>
        <v>250</v>
      </c>
      <c r="H76" s="77">
        <f t="shared" si="25"/>
        <v>353</v>
      </c>
      <c r="I76" s="77">
        <f t="shared" si="25"/>
        <v>41</v>
      </c>
      <c r="J76" s="77">
        <f t="shared" si="25"/>
        <v>72</v>
      </c>
      <c r="K76" s="77">
        <f t="shared" si="25"/>
        <v>113</v>
      </c>
      <c r="L76" s="77">
        <f t="shared" si="25"/>
        <v>4</v>
      </c>
      <c r="M76" s="77">
        <f t="shared" si="25"/>
        <v>2</v>
      </c>
      <c r="N76" s="77">
        <f t="shared" si="25"/>
        <v>6</v>
      </c>
      <c r="O76" s="77">
        <f t="shared" si="25"/>
        <v>3320</v>
      </c>
      <c r="P76" s="77">
        <f t="shared" si="25"/>
        <v>7047</v>
      </c>
      <c r="Q76" s="77">
        <f t="shared" si="25"/>
        <v>10367</v>
      </c>
    </row>
    <row r="77" spans="1:17" ht="24.75" x14ac:dyDescent="0.6">
      <c r="A77" s="87"/>
      <c r="B77" s="88"/>
      <c r="C77" s="89"/>
      <c r="D77" s="89"/>
      <c r="E77" s="89"/>
      <c r="F77" s="89"/>
      <c r="G77" s="89"/>
      <c r="H77" s="89"/>
      <c r="I77" s="89"/>
      <c r="J77" s="89"/>
      <c r="K77" s="89"/>
      <c r="L77" s="89"/>
      <c r="M77" s="89"/>
      <c r="N77" s="89"/>
      <c r="O77" s="89"/>
      <c r="P77" s="89"/>
      <c r="Q77" s="89"/>
    </row>
    <row r="78" spans="1:17" ht="24.75" x14ac:dyDescent="0.2">
      <c r="A78" s="87"/>
      <c r="B78" s="90" t="s">
        <v>142</v>
      </c>
      <c r="C78" s="89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89"/>
      <c r="P78" s="89"/>
      <c r="Q78" s="89"/>
    </row>
  </sheetData>
  <mergeCells count="19">
    <mergeCell ref="A55:B55"/>
    <mergeCell ref="A66:B66"/>
    <mergeCell ref="A67:B67"/>
    <mergeCell ref="A75:B75"/>
    <mergeCell ref="A76:B76"/>
    <mergeCell ref="A54:B54"/>
    <mergeCell ref="A3:Q3"/>
    <mergeCell ref="A5:B7"/>
    <mergeCell ref="C5:N5"/>
    <mergeCell ref="O5:Q6"/>
    <mergeCell ref="C6:E6"/>
    <mergeCell ref="F6:H6"/>
    <mergeCell ref="I6:K6"/>
    <mergeCell ref="L6:N6"/>
    <mergeCell ref="A8:B8"/>
    <mergeCell ref="A24:B24"/>
    <mergeCell ref="A25:B25"/>
    <mergeCell ref="A41:B41"/>
    <mergeCell ref="A42:B42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0"/>
  <sheetViews>
    <sheetView workbookViewId="0">
      <selection activeCell="A3" sqref="A3:F3"/>
    </sheetView>
  </sheetViews>
  <sheetFormatPr defaultRowHeight="12.75" x14ac:dyDescent="0.2"/>
  <cols>
    <col min="1" max="1" width="2.85546875" customWidth="1"/>
    <col min="2" max="2" width="6.85546875" customWidth="1"/>
    <col min="3" max="3" width="28.7109375" customWidth="1"/>
    <col min="4" max="4" width="49.140625" customWidth="1"/>
    <col min="5" max="5" width="20.5703125" customWidth="1"/>
    <col min="6" max="6" width="24.5703125" customWidth="1"/>
  </cols>
  <sheetData>
    <row r="1" spans="1:6" ht="24.75" x14ac:dyDescent="0.6">
      <c r="A1" s="91"/>
      <c r="B1" s="91"/>
      <c r="C1" s="91"/>
      <c r="D1" s="91"/>
      <c r="E1" s="92"/>
      <c r="F1" s="93" t="s">
        <v>132</v>
      </c>
    </row>
    <row r="2" spans="1:6" ht="4.5" customHeight="1" x14ac:dyDescent="0.55000000000000004">
      <c r="A2" s="91"/>
      <c r="B2" s="91"/>
      <c r="C2" s="91"/>
      <c r="D2" s="91"/>
      <c r="E2" s="92"/>
      <c r="F2" s="94"/>
    </row>
    <row r="3" spans="1:6" ht="27.75" x14ac:dyDescent="0.65">
      <c r="A3" s="416" t="s">
        <v>147</v>
      </c>
      <c r="B3" s="416"/>
      <c r="C3" s="416"/>
      <c r="D3" s="416"/>
      <c r="E3" s="416"/>
      <c r="F3" s="416"/>
    </row>
    <row r="4" spans="1:6" ht="5.25" customHeight="1" x14ac:dyDescent="0.55000000000000004">
      <c r="A4" s="95"/>
      <c r="B4" s="95"/>
      <c r="C4" s="95"/>
      <c r="D4" s="95"/>
      <c r="E4" s="95"/>
      <c r="F4" s="95"/>
    </row>
    <row r="5" spans="1:6" ht="24.75" x14ac:dyDescent="0.2">
      <c r="A5" s="417" t="s">
        <v>120</v>
      </c>
      <c r="B5" s="418"/>
      <c r="C5" s="418"/>
      <c r="D5" s="419"/>
      <c r="E5" s="96" t="s">
        <v>121</v>
      </c>
      <c r="F5" s="97" t="s">
        <v>133</v>
      </c>
    </row>
    <row r="6" spans="1:6" ht="22.5" x14ac:dyDescent="0.55000000000000004">
      <c r="A6" s="98" t="s">
        <v>11</v>
      </c>
      <c r="B6" s="99"/>
      <c r="C6" s="99"/>
      <c r="D6" s="99"/>
      <c r="E6" s="100"/>
      <c r="F6" s="101">
        <f>SUM(F7:F18)</f>
        <v>1467</v>
      </c>
    </row>
    <row r="7" spans="1:6" ht="22.5" x14ac:dyDescent="0.55000000000000004">
      <c r="A7" s="102"/>
      <c r="B7" s="103">
        <v>1</v>
      </c>
      <c r="C7" s="56" t="str">
        <f>[1]สรุปแยก!C6</f>
        <v>วิทยาศาสตรบัณฑิต</v>
      </c>
      <c r="D7" s="56" t="str">
        <f>[1]สรุปแยก!D6</f>
        <v>วิทยาการคอมพิวเตอร์</v>
      </c>
      <c r="E7" s="56" t="str">
        <f>[1]สรุปแยก!E6</f>
        <v>ปริญญาตรี</v>
      </c>
      <c r="F7" s="104">
        <f>สรุปแยก!I6</f>
        <v>90</v>
      </c>
    </row>
    <row r="8" spans="1:6" ht="22.5" x14ac:dyDescent="0.55000000000000004">
      <c r="A8" s="102"/>
      <c r="B8" s="61">
        <v>2</v>
      </c>
      <c r="C8" s="61" t="str">
        <f>[1]สรุปแยก!C7</f>
        <v>วิทยาศาสตรบัณฑิต</v>
      </c>
      <c r="D8" s="61" t="str">
        <f>[1]สรุปแยก!D7</f>
        <v>เทคโนโลยีสารสนเทศ</v>
      </c>
      <c r="E8" s="61" t="str">
        <f>[1]สรุปแยก!E7</f>
        <v>ปริญญาตรี</v>
      </c>
      <c r="F8" s="105">
        <f>สรุปแยก!I7</f>
        <v>24</v>
      </c>
    </row>
    <row r="9" spans="1:6" ht="22.5" x14ac:dyDescent="0.55000000000000004">
      <c r="A9" s="102"/>
      <c r="B9" s="61">
        <v>3</v>
      </c>
      <c r="C9" s="61" t="str">
        <f>[1]สรุปแยก!C8</f>
        <v>วิทยาศาสตรบัณฑิต</v>
      </c>
      <c r="D9" s="61" t="str">
        <f>[1]สรุปแยก!D8</f>
        <v>วิศวกรรมซอฟแวร์</v>
      </c>
      <c r="E9" s="61" t="str">
        <f>[1]สรุปแยก!E8</f>
        <v>ปริญญาตรี</v>
      </c>
      <c r="F9" s="105">
        <f>สรุปแยก!I8</f>
        <v>51</v>
      </c>
    </row>
    <row r="10" spans="1:6" ht="22.5" x14ac:dyDescent="0.55000000000000004">
      <c r="A10" s="102"/>
      <c r="B10" s="61">
        <v>4</v>
      </c>
      <c r="C10" s="61" t="str">
        <f>[1]สรุปแยก!C9</f>
        <v>วิทยาศาสตรบัณฑิต</v>
      </c>
      <c r="D10" s="61" t="str">
        <f>[1]สรุปแยก!D9</f>
        <v>สาธารณสุขชุมชน</v>
      </c>
      <c r="E10" s="61" t="str">
        <f>[1]สรุปแยก!E9</f>
        <v>ปริญญาตรี</v>
      </c>
      <c r="F10" s="105">
        <f>สรุปแยก!I9</f>
        <v>278</v>
      </c>
    </row>
    <row r="11" spans="1:6" ht="22.5" x14ac:dyDescent="0.55000000000000004">
      <c r="A11" s="102"/>
      <c r="B11" s="61">
        <v>5</v>
      </c>
      <c r="C11" s="61" t="str">
        <f>[1]สรุปแยก!C10</f>
        <v>วิทยาศาสตรบัณฑิต</v>
      </c>
      <c r="D11" s="61" t="str">
        <f>[1]สรุปแยก!D10</f>
        <v>วิทยาศาสตร์การกีฬา</v>
      </c>
      <c r="E11" s="61" t="str">
        <f>[1]สรุปแยก!E10</f>
        <v>ปริญญาตรี</v>
      </c>
      <c r="F11" s="105">
        <f>สรุปแยก!I10</f>
        <v>500</v>
      </c>
    </row>
    <row r="12" spans="1:6" ht="22.5" x14ac:dyDescent="0.55000000000000004">
      <c r="A12" s="102"/>
      <c r="B12" s="61">
        <v>6</v>
      </c>
      <c r="C12" s="61" t="str">
        <f>[1]สรุปแยก!C11</f>
        <v>วิทยาศาสตรบัณฑิต</v>
      </c>
      <c r="D12" s="61" t="str">
        <f>[1]สรุปแยก!D11</f>
        <v>วิทยาศาสตร์สิ่งแวดล้อม</v>
      </c>
      <c r="E12" s="61" t="str">
        <f>[1]สรุปแยก!E11</f>
        <v>ปริญญาตรี</v>
      </c>
      <c r="F12" s="122">
        <f>สรุปแยก!I11</f>
        <v>77</v>
      </c>
    </row>
    <row r="13" spans="1:6" ht="22.5" x14ac:dyDescent="0.55000000000000004">
      <c r="A13" s="102"/>
      <c r="B13" s="106">
        <v>7</v>
      </c>
      <c r="C13" s="106" t="str">
        <f>[1]สรุปแยก!C12</f>
        <v>วิศวกรรมศาสตรบัณฑิต</v>
      </c>
      <c r="D13" s="106" t="str">
        <f>[1]สรุปแยก!D12</f>
        <v>วิศวกรรมโลจิสติกส์</v>
      </c>
      <c r="E13" s="106" t="str">
        <f>[1]สรุปแยก!E12</f>
        <v>ปริญญาตรี</v>
      </c>
      <c r="F13" s="105">
        <f>สรุปแยก!I12</f>
        <v>117</v>
      </c>
    </row>
    <row r="14" spans="1:6" ht="22.5" x14ac:dyDescent="0.55000000000000004">
      <c r="A14" s="102"/>
      <c r="B14" s="106">
        <v>8</v>
      </c>
      <c r="C14" s="106" t="str">
        <f>[1]สรุปแยก!C13</f>
        <v>วิทยาศาสตรบัณฑิต</v>
      </c>
      <c r="D14" s="106" t="str">
        <f>[1]สรุปแยก!D13</f>
        <v>วิทยาศาสตร์และเทคโนโลยีอาหาร</v>
      </c>
      <c r="E14" s="106" t="str">
        <f>[1]สรุปแยก!E13</f>
        <v>ปริญญาตรี</v>
      </c>
      <c r="F14" s="105">
        <f>สรุปแยก!I13</f>
        <v>52</v>
      </c>
    </row>
    <row r="15" spans="1:6" ht="22.5" x14ac:dyDescent="0.55000000000000004">
      <c r="A15" s="102"/>
      <c r="B15" s="106">
        <v>9</v>
      </c>
      <c r="C15" s="106" t="s">
        <v>12</v>
      </c>
      <c r="D15" s="106" t="s">
        <v>111</v>
      </c>
      <c r="E15" s="106" t="s">
        <v>14</v>
      </c>
      <c r="F15" s="105">
        <f>สรุปแยก!I14</f>
        <v>45</v>
      </c>
    </row>
    <row r="16" spans="1:6" ht="22.5" x14ac:dyDescent="0.55000000000000004">
      <c r="A16" s="102"/>
      <c r="B16" s="106">
        <v>10</v>
      </c>
      <c r="C16" s="106" t="s">
        <v>12</v>
      </c>
      <c r="D16" s="106" t="s">
        <v>117</v>
      </c>
      <c r="E16" s="106" t="s">
        <v>14</v>
      </c>
      <c r="F16" s="105">
        <f>สรุปแยก!I15</f>
        <v>61</v>
      </c>
    </row>
    <row r="17" spans="1:6" ht="22.5" x14ac:dyDescent="0.55000000000000004">
      <c r="A17" s="102"/>
      <c r="B17" s="106">
        <v>12</v>
      </c>
      <c r="C17" s="106" t="s">
        <v>21</v>
      </c>
      <c r="D17" s="106" t="s">
        <v>116</v>
      </c>
      <c r="E17" s="106" t="s">
        <v>14</v>
      </c>
      <c r="F17" s="105">
        <f>สรุปแยก!I17</f>
        <v>40</v>
      </c>
    </row>
    <row r="18" spans="1:6" ht="22.5" x14ac:dyDescent="0.55000000000000004">
      <c r="A18" s="102"/>
      <c r="B18" s="106">
        <v>14</v>
      </c>
      <c r="C18" s="106" t="s">
        <v>21</v>
      </c>
      <c r="D18" s="106" t="s">
        <v>115</v>
      </c>
      <c r="E18" s="106" t="s">
        <v>14</v>
      </c>
      <c r="F18" s="105">
        <f>สรุปแยก!I19</f>
        <v>132</v>
      </c>
    </row>
    <row r="19" spans="1:6" ht="22.5" x14ac:dyDescent="0.55000000000000004">
      <c r="A19" s="107" t="s">
        <v>26</v>
      </c>
      <c r="B19" s="108"/>
      <c r="C19" s="108"/>
      <c r="D19" s="108"/>
      <c r="E19" s="108"/>
      <c r="F19" s="109">
        <f>SUM(F20:F35)</f>
        <v>4267</v>
      </c>
    </row>
    <row r="20" spans="1:6" ht="22.5" x14ac:dyDescent="0.55000000000000004">
      <c r="A20" s="102"/>
      <c r="B20" s="56">
        <v>1</v>
      </c>
      <c r="C20" s="56" t="str">
        <f>[1]สรุปแยก!C23</f>
        <v>ครุศาสตรบัณฑิต</v>
      </c>
      <c r="D20" s="56" t="str">
        <f>[1]สรุปแยก!D23</f>
        <v>การศึกษาปฐมวัย</v>
      </c>
      <c r="E20" s="56" t="str">
        <f>[1]สรุปแยก!E23</f>
        <v>ปริญญาตรี</v>
      </c>
      <c r="F20" s="110">
        <f>'เผยแพร่ 4'!Q26</f>
        <v>366</v>
      </c>
    </row>
    <row r="21" spans="1:6" ht="22.5" x14ac:dyDescent="0.55000000000000004">
      <c r="A21" s="102"/>
      <c r="B21" s="61">
        <v>2</v>
      </c>
      <c r="C21" s="61" t="str">
        <f>[1]สรุปแยก!C24</f>
        <v>ครุศาสตรบัณฑิต</v>
      </c>
      <c r="D21" s="61" t="str">
        <f>[1]สรุปแยก!D24</f>
        <v>คณิตศาสตร์</v>
      </c>
      <c r="E21" s="61" t="str">
        <f>[1]สรุปแยก!E24</f>
        <v>ปริญญาตรี</v>
      </c>
      <c r="F21" s="111">
        <f>'เผยแพร่ 4'!Q27</f>
        <v>368</v>
      </c>
    </row>
    <row r="22" spans="1:6" ht="22.5" x14ac:dyDescent="0.55000000000000004">
      <c r="A22" s="102"/>
      <c r="B22" s="61">
        <v>3</v>
      </c>
      <c r="C22" s="61" t="str">
        <f>[1]สรุปแยก!C25</f>
        <v>ครุศาสตรบัณฑิต</v>
      </c>
      <c r="D22" s="61" t="str">
        <f>[1]สรุปแยก!D25</f>
        <v>คอมพิวเตอร์ศึกษา</v>
      </c>
      <c r="E22" s="61" t="str">
        <f>[1]สรุปแยก!E25</f>
        <v>ปริญญาตรี</v>
      </c>
      <c r="F22" s="111">
        <f>'เผยแพร่ 4'!Q28</f>
        <v>279</v>
      </c>
    </row>
    <row r="23" spans="1:6" ht="22.5" x14ac:dyDescent="0.55000000000000004">
      <c r="A23" s="102"/>
      <c r="B23" s="61">
        <v>4</v>
      </c>
      <c r="C23" s="61" t="str">
        <f>[1]สรุปแยก!C26</f>
        <v>ครุศาสตรบัณฑิต</v>
      </c>
      <c r="D23" s="61" t="str">
        <f>[1]สรุปแยก!D26</f>
        <v>ภาษาอังกฤษ</v>
      </c>
      <c r="E23" s="61" t="str">
        <f>[1]สรุปแยก!E26</f>
        <v>ปริญญาตรี</v>
      </c>
      <c r="F23" s="111">
        <f>'เผยแพร่ 4'!Q29</f>
        <v>371</v>
      </c>
    </row>
    <row r="24" spans="1:6" ht="22.5" x14ac:dyDescent="0.55000000000000004">
      <c r="A24" s="102"/>
      <c r="B24" s="61">
        <v>5</v>
      </c>
      <c r="C24" s="61" t="str">
        <f>[1]สรุปแยก!C27</f>
        <v>ครุศาสตรบัณฑิต</v>
      </c>
      <c r="D24" s="61" t="str">
        <f>[1]สรุปแยก!D27</f>
        <v>ภาษาไทย</v>
      </c>
      <c r="E24" s="61" t="str">
        <f>[1]สรุปแยก!E27</f>
        <v>ปริญญาตรี</v>
      </c>
      <c r="F24" s="111">
        <f>'เผยแพร่ 4'!Q30</f>
        <v>378</v>
      </c>
    </row>
    <row r="25" spans="1:6" ht="22.5" x14ac:dyDescent="0.55000000000000004">
      <c r="A25" s="102"/>
      <c r="B25" s="61">
        <v>6</v>
      </c>
      <c r="C25" s="61" t="str">
        <f>[1]สรุปแยก!C28</f>
        <v>ครุศาสตรบัณฑิต</v>
      </c>
      <c r="D25" s="61" t="str">
        <f>[1]สรุปแยก!D28</f>
        <v>สังคมศึกษา</v>
      </c>
      <c r="E25" s="61" t="str">
        <f>[1]สรุปแยก!E28</f>
        <v>ปริญญาตรี</v>
      </c>
      <c r="F25" s="111">
        <f>'เผยแพร่ 4'!Q31</f>
        <v>377</v>
      </c>
    </row>
    <row r="26" spans="1:6" ht="22.5" x14ac:dyDescent="0.55000000000000004">
      <c r="A26" s="102"/>
      <c r="B26" s="61">
        <v>7</v>
      </c>
      <c r="C26" s="61" t="str">
        <f>[1]สรุปแยก!C29</f>
        <v>ครุศาสตรบัณฑิต</v>
      </c>
      <c r="D26" s="61" t="str">
        <f>[1]สรุปแยก!D29</f>
        <v>การประถมศึกษา</v>
      </c>
      <c r="E26" s="61" t="str">
        <f>[1]สรุปแยก!E29</f>
        <v>ปริญญาตรี</v>
      </c>
      <c r="F26" s="111">
        <f>'เผยแพร่ 4'!Q32</f>
        <v>380</v>
      </c>
    </row>
    <row r="27" spans="1:6" ht="22.5" x14ac:dyDescent="0.55000000000000004">
      <c r="A27" s="102"/>
      <c r="B27" s="61">
        <v>8</v>
      </c>
      <c r="C27" s="61" t="str">
        <f>[1]สรุปแยก!C30</f>
        <v>ครุศาสตรบัณฑิต</v>
      </c>
      <c r="D27" s="61" t="str">
        <f>[1]สรุปแยก!D30</f>
        <v>วิทยาศาสตร์</v>
      </c>
      <c r="E27" s="61" t="str">
        <f>[1]สรุปแยก!E30</f>
        <v>ปริญญาตรี</v>
      </c>
      <c r="F27" s="111">
        <f>'เผยแพร่ 4'!Q33</f>
        <v>357</v>
      </c>
    </row>
    <row r="28" spans="1:6" ht="22.5" x14ac:dyDescent="0.55000000000000004">
      <c r="A28" s="102"/>
      <c r="B28" s="61">
        <v>9</v>
      </c>
      <c r="C28" s="61" t="str">
        <f>[1]สรุปแยก!C31</f>
        <v>ครุศาสตรบัณฑิต</v>
      </c>
      <c r="D28" s="61" t="str">
        <f>[1]สรุปแยก!D31</f>
        <v>พลศึกษา</v>
      </c>
      <c r="E28" s="61" t="str">
        <f>[1]สรุปแยก!E31</f>
        <v>ปริญญาตรี</v>
      </c>
      <c r="F28" s="111">
        <f>'เผยแพร่ 4'!Q34</f>
        <v>398</v>
      </c>
    </row>
    <row r="29" spans="1:6" ht="22.5" x14ac:dyDescent="0.55000000000000004">
      <c r="A29" s="102"/>
      <c r="B29" s="61">
        <v>10</v>
      </c>
      <c r="C29" s="61" t="str">
        <f>[1]สรุปแยก!C32</f>
        <v>ครุศาสตรบัณฑิต</v>
      </c>
      <c r="D29" s="61" t="str">
        <f>[1]สรุปแยก!D32</f>
        <v>ดนตรีศึกษา</v>
      </c>
      <c r="E29" s="61" t="str">
        <f>[1]สรุปแยก!E32</f>
        <v>ปริญญาตรี</v>
      </c>
      <c r="F29" s="111">
        <f>'เผยแพร่ 4'!Q35</f>
        <v>265</v>
      </c>
    </row>
    <row r="30" spans="1:6" ht="22.5" x14ac:dyDescent="0.55000000000000004">
      <c r="A30" s="102"/>
      <c r="B30" s="61">
        <v>11</v>
      </c>
      <c r="C30" s="61" t="str">
        <f>[1]สรุปแยก!C33</f>
        <v>ครุศาสตรบัณฑิต</v>
      </c>
      <c r="D30" s="61" t="str">
        <f>[1]สรุปแยก!D33</f>
        <v>การสอนภาษาจีน</v>
      </c>
      <c r="E30" s="61" t="str">
        <f>[1]สรุปแยก!E33</f>
        <v>ปริญญาตรี</v>
      </c>
      <c r="F30" s="111">
        <f>'เผยแพร่ 4'!Q36</f>
        <v>262</v>
      </c>
    </row>
    <row r="31" spans="1:6" ht="22.5" x14ac:dyDescent="0.55000000000000004">
      <c r="A31" s="102"/>
      <c r="B31" s="61">
        <v>12</v>
      </c>
      <c r="C31" s="61" t="str">
        <f>[1]สรุปแยก!C34</f>
        <v>ประกาศนียบัตรบัณฑิต</v>
      </c>
      <c r="D31" s="61" t="str">
        <f>[1]สรุปแยก!D34</f>
        <v>ประกาศนียบัตรวิชาชีพครู</v>
      </c>
      <c r="E31" s="61" t="str">
        <f>[1]สรุปแยก!E34</f>
        <v>ประกาศนียบัตรบัณฑิต</v>
      </c>
      <c r="F31" s="111">
        <f>'เผยแพร่ 4'!Q37</f>
        <v>353</v>
      </c>
    </row>
    <row r="32" spans="1:6" ht="22.5" x14ac:dyDescent="0.55000000000000004">
      <c r="A32" s="102"/>
      <c r="B32" s="61">
        <v>13</v>
      </c>
      <c r="C32" s="61" t="str">
        <f>[1]สรุปแยก!C35</f>
        <v>ครุศาสตรมหาบัณฑิต</v>
      </c>
      <c r="D32" s="61" t="str">
        <f>[1]สรุปแยก!D35</f>
        <v>การบริหารการศึกษา</v>
      </c>
      <c r="E32" s="61" t="str">
        <f>[1]สรุปแยก!E35</f>
        <v>ปริญญาโท</v>
      </c>
      <c r="F32" s="111">
        <f>'เผยแพร่ 4'!K38</f>
        <v>86</v>
      </c>
    </row>
    <row r="33" spans="1:6" ht="22.5" x14ac:dyDescent="0.55000000000000004">
      <c r="A33" s="102"/>
      <c r="B33" s="61">
        <v>14</v>
      </c>
      <c r="C33" s="61" t="str">
        <f>[1]สรุปแยก!C36</f>
        <v>ครุศาสตรมหาบัณฑิต</v>
      </c>
      <c r="D33" s="61" t="str">
        <f>[1]สรุปแยก!D36</f>
        <v>หลักสูตรและการสอน</v>
      </c>
      <c r="E33" s="61" t="str">
        <f>[1]สรุปแยก!E36</f>
        <v>ปริญญาโท</v>
      </c>
      <c r="F33" s="111">
        <f>'เผยแพร่ 4'!K39</f>
        <v>15</v>
      </c>
    </row>
    <row r="34" spans="1:6" ht="22.5" x14ac:dyDescent="0.55000000000000004">
      <c r="A34" s="102"/>
      <c r="B34" s="61">
        <v>15</v>
      </c>
      <c r="C34" s="61" t="str">
        <f>[1]สรุปแยก!C37</f>
        <v>ครุศาสตรมหาบัณฑิต</v>
      </c>
      <c r="D34" s="61" t="str">
        <f>[1]สรุปแยก!D37</f>
        <v>วิจัยและประเมินผลการศึกษา</v>
      </c>
      <c r="E34" s="61" t="str">
        <f>[1]สรุปแยก!E37</f>
        <v>ปริญญาโท</v>
      </c>
      <c r="F34" s="111">
        <f>'เผยแพร่ 4'!K40</f>
        <v>6</v>
      </c>
    </row>
    <row r="35" spans="1:6" ht="22.5" x14ac:dyDescent="0.55000000000000004">
      <c r="A35" s="102"/>
      <c r="B35" s="65">
        <v>16</v>
      </c>
      <c r="C35" s="65" t="str">
        <f>[1]สรุปแยก!C38</f>
        <v>ครุศาสตรดุษฎีบัณฑิต</v>
      </c>
      <c r="D35" s="65" t="str">
        <f>[1]สรุปแยก!D38</f>
        <v>การบริหารการศึกษา</v>
      </c>
      <c r="E35" s="65" t="str">
        <f>[1]สรุปแยก!E38</f>
        <v>ปริญญาเอก</v>
      </c>
      <c r="F35" s="112">
        <f>'เผยแพร่ 4'!N38</f>
        <v>6</v>
      </c>
    </row>
    <row r="36" spans="1:6" ht="22.5" x14ac:dyDescent="0.55000000000000004">
      <c r="A36" s="107" t="s">
        <v>48</v>
      </c>
      <c r="B36" s="108"/>
      <c r="C36" s="108"/>
      <c r="D36" s="108"/>
      <c r="E36" s="108"/>
      <c r="F36" s="109">
        <f>SUM(F37:F45)</f>
        <v>1584</v>
      </c>
    </row>
    <row r="37" spans="1:6" ht="22.5" x14ac:dyDescent="0.55000000000000004">
      <c r="A37" s="102"/>
      <c r="B37" s="56">
        <v>1</v>
      </c>
      <c r="C37" s="56" t="str">
        <f>[1]สรุปแยก!C41</f>
        <v>ศิลปศาสตรบัณฑิต</v>
      </c>
      <c r="D37" s="56" t="str">
        <f>[1]สรุปแยก!D41</f>
        <v>การพัฒนาชุมชน</v>
      </c>
      <c r="E37" s="56" t="str">
        <f>[1]สรุปแยก!E41</f>
        <v>ปริญญาตรี</v>
      </c>
      <c r="F37" s="110">
        <f>'เผยแพร่ 4'!Q43</f>
        <v>189</v>
      </c>
    </row>
    <row r="38" spans="1:6" ht="22.5" x14ac:dyDescent="0.55000000000000004">
      <c r="A38" s="102"/>
      <c r="B38" s="61">
        <v>2</v>
      </c>
      <c r="C38" s="61" t="str">
        <f>[1]สรุปแยก!C42</f>
        <v>ศิลปศาสตรบัณฑิต</v>
      </c>
      <c r="D38" s="61" t="str">
        <f>[1]สรุปแยก!D42</f>
        <v>ภาษาจีน</v>
      </c>
      <c r="E38" s="61" t="str">
        <f>[1]สรุปแยก!E42</f>
        <v>ปริญญาตรี</v>
      </c>
      <c r="F38" s="111">
        <f>'เผยแพร่ 4'!Q44</f>
        <v>200</v>
      </c>
    </row>
    <row r="39" spans="1:6" ht="22.5" x14ac:dyDescent="0.55000000000000004">
      <c r="A39" s="102"/>
      <c r="B39" s="61">
        <v>3</v>
      </c>
      <c r="C39" s="61" t="str">
        <f>[1]สรุปแยก!C43</f>
        <v>ศิลปศาสตรบัณฑิต</v>
      </c>
      <c r="D39" s="61" t="str">
        <f>[1]สรุปแยก!D43</f>
        <v>ภาษาญี่ปุ่น</v>
      </c>
      <c r="E39" s="61" t="str">
        <f>[1]สรุปแยก!E43</f>
        <v>ปริญญาตรี</v>
      </c>
      <c r="F39" s="111">
        <f>'เผยแพร่ 4'!Q45</f>
        <v>105</v>
      </c>
    </row>
    <row r="40" spans="1:6" ht="22.5" x14ac:dyDescent="0.55000000000000004">
      <c r="A40" s="102"/>
      <c r="B40" s="61">
        <v>4</v>
      </c>
      <c r="C40" s="61" t="str">
        <f>[1]สรุปแยก!C44</f>
        <v>ศิลปศาสตรบัณฑิต</v>
      </c>
      <c r="D40" s="61" t="str">
        <f>[1]สรุปแยก!D44</f>
        <v>ภาษาอังกฤษธุรกิจ</v>
      </c>
      <c r="E40" s="61" t="str">
        <f>[1]สรุปแยก!E44</f>
        <v>ปริญญาตรี</v>
      </c>
      <c r="F40" s="111">
        <f>'เผยแพร่ 4'!Q46</f>
        <v>480</v>
      </c>
    </row>
    <row r="41" spans="1:6" ht="22.5" x14ac:dyDescent="0.55000000000000004">
      <c r="A41" s="102"/>
      <c r="B41" s="61">
        <v>6</v>
      </c>
      <c r="C41" s="61" t="str">
        <f>[1]สรุปแยก!C46</f>
        <v>ศิลปศาสตรบัณฑิต</v>
      </c>
      <c r="D41" s="61" t="str">
        <f>[1]สรุปแยก!D46</f>
        <v>บรรณรักษ์ศาสตร์และสารสนเทศศาสตร์</v>
      </c>
      <c r="E41" s="61" t="str">
        <f>[1]สรุปแยก!E46</f>
        <v>ปริญญาตรี</v>
      </c>
      <c r="F41" s="111">
        <f>'เผยแพร่ 4'!Q47</f>
        <v>27</v>
      </c>
    </row>
    <row r="42" spans="1:6" ht="22.5" x14ac:dyDescent="0.55000000000000004">
      <c r="A42" s="102"/>
      <c r="B42" s="61">
        <v>7</v>
      </c>
      <c r="C42" s="61" t="str">
        <f>[1]สรุปแยก!C47</f>
        <v>ศิลปศาสตรบัณฑิต</v>
      </c>
      <c r="D42" s="61" t="str">
        <f>[1]สรุปแยก!D47</f>
        <v>ศิลปะและการออกแบบ</v>
      </c>
      <c r="E42" s="61" t="str">
        <f>[1]สรุปแยก!E47</f>
        <v>ปริญญาตรี</v>
      </c>
      <c r="F42" s="111">
        <f>'เผยแพร่ 4'!Q48</f>
        <v>84</v>
      </c>
    </row>
    <row r="43" spans="1:6" ht="22.5" x14ac:dyDescent="0.55000000000000004">
      <c r="A43" s="102"/>
      <c r="B43" s="61">
        <v>8</v>
      </c>
      <c r="C43" s="61" t="str">
        <f>[1]สรุปแยก!C48</f>
        <v>ศิลปศาสตรบัณฑิต</v>
      </c>
      <c r="D43" s="61" t="str">
        <f>[1]สรุปแยก!D48</f>
        <v>ภาษาไทยเพื่อการสื่อสาร</v>
      </c>
      <c r="E43" s="61" t="str">
        <f>[1]สรุปแยก!E48</f>
        <v>ปริญญาตรี</v>
      </c>
      <c r="F43" s="111">
        <f>'เผยแพร่ 4'!Q49</f>
        <v>363</v>
      </c>
    </row>
    <row r="44" spans="1:6" ht="22.5" x14ac:dyDescent="0.55000000000000004">
      <c r="A44" s="102"/>
      <c r="B44" s="61">
        <v>9</v>
      </c>
      <c r="C44" s="61" t="str">
        <f>[1]สรุปแยก!C49</f>
        <v>ศิลปศาสตรบัณฑิต</v>
      </c>
      <c r="D44" s="61" t="str">
        <f>[1]สรุปแยก!D49</f>
        <v>ประวัติศาสตร์</v>
      </c>
      <c r="E44" s="61" t="str">
        <f>[1]สรุปแยก!E49</f>
        <v>ปริญญาตรี</v>
      </c>
      <c r="F44" s="111">
        <f>'เผยแพร่ 4'!Q50</f>
        <v>75</v>
      </c>
    </row>
    <row r="45" spans="1:6" ht="22.5" x14ac:dyDescent="0.55000000000000004">
      <c r="A45" s="102"/>
      <c r="B45" s="61">
        <v>11</v>
      </c>
      <c r="C45" s="61" t="str">
        <f>[1]สรุปแยก!C51</f>
        <v>นิเทศศาสตรบัณฑิต</v>
      </c>
      <c r="D45" s="61" t="s">
        <v>118</v>
      </c>
      <c r="E45" s="61" t="s">
        <v>14</v>
      </c>
      <c r="F45" s="111">
        <f>'เผยแพร่ 4'!Q52</f>
        <v>61</v>
      </c>
    </row>
    <row r="46" spans="1:6" ht="22.5" x14ac:dyDescent="0.55000000000000004">
      <c r="A46" s="107" t="s">
        <v>63</v>
      </c>
      <c r="B46" s="108"/>
      <c r="C46" s="108"/>
      <c r="D46" s="108"/>
      <c r="E46" s="108"/>
      <c r="F46" s="109">
        <f>SUM(F47:F53)</f>
        <v>1563</v>
      </c>
    </row>
    <row r="47" spans="1:6" ht="22.5" x14ac:dyDescent="0.55000000000000004">
      <c r="A47" s="113"/>
      <c r="B47" s="115">
        <v>1</v>
      </c>
      <c r="C47" s="115" t="str">
        <f>[1]สรุปแยก!C56</f>
        <v>ศิลปศาสตรบัณฑิต</v>
      </c>
      <c r="D47" s="115" t="str">
        <f>[1]สรุปแยก!D56</f>
        <v>การจัดการการท่องเที่ยวและการโรงแรม</v>
      </c>
      <c r="E47" s="115" t="str">
        <f>[1]สรุปแยก!E56</f>
        <v>ปริญญาตรี</v>
      </c>
      <c r="F47" s="116">
        <f>สรุปแยก!I56</f>
        <v>268</v>
      </c>
    </row>
    <row r="48" spans="1:6" ht="22.5" x14ac:dyDescent="0.55000000000000004">
      <c r="A48" s="113"/>
      <c r="B48" s="61">
        <v>2</v>
      </c>
      <c r="C48" s="61" t="str">
        <f>[1]สรุปแยก!C57</f>
        <v>บริหารธุรกิจบัณฑิต</v>
      </c>
      <c r="D48" s="61" t="str">
        <f>[1]สรุปแยก!D57</f>
        <v>การจัดการ</v>
      </c>
      <c r="E48" s="61" t="str">
        <f>[1]สรุปแยก!E57</f>
        <v>ปริญญาตรี</v>
      </c>
      <c r="F48" s="111">
        <f>สรุปแยก!I57</f>
        <v>222</v>
      </c>
    </row>
    <row r="49" spans="1:6" ht="22.5" x14ac:dyDescent="0.55000000000000004">
      <c r="A49" s="113"/>
      <c r="B49" s="61">
        <v>3</v>
      </c>
      <c r="C49" s="61" t="str">
        <f>[1]สรุปแยก!C58</f>
        <v>บริหารธุรกิจบัณฑิต</v>
      </c>
      <c r="D49" s="61" t="str">
        <f>[1]สรุปแยก!D58</f>
        <v>การตลาด</v>
      </c>
      <c r="E49" s="61" t="str">
        <f>[1]สรุปแยก!E58</f>
        <v>ปริญญาตรี</v>
      </c>
      <c r="F49" s="111">
        <f>สรุปแยก!I58</f>
        <v>149</v>
      </c>
    </row>
    <row r="50" spans="1:6" ht="22.5" x14ac:dyDescent="0.55000000000000004">
      <c r="A50" s="113"/>
      <c r="B50" s="61">
        <v>4</v>
      </c>
      <c r="C50" s="61" t="str">
        <f>[1]สรุปแยก!C59</f>
        <v>บริหารธุรกิจบัณฑิต</v>
      </c>
      <c r="D50" s="61" t="str">
        <f>[1]สรุปแยก!D59</f>
        <v>คอมพิวเตอร์ธุรกิจ</v>
      </c>
      <c r="E50" s="61" t="str">
        <f>[1]สรุปแยก!E59</f>
        <v>ปริญญาตรี</v>
      </c>
      <c r="F50" s="111">
        <f>สรุปแยก!I59</f>
        <v>200</v>
      </c>
    </row>
    <row r="51" spans="1:6" ht="22.5" x14ac:dyDescent="0.55000000000000004">
      <c r="A51" s="113"/>
      <c r="B51" s="61">
        <v>5</v>
      </c>
      <c r="C51" s="61" t="str">
        <f>[1]สรุปแยก!C60</f>
        <v>บริหารธุรกิจบัณฑิต</v>
      </c>
      <c r="D51" s="61" t="str">
        <f>[1]สรุปแยก!D60</f>
        <v>บริหารธุรกิจระหว่างประเทศ</v>
      </c>
      <c r="E51" s="61" t="str">
        <f>[1]สรุปแยก!E60</f>
        <v>ปริญญาตรี</v>
      </c>
      <c r="F51" s="111">
        <f>สรุปแยก!I60</f>
        <v>34</v>
      </c>
    </row>
    <row r="52" spans="1:6" ht="22.5" x14ac:dyDescent="0.55000000000000004">
      <c r="A52" s="113"/>
      <c r="B52" s="61">
        <v>6</v>
      </c>
      <c r="C52" s="61" t="str">
        <f>[1]สรุปแยก!C61</f>
        <v>บริหารธุรกิจบัณฑิต</v>
      </c>
      <c r="D52" s="61" t="str">
        <f>[1]สรุปแยก!D61</f>
        <v>เศรษฐศาสตร์การเงินการคลัง</v>
      </c>
      <c r="E52" s="61" t="str">
        <f>[1]สรุปแยก!E61</f>
        <v>ปริญญาตรี</v>
      </c>
      <c r="F52" s="111">
        <f>สรุปแยก!I61</f>
        <v>73</v>
      </c>
    </row>
    <row r="53" spans="1:6" ht="22.5" x14ac:dyDescent="0.55000000000000004">
      <c r="A53" s="113"/>
      <c r="B53" s="61">
        <v>8</v>
      </c>
      <c r="C53" s="61" t="str">
        <f>[1]สรุปแยก!C63</f>
        <v>บัญชีบัณฑิต</v>
      </c>
      <c r="D53" s="61" t="str">
        <f>[1]สรุปแยก!D63</f>
        <v>การบัญชี</v>
      </c>
      <c r="E53" s="61" t="str">
        <f>[1]สรุปแยก!E63</f>
        <v>ปริญญาตรี</v>
      </c>
      <c r="F53" s="111">
        <f>สรุปแยก!I63</f>
        <v>617</v>
      </c>
    </row>
    <row r="54" spans="1:6" ht="22.5" x14ac:dyDescent="0.55000000000000004">
      <c r="A54" s="107" t="s">
        <v>77</v>
      </c>
      <c r="B54" s="108"/>
      <c r="C54" s="108"/>
      <c r="D54" s="108"/>
      <c r="E54" s="108"/>
      <c r="F54" s="114">
        <f>SUM(F55:F58)</f>
        <v>1486</v>
      </c>
    </row>
    <row r="55" spans="1:6" ht="22.5" x14ac:dyDescent="0.55000000000000004">
      <c r="A55" s="102"/>
      <c r="B55" s="115">
        <v>1</v>
      </c>
      <c r="C55" s="115" t="str">
        <f>[1]สรุปแยก!C68</f>
        <v>นิติศาสตรบัณฑิต</v>
      </c>
      <c r="D55" s="115" t="str">
        <f>[1]สรุปแยก!D68</f>
        <v>นิติศาสตร์</v>
      </c>
      <c r="E55" s="115" t="str">
        <f>[1]สรุปแยก!E68</f>
        <v>ปริญญาตรี</v>
      </c>
      <c r="F55" s="116">
        <f>สรุปแยก!I68</f>
        <v>455</v>
      </c>
    </row>
    <row r="56" spans="1:6" ht="22.5" x14ac:dyDescent="0.55000000000000004">
      <c r="A56" s="102"/>
      <c r="B56" s="61">
        <v>2</v>
      </c>
      <c r="C56" s="61" t="str">
        <f>[1]สรุปแยก!C70</f>
        <v>รัฐประศาสนศาสตรบัณฑิต</v>
      </c>
      <c r="D56" s="61" t="str">
        <f>[1]สรุปแยก!D70</f>
        <v>รัฐประศาสนศาสตร์</v>
      </c>
      <c r="E56" s="61" t="str">
        <f>[1]สรุปแยก!E70</f>
        <v>ปริญญาตรี</v>
      </c>
      <c r="F56" s="111">
        <f>สรุปแยก!I70</f>
        <v>399</v>
      </c>
    </row>
    <row r="57" spans="1:6" ht="22.5" x14ac:dyDescent="0.55000000000000004">
      <c r="A57" s="102"/>
      <c r="B57" s="61">
        <v>3</v>
      </c>
      <c r="C57" s="61" t="str">
        <f>[1]สรุปแยก!C71</f>
        <v>รัฐประศาสนศาสตรมหาบัณฑิต</v>
      </c>
      <c r="D57" s="61" t="str">
        <f>[1]สรุปแยก!D71</f>
        <v>การปกครองท้องถิ่น</v>
      </c>
      <c r="E57" s="61" t="str">
        <f>[1]สรุปแยก!E71</f>
        <v>ปริญญาโท</v>
      </c>
      <c r="F57" s="111">
        <f>สรุปแยก!I71</f>
        <v>6</v>
      </c>
    </row>
    <row r="58" spans="1:6" ht="22.5" x14ac:dyDescent="0.55000000000000004">
      <c r="A58" s="117"/>
      <c r="B58" s="65">
        <v>4</v>
      </c>
      <c r="C58" s="65" t="str">
        <f>[1]สรุปแยก!C72</f>
        <v>รัฐศาสตรบัณฑิต</v>
      </c>
      <c r="D58" s="65" t="str">
        <f>[1]สรุปแยก!D72</f>
        <v>รัฐศาสตร์</v>
      </c>
      <c r="E58" s="65" t="str">
        <f>[1]สรุปแยก!E72</f>
        <v>ปริญญาตรี</v>
      </c>
      <c r="F58" s="112">
        <f>สรุปแยก!I72</f>
        <v>626</v>
      </c>
    </row>
    <row r="59" spans="1:6" ht="22.5" x14ac:dyDescent="0.55000000000000004">
      <c r="A59" s="118"/>
      <c r="B59" s="118"/>
      <c r="C59" s="118"/>
      <c r="D59" s="118"/>
      <c r="E59" s="118"/>
      <c r="F59" s="119"/>
    </row>
    <row r="60" spans="1:6" ht="22.5" x14ac:dyDescent="0.55000000000000004">
      <c r="A60" s="118"/>
      <c r="B60" s="90" t="s">
        <v>142</v>
      </c>
      <c r="C60" s="118"/>
      <c r="D60" s="118"/>
      <c r="E60" s="118"/>
      <c r="F60" s="119"/>
    </row>
  </sheetData>
  <mergeCells count="2">
    <mergeCell ref="A3:F3"/>
    <mergeCell ref="A5:D5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F1910-5721-4E66-8E34-498DCA89CCDB}">
  <dimension ref="A1:Q68"/>
  <sheetViews>
    <sheetView tabSelected="1" zoomScaleNormal="100" workbookViewId="0">
      <selection activeCell="V13" sqref="V13"/>
    </sheetView>
  </sheetViews>
  <sheetFormatPr defaultRowHeight="12.75" x14ac:dyDescent="0.2"/>
  <cols>
    <col min="1" max="1" width="1.7109375" customWidth="1"/>
    <col min="2" max="2" width="3.28515625" bestFit="1" customWidth="1"/>
    <col min="3" max="3" width="25.5703125" hidden="1" customWidth="1"/>
    <col min="4" max="4" width="46" bestFit="1" customWidth="1"/>
    <col min="5" max="5" width="12.140625" customWidth="1"/>
    <col min="6" max="17" width="6.140625" customWidth="1"/>
  </cols>
  <sheetData>
    <row r="1" spans="1:17" ht="27.75" x14ac:dyDescent="0.65">
      <c r="A1" s="377" t="s">
        <v>150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7"/>
    </row>
    <row r="2" spans="1:17" ht="22.5" x14ac:dyDescent="0.55000000000000004">
      <c r="A2" s="6"/>
      <c r="B2" s="7"/>
      <c r="C2" s="8"/>
      <c r="D2" s="8"/>
      <c r="E2" s="8"/>
      <c r="F2" s="378" t="s">
        <v>113</v>
      </c>
      <c r="G2" s="378"/>
      <c r="H2" s="378"/>
      <c r="I2" s="378"/>
      <c r="J2" s="378"/>
      <c r="K2" s="378"/>
      <c r="L2" s="378"/>
      <c r="M2" s="378"/>
      <c r="N2" s="378"/>
      <c r="O2" s="378"/>
      <c r="P2" s="378"/>
      <c r="Q2" s="378"/>
    </row>
    <row r="3" spans="1:17" ht="22.5" x14ac:dyDescent="0.55000000000000004">
      <c r="A3" s="9"/>
      <c r="B3" s="10" t="s">
        <v>2</v>
      </c>
      <c r="C3" s="11" t="s">
        <v>3</v>
      </c>
      <c r="D3" s="11" t="s">
        <v>4</v>
      </c>
      <c r="E3" s="11" t="s">
        <v>5</v>
      </c>
      <c r="F3" s="379" t="s">
        <v>95</v>
      </c>
      <c r="G3" s="379"/>
      <c r="H3" s="379"/>
      <c r="I3" s="380" t="s">
        <v>107</v>
      </c>
      <c r="J3" s="380"/>
      <c r="K3" s="380"/>
      <c r="L3" s="381" t="s">
        <v>93</v>
      </c>
      <c r="M3" s="381"/>
      <c r="N3" s="381"/>
      <c r="O3" s="378" t="s">
        <v>6</v>
      </c>
      <c r="P3" s="378"/>
      <c r="Q3" s="378"/>
    </row>
    <row r="4" spans="1:17" ht="22.5" x14ac:dyDescent="0.55000000000000004">
      <c r="A4" s="12"/>
      <c r="B4" s="13"/>
      <c r="C4" s="14"/>
      <c r="D4" s="14"/>
      <c r="E4" s="14" t="s">
        <v>7</v>
      </c>
      <c r="F4" s="5" t="s">
        <v>8</v>
      </c>
      <c r="G4" s="5" t="s">
        <v>9</v>
      </c>
      <c r="H4" s="5" t="s">
        <v>10</v>
      </c>
      <c r="I4" s="321" t="s">
        <v>8</v>
      </c>
      <c r="J4" s="321" t="s">
        <v>9</v>
      </c>
      <c r="K4" s="321" t="s">
        <v>10</v>
      </c>
      <c r="L4" s="322" t="s">
        <v>8</v>
      </c>
      <c r="M4" s="322" t="s">
        <v>9</v>
      </c>
      <c r="N4" s="322" t="s">
        <v>10</v>
      </c>
      <c r="O4" s="319" t="s">
        <v>8</v>
      </c>
      <c r="P4" s="319" t="s">
        <v>9</v>
      </c>
      <c r="Q4" s="319" t="s">
        <v>10</v>
      </c>
    </row>
    <row r="5" spans="1:17" ht="22.5" x14ac:dyDescent="0.55000000000000004">
      <c r="A5" s="18" t="s">
        <v>11</v>
      </c>
      <c r="B5" s="19"/>
      <c r="C5" s="19"/>
      <c r="D5" s="19"/>
      <c r="E5" s="19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17" ht="22.5" x14ac:dyDescent="0.55000000000000004">
      <c r="A6" s="48"/>
      <c r="B6" s="333">
        <v>1</v>
      </c>
      <c r="C6" s="2" t="s">
        <v>12</v>
      </c>
      <c r="D6" s="2" t="s">
        <v>13</v>
      </c>
      <c r="E6" s="2" t="s">
        <v>14</v>
      </c>
      <c r="F6" s="1">
        <v>16</v>
      </c>
      <c r="G6" s="1">
        <v>10</v>
      </c>
      <c r="H6" s="323">
        <f t="shared" ref="H6:H17" si="0">F6+G6</f>
        <v>26</v>
      </c>
      <c r="I6" s="1"/>
      <c r="J6" s="1"/>
      <c r="K6" s="323"/>
      <c r="L6" s="1"/>
      <c r="M6" s="1"/>
      <c r="N6" s="323"/>
      <c r="O6" s="1">
        <f>F6+I6+L6</f>
        <v>16</v>
      </c>
      <c r="P6" s="1">
        <f>G6+J6+M6</f>
        <v>10</v>
      </c>
      <c r="Q6" s="323">
        <f>O6+P6</f>
        <v>26</v>
      </c>
    </row>
    <row r="7" spans="1:17" ht="22.5" x14ac:dyDescent="0.55000000000000004">
      <c r="A7" s="48"/>
      <c r="B7" s="333">
        <v>2</v>
      </c>
      <c r="C7" s="2" t="s">
        <v>12</v>
      </c>
      <c r="D7" s="2" t="s">
        <v>15</v>
      </c>
      <c r="E7" s="2" t="s">
        <v>14</v>
      </c>
      <c r="F7" s="1">
        <v>1</v>
      </c>
      <c r="G7" s="1"/>
      <c r="H7" s="323">
        <f t="shared" si="0"/>
        <v>1</v>
      </c>
      <c r="I7" s="1">
        <v>3</v>
      </c>
      <c r="J7" s="1">
        <v>2</v>
      </c>
      <c r="K7" s="323">
        <f>I7+J7</f>
        <v>5</v>
      </c>
      <c r="L7" s="1"/>
      <c r="M7" s="1"/>
      <c r="N7" s="323"/>
      <c r="O7" s="1">
        <f t="shared" ref="O7:O18" si="1">F7+I7+L7</f>
        <v>4</v>
      </c>
      <c r="P7" s="1">
        <f t="shared" ref="P7:P18" si="2">G7+J7+M7</f>
        <v>2</v>
      </c>
      <c r="Q7" s="323">
        <f t="shared" ref="Q7:Q18" si="3">O7+P7</f>
        <v>6</v>
      </c>
    </row>
    <row r="8" spans="1:17" ht="22.5" x14ac:dyDescent="0.55000000000000004">
      <c r="A8" s="48"/>
      <c r="B8" s="333">
        <v>3</v>
      </c>
      <c r="C8" s="2" t="s">
        <v>12</v>
      </c>
      <c r="D8" s="2" t="s">
        <v>16</v>
      </c>
      <c r="E8" s="2" t="s">
        <v>14</v>
      </c>
      <c r="F8" s="1">
        <v>12</v>
      </c>
      <c r="G8" s="1">
        <v>1</v>
      </c>
      <c r="H8" s="323">
        <f t="shared" si="0"/>
        <v>13</v>
      </c>
      <c r="I8" s="1"/>
      <c r="J8" s="1"/>
      <c r="K8" s="323"/>
      <c r="L8" s="1"/>
      <c r="M8" s="1"/>
      <c r="N8" s="323"/>
      <c r="O8" s="1">
        <f t="shared" si="1"/>
        <v>12</v>
      </c>
      <c r="P8" s="1">
        <f t="shared" si="2"/>
        <v>1</v>
      </c>
      <c r="Q8" s="323">
        <f t="shared" si="3"/>
        <v>13</v>
      </c>
    </row>
    <row r="9" spans="1:17" ht="22.5" x14ac:dyDescent="0.55000000000000004">
      <c r="A9" s="48"/>
      <c r="B9" s="333">
        <v>4</v>
      </c>
      <c r="C9" s="2" t="s">
        <v>12</v>
      </c>
      <c r="D9" s="2" t="s">
        <v>17</v>
      </c>
      <c r="E9" s="2" t="s">
        <v>14</v>
      </c>
      <c r="F9" s="1">
        <v>6</v>
      </c>
      <c r="G9" s="1">
        <v>62</v>
      </c>
      <c r="H9" s="323">
        <f t="shared" si="0"/>
        <v>68</v>
      </c>
      <c r="I9" s="1"/>
      <c r="J9" s="1"/>
      <c r="K9" s="323"/>
      <c r="L9" s="1"/>
      <c r="M9" s="1"/>
      <c r="N9" s="323"/>
      <c r="O9" s="1">
        <f t="shared" si="1"/>
        <v>6</v>
      </c>
      <c r="P9" s="1">
        <f t="shared" si="2"/>
        <v>62</v>
      </c>
      <c r="Q9" s="323">
        <f t="shared" si="3"/>
        <v>68</v>
      </c>
    </row>
    <row r="10" spans="1:17" ht="22.5" x14ac:dyDescent="0.55000000000000004">
      <c r="A10" s="48"/>
      <c r="B10" s="333">
        <v>5</v>
      </c>
      <c r="C10" s="2" t="s">
        <v>12</v>
      </c>
      <c r="D10" s="2" t="s">
        <v>18</v>
      </c>
      <c r="E10" s="2" t="s">
        <v>14</v>
      </c>
      <c r="F10" s="1">
        <v>55</v>
      </c>
      <c r="G10" s="1">
        <v>29</v>
      </c>
      <c r="H10" s="323">
        <f t="shared" si="0"/>
        <v>84</v>
      </c>
      <c r="I10" s="1"/>
      <c r="J10" s="1"/>
      <c r="K10" s="323"/>
      <c r="L10" s="1"/>
      <c r="M10" s="1"/>
      <c r="N10" s="323"/>
      <c r="O10" s="1">
        <f t="shared" si="1"/>
        <v>55</v>
      </c>
      <c r="P10" s="1">
        <f t="shared" si="2"/>
        <v>29</v>
      </c>
      <c r="Q10" s="323">
        <f t="shared" si="3"/>
        <v>84</v>
      </c>
    </row>
    <row r="11" spans="1:17" ht="22.5" x14ac:dyDescent="0.55000000000000004">
      <c r="A11" s="48"/>
      <c r="B11" s="333">
        <v>6</v>
      </c>
      <c r="C11" s="2" t="s">
        <v>12</v>
      </c>
      <c r="D11" s="2" t="s">
        <v>19</v>
      </c>
      <c r="E11" s="2" t="s">
        <v>14</v>
      </c>
      <c r="F11" s="1">
        <v>1</v>
      </c>
      <c r="G11" s="1">
        <v>25</v>
      </c>
      <c r="H11" s="323">
        <f t="shared" si="0"/>
        <v>26</v>
      </c>
      <c r="I11" s="1"/>
      <c r="J11" s="1"/>
      <c r="K11" s="323"/>
      <c r="L11" s="1"/>
      <c r="M11" s="1"/>
      <c r="N11" s="323"/>
      <c r="O11" s="1">
        <f t="shared" si="1"/>
        <v>1</v>
      </c>
      <c r="P11" s="1">
        <f t="shared" si="2"/>
        <v>25</v>
      </c>
      <c r="Q11" s="323">
        <f t="shared" si="3"/>
        <v>26</v>
      </c>
    </row>
    <row r="12" spans="1:17" ht="22.5" x14ac:dyDescent="0.55000000000000004">
      <c r="A12" s="48"/>
      <c r="B12" s="333">
        <v>7</v>
      </c>
      <c r="C12" s="2" t="s">
        <v>109</v>
      </c>
      <c r="D12" s="2" t="s">
        <v>20</v>
      </c>
      <c r="E12" s="2" t="s">
        <v>14</v>
      </c>
      <c r="F12" s="1">
        <v>7</v>
      </c>
      <c r="G12" s="1">
        <v>3</v>
      </c>
      <c r="H12" s="323">
        <f t="shared" si="0"/>
        <v>10</v>
      </c>
      <c r="I12" s="1"/>
      <c r="J12" s="1"/>
      <c r="K12" s="323"/>
      <c r="L12" s="1"/>
      <c r="M12" s="1"/>
      <c r="N12" s="323"/>
      <c r="O12" s="1">
        <f t="shared" si="1"/>
        <v>7</v>
      </c>
      <c r="P12" s="1">
        <f t="shared" si="2"/>
        <v>3</v>
      </c>
      <c r="Q12" s="323">
        <f t="shared" si="3"/>
        <v>10</v>
      </c>
    </row>
    <row r="13" spans="1:17" ht="22.5" x14ac:dyDescent="0.55000000000000004">
      <c r="A13" s="48"/>
      <c r="B13" s="333">
        <v>8</v>
      </c>
      <c r="C13" s="2" t="s">
        <v>12</v>
      </c>
      <c r="D13" s="2" t="s">
        <v>110</v>
      </c>
      <c r="E13" s="2" t="s">
        <v>14</v>
      </c>
      <c r="F13" s="1"/>
      <c r="G13" s="1">
        <v>7</v>
      </c>
      <c r="H13" s="323">
        <f t="shared" si="0"/>
        <v>7</v>
      </c>
      <c r="I13" s="1"/>
      <c r="J13" s="1"/>
      <c r="K13" s="323"/>
      <c r="L13" s="1"/>
      <c r="M13" s="1"/>
      <c r="N13" s="323"/>
      <c r="O13" s="1"/>
      <c r="P13" s="1">
        <f t="shared" si="2"/>
        <v>7</v>
      </c>
      <c r="Q13" s="323">
        <f t="shared" si="3"/>
        <v>7</v>
      </c>
    </row>
    <row r="14" spans="1:17" ht="22.5" x14ac:dyDescent="0.55000000000000004">
      <c r="A14" s="48"/>
      <c r="B14" s="333">
        <v>9</v>
      </c>
      <c r="C14" s="2" t="s">
        <v>12</v>
      </c>
      <c r="D14" s="2" t="s">
        <v>111</v>
      </c>
      <c r="E14" s="2" t="s">
        <v>14</v>
      </c>
      <c r="F14" s="1">
        <v>7</v>
      </c>
      <c r="G14" s="1">
        <v>2</v>
      </c>
      <c r="H14" s="323">
        <f t="shared" si="0"/>
        <v>9</v>
      </c>
      <c r="I14" s="1"/>
      <c r="J14" s="1"/>
      <c r="K14" s="323"/>
      <c r="L14" s="1"/>
      <c r="M14" s="1"/>
      <c r="N14" s="323"/>
      <c r="O14" s="1">
        <f t="shared" si="1"/>
        <v>7</v>
      </c>
      <c r="P14" s="1">
        <f t="shared" si="2"/>
        <v>2</v>
      </c>
      <c r="Q14" s="323">
        <f t="shared" si="3"/>
        <v>9</v>
      </c>
    </row>
    <row r="15" spans="1:17" ht="22.5" x14ac:dyDescent="0.55000000000000004">
      <c r="A15" s="48"/>
      <c r="B15" s="333">
        <v>10</v>
      </c>
      <c r="C15" s="2" t="s">
        <v>21</v>
      </c>
      <c r="D15" s="2" t="s">
        <v>22</v>
      </c>
      <c r="E15" s="2" t="s">
        <v>14</v>
      </c>
      <c r="F15" s="1">
        <v>1</v>
      </c>
      <c r="G15" s="1"/>
      <c r="H15" s="323">
        <f t="shared" si="0"/>
        <v>1</v>
      </c>
      <c r="I15" s="1"/>
      <c r="J15" s="1"/>
      <c r="K15" s="323"/>
      <c r="L15" s="1"/>
      <c r="M15" s="1"/>
      <c r="N15" s="323"/>
      <c r="O15" s="1">
        <f t="shared" si="1"/>
        <v>1</v>
      </c>
      <c r="P15" s="1"/>
      <c r="Q15" s="323">
        <f t="shared" si="3"/>
        <v>1</v>
      </c>
    </row>
    <row r="16" spans="1:17" ht="22.5" x14ac:dyDescent="0.55000000000000004">
      <c r="A16" s="48"/>
      <c r="B16" s="333">
        <v>11</v>
      </c>
      <c r="C16" s="2" t="s">
        <v>21</v>
      </c>
      <c r="D16" s="2" t="s">
        <v>23</v>
      </c>
      <c r="E16" s="2" t="s">
        <v>14</v>
      </c>
      <c r="F16" s="1"/>
      <c r="G16" s="1"/>
      <c r="H16" s="323"/>
      <c r="I16" s="1">
        <v>8</v>
      </c>
      <c r="J16" s="1">
        <v>1</v>
      </c>
      <c r="K16" s="323">
        <f>I16+J16</f>
        <v>9</v>
      </c>
      <c r="L16" s="1"/>
      <c r="M16" s="1"/>
      <c r="N16" s="323"/>
      <c r="O16" s="1">
        <f t="shared" si="1"/>
        <v>8</v>
      </c>
      <c r="P16" s="1">
        <f t="shared" si="2"/>
        <v>1</v>
      </c>
      <c r="Q16" s="323">
        <f t="shared" si="3"/>
        <v>9</v>
      </c>
    </row>
    <row r="17" spans="1:17" ht="22.5" x14ac:dyDescent="0.55000000000000004">
      <c r="A17" s="48"/>
      <c r="B17" s="333">
        <v>12</v>
      </c>
      <c r="C17" s="2" t="s">
        <v>21</v>
      </c>
      <c r="D17" s="2" t="s">
        <v>24</v>
      </c>
      <c r="E17" s="2" t="s">
        <v>14</v>
      </c>
      <c r="F17" s="1">
        <v>10</v>
      </c>
      <c r="G17" s="1">
        <v>5</v>
      </c>
      <c r="H17" s="323">
        <f t="shared" si="0"/>
        <v>15</v>
      </c>
      <c r="I17" s="1"/>
      <c r="J17" s="1"/>
      <c r="K17" s="323"/>
      <c r="L17" s="1"/>
      <c r="M17" s="1"/>
      <c r="N17" s="323"/>
      <c r="O17" s="1">
        <f t="shared" si="1"/>
        <v>10</v>
      </c>
      <c r="P17" s="1">
        <f t="shared" si="2"/>
        <v>5</v>
      </c>
      <c r="Q17" s="323">
        <f t="shared" si="3"/>
        <v>15</v>
      </c>
    </row>
    <row r="18" spans="1:17" ht="22.5" x14ac:dyDescent="0.55000000000000004">
      <c r="A18" s="48"/>
      <c r="B18" s="333">
        <v>13</v>
      </c>
      <c r="C18" s="2"/>
      <c r="D18" s="2" t="s">
        <v>115</v>
      </c>
      <c r="E18" s="2" t="s">
        <v>14</v>
      </c>
      <c r="F18" s="1">
        <v>18</v>
      </c>
      <c r="G18" s="1">
        <v>1</v>
      </c>
      <c r="H18" s="323">
        <f>F18+G18</f>
        <v>19</v>
      </c>
      <c r="I18" s="1"/>
      <c r="J18" s="1"/>
      <c r="K18" s="323"/>
      <c r="L18" s="1"/>
      <c r="M18" s="1"/>
      <c r="N18" s="323"/>
      <c r="O18" s="1">
        <f t="shared" si="1"/>
        <v>18</v>
      </c>
      <c r="P18" s="1">
        <f t="shared" si="2"/>
        <v>1</v>
      </c>
      <c r="Q18" s="323">
        <f t="shared" si="3"/>
        <v>19</v>
      </c>
    </row>
    <row r="19" spans="1:17" ht="22.5" x14ac:dyDescent="0.55000000000000004">
      <c r="A19" s="382" t="s">
        <v>25</v>
      </c>
      <c r="B19" s="382"/>
      <c r="C19" s="382"/>
      <c r="D19" s="382"/>
      <c r="E19" s="382"/>
      <c r="F19" s="323">
        <f>SUM(F6:F18)</f>
        <v>134</v>
      </c>
      <c r="G19" s="323">
        <f t="shared" ref="G19:Q19" si="4">SUM(G6:G18)</f>
        <v>145</v>
      </c>
      <c r="H19" s="323">
        <f t="shared" si="4"/>
        <v>279</v>
      </c>
      <c r="I19" s="323">
        <f t="shared" si="4"/>
        <v>11</v>
      </c>
      <c r="J19" s="323">
        <f t="shared" si="4"/>
        <v>3</v>
      </c>
      <c r="K19" s="323">
        <f t="shared" si="4"/>
        <v>14</v>
      </c>
      <c r="L19" s="323">
        <f t="shared" si="4"/>
        <v>0</v>
      </c>
      <c r="M19" s="323">
        <f t="shared" si="4"/>
        <v>0</v>
      </c>
      <c r="N19" s="323">
        <f t="shared" si="4"/>
        <v>0</v>
      </c>
      <c r="O19" s="323">
        <f t="shared" si="4"/>
        <v>145</v>
      </c>
      <c r="P19" s="323">
        <f t="shared" si="4"/>
        <v>148</v>
      </c>
      <c r="Q19" s="323">
        <f t="shared" si="4"/>
        <v>293</v>
      </c>
    </row>
    <row r="20" spans="1:17" ht="22.5" x14ac:dyDescent="0.55000000000000004">
      <c r="A20" s="15" t="s">
        <v>26</v>
      </c>
      <c r="B20" s="16"/>
      <c r="C20" s="16"/>
      <c r="D20" s="16"/>
      <c r="E20" s="16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</row>
    <row r="21" spans="1:17" ht="22.5" x14ac:dyDescent="0.55000000000000004">
      <c r="A21" s="48"/>
      <c r="B21" s="333">
        <v>1</v>
      </c>
      <c r="C21" s="2" t="s">
        <v>27</v>
      </c>
      <c r="D21" s="2" t="s">
        <v>28</v>
      </c>
      <c r="E21" s="2" t="s">
        <v>14</v>
      </c>
      <c r="F21" s="1">
        <v>2</v>
      </c>
      <c r="G21" s="1">
        <v>74</v>
      </c>
      <c r="H21" s="324">
        <f>F21+G21</f>
        <v>76</v>
      </c>
      <c r="I21" s="1"/>
      <c r="J21" s="1"/>
      <c r="K21" s="324"/>
      <c r="L21" s="1"/>
      <c r="M21" s="1"/>
      <c r="N21" s="324"/>
      <c r="O21" s="1">
        <f>F21+I21+L21</f>
        <v>2</v>
      </c>
      <c r="P21" s="1">
        <f>G21+J21+M21</f>
        <v>74</v>
      </c>
      <c r="Q21" s="324">
        <f>O21+P21</f>
        <v>76</v>
      </c>
    </row>
    <row r="22" spans="1:17" ht="22.5" x14ac:dyDescent="0.55000000000000004">
      <c r="A22" s="48"/>
      <c r="B22" s="333">
        <v>2</v>
      </c>
      <c r="C22" s="2" t="s">
        <v>27</v>
      </c>
      <c r="D22" s="2" t="s">
        <v>29</v>
      </c>
      <c r="E22" s="2" t="s">
        <v>14</v>
      </c>
      <c r="F22" s="1">
        <v>13</v>
      </c>
      <c r="G22" s="1">
        <v>59</v>
      </c>
      <c r="H22" s="324">
        <f t="shared" ref="H22:H31" si="5">F22+G22</f>
        <v>72</v>
      </c>
      <c r="I22" s="1"/>
      <c r="J22" s="1"/>
      <c r="K22" s="324"/>
      <c r="L22" s="1"/>
      <c r="M22" s="1"/>
      <c r="N22" s="324"/>
      <c r="O22" s="1">
        <f t="shared" ref="O22:O36" si="6">F22+I22+L22</f>
        <v>13</v>
      </c>
      <c r="P22" s="1">
        <f t="shared" ref="P22:P36" si="7">G22+J22+M22</f>
        <v>59</v>
      </c>
      <c r="Q22" s="324">
        <f t="shared" ref="Q22:Q36" si="8">O22+P22</f>
        <v>72</v>
      </c>
    </row>
    <row r="23" spans="1:17" ht="22.5" x14ac:dyDescent="0.55000000000000004">
      <c r="A23" s="48"/>
      <c r="B23" s="333">
        <v>3</v>
      </c>
      <c r="C23" s="2" t="s">
        <v>27</v>
      </c>
      <c r="D23" s="2" t="s">
        <v>30</v>
      </c>
      <c r="E23" s="2" t="s">
        <v>14</v>
      </c>
      <c r="F23" s="1">
        <v>20</v>
      </c>
      <c r="G23" s="1">
        <v>36</v>
      </c>
      <c r="H23" s="324">
        <f t="shared" si="5"/>
        <v>56</v>
      </c>
      <c r="I23" s="1"/>
      <c r="J23" s="1"/>
      <c r="K23" s="324"/>
      <c r="L23" s="1"/>
      <c r="M23" s="1"/>
      <c r="N23" s="324"/>
      <c r="O23" s="1">
        <f t="shared" si="6"/>
        <v>20</v>
      </c>
      <c r="P23" s="1">
        <f t="shared" si="7"/>
        <v>36</v>
      </c>
      <c r="Q23" s="324">
        <f t="shared" si="8"/>
        <v>56</v>
      </c>
    </row>
    <row r="24" spans="1:17" ht="22.5" x14ac:dyDescent="0.55000000000000004">
      <c r="A24" s="48"/>
      <c r="B24" s="333">
        <v>4</v>
      </c>
      <c r="C24" s="2" t="s">
        <v>27</v>
      </c>
      <c r="D24" s="2" t="s">
        <v>31</v>
      </c>
      <c r="E24" s="2" t="s">
        <v>14</v>
      </c>
      <c r="F24" s="1">
        <v>12</v>
      </c>
      <c r="G24" s="1">
        <v>63</v>
      </c>
      <c r="H24" s="324">
        <f t="shared" si="5"/>
        <v>75</v>
      </c>
      <c r="I24" s="1"/>
      <c r="J24" s="1"/>
      <c r="K24" s="324"/>
      <c r="L24" s="1"/>
      <c r="M24" s="1"/>
      <c r="N24" s="324"/>
      <c r="O24" s="1">
        <f t="shared" si="6"/>
        <v>12</v>
      </c>
      <c r="P24" s="1">
        <f t="shared" si="7"/>
        <v>63</v>
      </c>
      <c r="Q24" s="324">
        <f t="shared" si="8"/>
        <v>75</v>
      </c>
    </row>
    <row r="25" spans="1:17" ht="22.5" x14ac:dyDescent="0.55000000000000004">
      <c r="A25" s="48"/>
      <c r="B25" s="333">
        <v>5</v>
      </c>
      <c r="C25" s="2" t="s">
        <v>27</v>
      </c>
      <c r="D25" s="2" t="s">
        <v>32</v>
      </c>
      <c r="E25" s="2" t="s">
        <v>14</v>
      </c>
      <c r="F25" s="1">
        <v>9</v>
      </c>
      <c r="G25" s="1">
        <v>72</v>
      </c>
      <c r="H25" s="324">
        <f t="shared" si="5"/>
        <v>81</v>
      </c>
      <c r="I25" s="1"/>
      <c r="J25" s="1"/>
      <c r="K25" s="324"/>
      <c r="L25" s="1"/>
      <c r="M25" s="1"/>
      <c r="N25" s="324"/>
      <c r="O25" s="1">
        <f t="shared" si="6"/>
        <v>9</v>
      </c>
      <c r="P25" s="1">
        <f t="shared" si="7"/>
        <v>72</v>
      </c>
      <c r="Q25" s="324">
        <f t="shared" si="8"/>
        <v>81</v>
      </c>
    </row>
    <row r="26" spans="1:17" ht="22.5" x14ac:dyDescent="0.55000000000000004">
      <c r="A26" s="48"/>
      <c r="B26" s="333">
        <v>6</v>
      </c>
      <c r="C26" s="2" t="s">
        <v>27</v>
      </c>
      <c r="D26" s="2" t="s">
        <v>33</v>
      </c>
      <c r="E26" s="2" t="s">
        <v>14</v>
      </c>
      <c r="F26" s="1">
        <v>20</v>
      </c>
      <c r="G26" s="1">
        <v>59</v>
      </c>
      <c r="H26" s="324">
        <f t="shared" si="5"/>
        <v>79</v>
      </c>
      <c r="I26" s="1"/>
      <c r="J26" s="1"/>
      <c r="K26" s="324"/>
      <c r="L26" s="1"/>
      <c r="M26" s="1"/>
      <c r="N26" s="324"/>
      <c r="O26" s="1">
        <f t="shared" si="6"/>
        <v>20</v>
      </c>
      <c r="P26" s="1">
        <f t="shared" si="7"/>
        <v>59</v>
      </c>
      <c r="Q26" s="324">
        <f t="shared" si="8"/>
        <v>79</v>
      </c>
    </row>
    <row r="27" spans="1:17" ht="22.5" x14ac:dyDescent="0.55000000000000004">
      <c r="A27" s="48"/>
      <c r="B27" s="333">
        <v>7</v>
      </c>
      <c r="C27" s="2" t="s">
        <v>27</v>
      </c>
      <c r="D27" s="2" t="s">
        <v>34</v>
      </c>
      <c r="E27" s="2" t="s">
        <v>14</v>
      </c>
      <c r="F27" s="1">
        <v>3</v>
      </c>
      <c r="G27" s="1">
        <v>77</v>
      </c>
      <c r="H27" s="324">
        <f t="shared" si="5"/>
        <v>80</v>
      </c>
      <c r="I27" s="1"/>
      <c r="J27" s="1"/>
      <c r="K27" s="324"/>
      <c r="L27" s="1"/>
      <c r="M27" s="1"/>
      <c r="N27" s="324"/>
      <c r="O27" s="1">
        <f t="shared" si="6"/>
        <v>3</v>
      </c>
      <c r="P27" s="1">
        <f t="shared" si="7"/>
        <v>77</v>
      </c>
      <c r="Q27" s="324">
        <f t="shared" si="8"/>
        <v>80</v>
      </c>
    </row>
    <row r="28" spans="1:17" ht="22.5" x14ac:dyDescent="0.55000000000000004">
      <c r="A28" s="48"/>
      <c r="B28" s="333">
        <v>8</v>
      </c>
      <c r="C28" s="2" t="s">
        <v>27</v>
      </c>
      <c r="D28" s="2" t="s">
        <v>35</v>
      </c>
      <c r="E28" s="2" t="s">
        <v>14</v>
      </c>
      <c r="F28" s="1">
        <v>8</v>
      </c>
      <c r="G28" s="1">
        <v>59</v>
      </c>
      <c r="H28" s="324">
        <f t="shared" si="5"/>
        <v>67</v>
      </c>
      <c r="I28" s="1"/>
      <c r="J28" s="1"/>
      <c r="K28" s="324"/>
      <c r="L28" s="1"/>
      <c r="M28" s="1"/>
      <c r="N28" s="324"/>
      <c r="O28" s="1">
        <f t="shared" si="6"/>
        <v>8</v>
      </c>
      <c r="P28" s="1">
        <f t="shared" si="7"/>
        <v>59</v>
      </c>
      <c r="Q28" s="324">
        <f t="shared" si="8"/>
        <v>67</v>
      </c>
    </row>
    <row r="29" spans="1:17" ht="22.5" x14ac:dyDescent="0.55000000000000004">
      <c r="A29" s="48"/>
      <c r="B29" s="333">
        <v>9</v>
      </c>
      <c r="C29" s="2" t="s">
        <v>27</v>
      </c>
      <c r="D29" s="2" t="s">
        <v>36</v>
      </c>
      <c r="E29" s="2" t="s">
        <v>14</v>
      </c>
      <c r="F29" s="1">
        <v>48</v>
      </c>
      <c r="G29" s="1">
        <v>21</v>
      </c>
      <c r="H29" s="324">
        <f t="shared" si="5"/>
        <v>69</v>
      </c>
      <c r="I29" s="1"/>
      <c r="J29" s="1"/>
      <c r="K29" s="324"/>
      <c r="L29" s="1"/>
      <c r="M29" s="1"/>
      <c r="N29" s="324"/>
      <c r="O29" s="1">
        <f t="shared" si="6"/>
        <v>48</v>
      </c>
      <c r="P29" s="1">
        <f t="shared" si="7"/>
        <v>21</v>
      </c>
      <c r="Q29" s="324">
        <f t="shared" si="8"/>
        <v>69</v>
      </c>
    </row>
    <row r="30" spans="1:17" ht="22.5" x14ac:dyDescent="0.55000000000000004">
      <c r="A30" s="48"/>
      <c r="B30" s="333">
        <v>10</v>
      </c>
      <c r="C30" s="2" t="s">
        <v>27</v>
      </c>
      <c r="D30" s="2" t="s">
        <v>37</v>
      </c>
      <c r="E30" s="2" t="s">
        <v>14</v>
      </c>
      <c r="F30" s="1">
        <v>31</v>
      </c>
      <c r="G30" s="1">
        <v>8</v>
      </c>
      <c r="H30" s="324">
        <f t="shared" si="5"/>
        <v>39</v>
      </c>
      <c r="I30" s="1"/>
      <c r="J30" s="1"/>
      <c r="K30" s="324"/>
      <c r="L30" s="1"/>
      <c r="M30" s="1"/>
      <c r="N30" s="324"/>
      <c r="O30" s="1">
        <f t="shared" si="6"/>
        <v>31</v>
      </c>
      <c r="P30" s="1">
        <f t="shared" si="7"/>
        <v>8</v>
      </c>
      <c r="Q30" s="324">
        <f t="shared" si="8"/>
        <v>39</v>
      </c>
    </row>
    <row r="31" spans="1:17" ht="22.5" x14ac:dyDescent="0.55000000000000004">
      <c r="A31" s="48"/>
      <c r="B31" s="333">
        <v>11</v>
      </c>
      <c r="C31" s="2" t="s">
        <v>27</v>
      </c>
      <c r="D31" s="2" t="s">
        <v>108</v>
      </c>
      <c r="E31" s="2" t="s">
        <v>14</v>
      </c>
      <c r="F31" s="1">
        <v>4</v>
      </c>
      <c r="G31" s="1">
        <v>39</v>
      </c>
      <c r="H31" s="324">
        <f t="shared" si="5"/>
        <v>43</v>
      </c>
      <c r="I31" s="1"/>
      <c r="J31" s="1"/>
      <c r="K31" s="324"/>
      <c r="L31" s="1"/>
      <c r="M31" s="1"/>
      <c r="N31" s="324"/>
      <c r="O31" s="1">
        <f t="shared" si="6"/>
        <v>4</v>
      </c>
      <c r="P31" s="1">
        <f t="shared" si="7"/>
        <v>39</v>
      </c>
      <c r="Q31" s="324">
        <f t="shared" si="8"/>
        <v>43</v>
      </c>
    </row>
    <row r="32" spans="1:17" ht="22.5" x14ac:dyDescent="0.55000000000000004">
      <c r="A32" s="48"/>
      <c r="B32" s="333">
        <v>12</v>
      </c>
      <c r="C32" s="2" t="s">
        <v>38</v>
      </c>
      <c r="D32" s="2" t="s">
        <v>39</v>
      </c>
      <c r="E32" s="3" t="s">
        <v>38</v>
      </c>
      <c r="F32" s="1"/>
      <c r="G32" s="1"/>
      <c r="H32" s="324"/>
      <c r="I32" s="1"/>
      <c r="J32" s="1"/>
      <c r="K32" s="324"/>
      <c r="L32" s="1">
        <v>56</v>
      </c>
      <c r="M32" s="1">
        <v>110</v>
      </c>
      <c r="N32" s="324">
        <f>L32+M32</f>
        <v>166</v>
      </c>
      <c r="O32" s="1">
        <f t="shared" si="6"/>
        <v>56</v>
      </c>
      <c r="P32" s="1">
        <f t="shared" si="7"/>
        <v>110</v>
      </c>
      <c r="Q32" s="324">
        <f t="shared" si="8"/>
        <v>166</v>
      </c>
    </row>
    <row r="33" spans="1:17" ht="22.5" x14ac:dyDescent="0.55000000000000004">
      <c r="A33" s="48"/>
      <c r="B33" s="333">
        <v>13</v>
      </c>
      <c r="C33" s="2" t="s">
        <v>40</v>
      </c>
      <c r="D33" s="2" t="s">
        <v>41</v>
      </c>
      <c r="E33" s="2" t="s">
        <v>42</v>
      </c>
      <c r="F33" s="1"/>
      <c r="G33" s="1"/>
      <c r="H33" s="324"/>
      <c r="I33" s="1"/>
      <c r="J33" s="1"/>
      <c r="K33" s="324"/>
      <c r="L33" s="1">
        <v>8</v>
      </c>
      <c r="M33" s="1">
        <v>18</v>
      </c>
      <c r="N33" s="324">
        <f t="shared" ref="N33:N36" si="9">L33+M33</f>
        <v>26</v>
      </c>
      <c r="O33" s="1">
        <f t="shared" si="6"/>
        <v>8</v>
      </c>
      <c r="P33" s="1">
        <f t="shared" si="7"/>
        <v>18</v>
      </c>
      <c r="Q33" s="324">
        <f t="shared" si="8"/>
        <v>26</v>
      </c>
    </row>
    <row r="34" spans="1:17" ht="22.5" x14ac:dyDescent="0.55000000000000004">
      <c r="A34" s="48"/>
      <c r="B34" s="333">
        <v>14</v>
      </c>
      <c r="C34" s="2" t="s">
        <v>40</v>
      </c>
      <c r="D34" s="2" t="s">
        <v>43</v>
      </c>
      <c r="E34" s="2" t="s">
        <v>42</v>
      </c>
      <c r="F34" s="1"/>
      <c r="G34" s="1"/>
      <c r="H34" s="324"/>
      <c r="I34" s="1"/>
      <c r="J34" s="1"/>
      <c r="K34" s="324"/>
      <c r="L34" s="1">
        <v>1</v>
      </c>
      <c r="M34" s="1">
        <v>5</v>
      </c>
      <c r="N34" s="324">
        <f t="shared" si="9"/>
        <v>6</v>
      </c>
      <c r="O34" s="1">
        <f t="shared" si="6"/>
        <v>1</v>
      </c>
      <c r="P34" s="1">
        <f t="shared" si="7"/>
        <v>5</v>
      </c>
      <c r="Q34" s="324">
        <f t="shared" si="8"/>
        <v>6</v>
      </c>
    </row>
    <row r="35" spans="1:17" ht="22.5" x14ac:dyDescent="0.55000000000000004">
      <c r="A35" s="48"/>
      <c r="B35" s="333">
        <v>15</v>
      </c>
      <c r="C35" s="2" t="s">
        <v>40</v>
      </c>
      <c r="D35" s="2" t="s">
        <v>44</v>
      </c>
      <c r="E35" s="2" t="s">
        <v>42</v>
      </c>
      <c r="F35" s="1"/>
      <c r="G35" s="1"/>
      <c r="H35" s="324"/>
      <c r="I35" s="1"/>
      <c r="J35" s="1"/>
      <c r="K35" s="324"/>
      <c r="L35" s="1">
        <v>1</v>
      </c>
      <c r="M35" s="1">
        <v>4</v>
      </c>
      <c r="N35" s="324">
        <f t="shared" si="9"/>
        <v>5</v>
      </c>
      <c r="O35" s="1">
        <f t="shared" si="6"/>
        <v>1</v>
      </c>
      <c r="P35" s="1">
        <f t="shared" si="7"/>
        <v>4</v>
      </c>
      <c r="Q35" s="324">
        <f t="shared" si="8"/>
        <v>5</v>
      </c>
    </row>
    <row r="36" spans="1:17" ht="22.5" x14ac:dyDescent="0.55000000000000004">
      <c r="A36" s="48"/>
      <c r="B36" s="333">
        <v>16</v>
      </c>
      <c r="C36" s="2" t="s">
        <v>45</v>
      </c>
      <c r="D36" s="2" t="s">
        <v>41</v>
      </c>
      <c r="E36" s="2" t="s">
        <v>46</v>
      </c>
      <c r="F36" s="1"/>
      <c r="G36" s="1"/>
      <c r="H36" s="324"/>
      <c r="I36" s="1"/>
      <c r="J36" s="1"/>
      <c r="K36" s="324"/>
      <c r="L36" s="1">
        <v>13</v>
      </c>
      <c r="M36" s="1">
        <v>4</v>
      </c>
      <c r="N36" s="324">
        <f t="shared" si="9"/>
        <v>17</v>
      </c>
      <c r="O36" s="1">
        <f t="shared" si="6"/>
        <v>13</v>
      </c>
      <c r="P36" s="1">
        <f t="shared" si="7"/>
        <v>4</v>
      </c>
      <c r="Q36" s="324">
        <f t="shared" si="8"/>
        <v>17</v>
      </c>
    </row>
    <row r="37" spans="1:17" ht="22.5" x14ac:dyDescent="0.55000000000000004">
      <c r="A37" s="383" t="s">
        <v>47</v>
      </c>
      <c r="B37" s="383"/>
      <c r="C37" s="383"/>
      <c r="D37" s="383"/>
      <c r="E37" s="383"/>
      <c r="F37" s="324">
        <f t="shared" ref="F37:P37" si="10">SUM(F21:F36)</f>
        <v>170</v>
      </c>
      <c r="G37" s="324">
        <f t="shared" si="10"/>
        <v>567</v>
      </c>
      <c r="H37" s="324">
        <f t="shared" si="10"/>
        <v>737</v>
      </c>
      <c r="I37" s="324"/>
      <c r="J37" s="324"/>
      <c r="K37" s="324"/>
      <c r="L37" s="324">
        <f t="shared" si="10"/>
        <v>79</v>
      </c>
      <c r="M37" s="324">
        <f t="shared" si="10"/>
        <v>141</v>
      </c>
      <c r="N37" s="324">
        <f t="shared" si="10"/>
        <v>220</v>
      </c>
      <c r="O37" s="324">
        <f t="shared" si="10"/>
        <v>249</v>
      </c>
      <c r="P37" s="324">
        <f t="shared" si="10"/>
        <v>708</v>
      </c>
      <c r="Q37" s="324">
        <f>SUM(Q21:Q36)</f>
        <v>957</v>
      </c>
    </row>
    <row r="38" spans="1:17" ht="22.5" x14ac:dyDescent="0.55000000000000004">
      <c r="A38" s="21" t="s">
        <v>48</v>
      </c>
      <c r="B38" s="22"/>
      <c r="C38" s="22"/>
      <c r="D38" s="22"/>
      <c r="E38" s="22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</row>
    <row r="39" spans="1:17" ht="22.5" x14ac:dyDescent="0.55000000000000004">
      <c r="A39" s="48"/>
      <c r="B39" s="333">
        <v>1</v>
      </c>
      <c r="C39" s="2" t="s">
        <v>49</v>
      </c>
      <c r="D39" s="2" t="s">
        <v>50</v>
      </c>
      <c r="E39" s="2" t="s">
        <v>14</v>
      </c>
      <c r="F39" s="1">
        <v>14</v>
      </c>
      <c r="G39" s="1">
        <v>18</v>
      </c>
      <c r="H39" s="325">
        <f t="shared" ref="H39:H46" si="11">F39+G39</f>
        <v>32</v>
      </c>
      <c r="I39" s="1">
        <v>6</v>
      </c>
      <c r="J39" s="1">
        <v>9</v>
      </c>
      <c r="K39" s="325">
        <f>I39+J39</f>
        <v>15</v>
      </c>
      <c r="L39" s="1"/>
      <c r="M39" s="1"/>
      <c r="N39" s="325"/>
      <c r="O39" s="1">
        <f>F39+I39</f>
        <v>20</v>
      </c>
      <c r="P39" s="1">
        <f>G39+J39</f>
        <v>27</v>
      </c>
      <c r="Q39" s="325">
        <f>O39+P39</f>
        <v>47</v>
      </c>
    </row>
    <row r="40" spans="1:17" ht="22.5" x14ac:dyDescent="0.55000000000000004">
      <c r="A40" s="48"/>
      <c r="B40" s="333">
        <v>2</v>
      </c>
      <c r="C40" s="2" t="s">
        <v>49</v>
      </c>
      <c r="D40" s="2" t="s">
        <v>51</v>
      </c>
      <c r="E40" s="2" t="s">
        <v>14</v>
      </c>
      <c r="F40" s="1">
        <v>3</v>
      </c>
      <c r="G40" s="1">
        <v>22</v>
      </c>
      <c r="H40" s="325">
        <f t="shared" si="11"/>
        <v>25</v>
      </c>
      <c r="I40" s="1"/>
      <c r="J40" s="1"/>
      <c r="K40" s="325"/>
      <c r="L40" s="1"/>
      <c r="M40" s="1"/>
      <c r="N40" s="325"/>
      <c r="O40" s="1">
        <f t="shared" ref="O40:O49" si="12">F40+I40</f>
        <v>3</v>
      </c>
      <c r="P40" s="1">
        <f t="shared" ref="P40:P49" si="13">G40+J40</f>
        <v>22</v>
      </c>
      <c r="Q40" s="325">
        <f t="shared" ref="Q40:Q49" si="14">O40+P40</f>
        <v>25</v>
      </c>
    </row>
    <row r="41" spans="1:17" ht="22.5" x14ac:dyDescent="0.55000000000000004">
      <c r="A41" s="48"/>
      <c r="B41" s="333">
        <v>3</v>
      </c>
      <c r="C41" s="2" t="s">
        <v>49</v>
      </c>
      <c r="D41" s="2" t="s">
        <v>52</v>
      </c>
      <c r="E41" s="2" t="s">
        <v>14</v>
      </c>
      <c r="F41" s="1">
        <v>2</v>
      </c>
      <c r="G41" s="1">
        <v>13</v>
      </c>
      <c r="H41" s="325">
        <f t="shared" si="11"/>
        <v>15</v>
      </c>
      <c r="I41" s="1"/>
      <c r="J41" s="1"/>
      <c r="K41" s="325"/>
      <c r="L41" s="1"/>
      <c r="M41" s="1"/>
      <c r="N41" s="325"/>
      <c r="O41" s="1">
        <f t="shared" si="12"/>
        <v>2</v>
      </c>
      <c r="P41" s="1">
        <f t="shared" si="13"/>
        <v>13</v>
      </c>
      <c r="Q41" s="325">
        <f t="shared" si="14"/>
        <v>15</v>
      </c>
    </row>
    <row r="42" spans="1:17" ht="22.5" x14ac:dyDescent="0.55000000000000004">
      <c r="A42" s="48"/>
      <c r="B42" s="333">
        <v>4</v>
      </c>
      <c r="C42" s="2" t="s">
        <v>49</v>
      </c>
      <c r="D42" s="2" t="s">
        <v>53</v>
      </c>
      <c r="E42" s="2" t="s">
        <v>14</v>
      </c>
      <c r="F42" s="1">
        <v>11</v>
      </c>
      <c r="G42" s="1">
        <v>65</v>
      </c>
      <c r="H42" s="325">
        <f t="shared" si="11"/>
        <v>76</v>
      </c>
      <c r="I42" s="1">
        <v>3</v>
      </c>
      <c r="J42" s="1">
        <v>4</v>
      </c>
      <c r="K42" s="325">
        <f>I42+J42</f>
        <v>7</v>
      </c>
      <c r="L42" s="1"/>
      <c r="M42" s="1"/>
      <c r="N42" s="325"/>
      <c r="O42" s="1">
        <f t="shared" si="12"/>
        <v>14</v>
      </c>
      <c r="P42" s="1">
        <f t="shared" si="13"/>
        <v>69</v>
      </c>
      <c r="Q42" s="325">
        <f t="shared" si="14"/>
        <v>83</v>
      </c>
    </row>
    <row r="43" spans="1:17" ht="22.5" x14ac:dyDescent="0.55000000000000004">
      <c r="A43" s="48"/>
      <c r="B43" s="333">
        <v>5</v>
      </c>
      <c r="C43" s="2" t="s">
        <v>49</v>
      </c>
      <c r="D43" s="2" t="s">
        <v>55</v>
      </c>
      <c r="E43" s="2" t="s">
        <v>14</v>
      </c>
      <c r="F43" s="1"/>
      <c r="G43" s="1">
        <v>5</v>
      </c>
      <c r="H43" s="325">
        <f t="shared" si="11"/>
        <v>5</v>
      </c>
      <c r="I43" s="1"/>
      <c r="J43" s="1"/>
      <c r="K43" s="325"/>
      <c r="L43" s="1"/>
      <c r="M43" s="1"/>
      <c r="N43" s="325"/>
      <c r="O43" s="1"/>
      <c r="P43" s="1">
        <f t="shared" si="13"/>
        <v>5</v>
      </c>
      <c r="Q43" s="325">
        <f t="shared" si="14"/>
        <v>5</v>
      </c>
    </row>
    <row r="44" spans="1:17" ht="22.5" x14ac:dyDescent="0.55000000000000004">
      <c r="A44" s="48"/>
      <c r="B44" s="333">
        <v>6</v>
      </c>
      <c r="C44" s="2" t="s">
        <v>49</v>
      </c>
      <c r="D44" s="2" t="s">
        <v>56</v>
      </c>
      <c r="E44" s="2" t="s">
        <v>14</v>
      </c>
      <c r="F44" s="1">
        <v>8</v>
      </c>
      <c r="G44" s="1">
        <v>8</v>
      </c>
      <c r="H44" s="325">
        <f t="shared" si="11"/>
        <v>16</v>
      </c>
      <c r="I44" s="1"/>
      <c r="J44" s="1"/>
      <c r="K44" s="325"/>
      <c r="L44" s="1"/>
      <c r="M44" s="1"/>
      <c r="N44" s="325"/>
      <c r="O44" s="1">
        <f t="shared" si="12"/>
        <v>8</v>
      </c>
      <c r="P44" s="1">
        <f t="shared" si="13"/>
        <v>8</v>
      </c>
      <c r="Q44" s="325">
        <f t="shared" si="14"/>
        <v>16</v>
      </c>
    </row>
    <row r="45" spans="1:17" ht="22.5" x14ac:dyDescent="0.55000000000000004">
      <c r="A45" s="48"/>
      <c r="B45" s="333">
        <v>7</v>
      </c>
      <c r="C45" s="2" t="s">
        <v>49</v>
      </c>
      <c r="D45" s="2" t="s">
        <v>88</v>
      </c>
      <c r="E45" s="2" t="s">
        <v>14</v>
      </c>
      <c r="F45" s="1">
        <v>4</v>
      </c>
      <c r="G45" s="1">
        <v>57</v>
      </c>
      <c r="H45" s="325">
        <f t="shared" si="11"/>
        <v>61</v>
      </c>
      <c r="I45" s="1">
        <v>2</v>
      </c>
      <c r="J45" s="1">
        <v>4</v>
      </c>
      <c r="K45" s="325">
        <f>I45+J45</f>
        <v>6</v>
      </c>
      <c r="L45" s="1"/>
      <c r="M45" s="1"/>
      <c r="N45" s="325"/>
      <c r="O45" s="1">
        <f t="shared" si="12"/>
        <v>6</v>
      </c>
      <c r="P45" s="1">
        <f t="shared" si="13"/>
        <v>61</v>
      </c>
      <c r="Q45" s="325">
        <f t="shared" si="14"/>
        <v>67</v>
      </c>
    </row>
    <row r="46" spans="1:17" ht="22.5" x14ac:dyDescent="0.55000000000000004">
      <c r="A46" s="48"/>
      <c r="B46" s="333">
        <v>8</v>
      </c>
      <c r="C46" s="2" t="s">
        <v>49</v>
      </c>
      <c r="D46" s="2" t="s">
        <v>89</v>
      </c>
      <c r="E46" s="2" t="s">
        <v>14</v>
      </c>
      <c r="F46" s="1">
        <v>8</v>
      </c>
      <c r="G46" s="1">
        <v>8</v>
      </c>
      <c r="H46" s="325">
        <f t="shared" si="11"/>
        <v>16</v>
      </c>
      <c r="I46" s="1"/>
      <c r="J46" s="1"/>
      <c r="K46" s="325"/>
      <c r="L46" s="1"/>
      <c r="M46" s="1"/>
      <c r="N46" s="325"/>
      <c r="O46" s="1">
        <f t="shared" si="12"/>
        <v>8</v>
      </c>
      <c r="P46" s="1">
        <f t="shared" si="13"/>
        <v>8</v>
      </c>
      <c r="Q46" s="325">
        <f t="shared" si="14"/>
        <v>16</v>
      </c>
    </row>
    <row r="47" spans="1:17" ht="22.5" x14ac:dyDescent="0.55000000000000004">
      <c r="A47" s="48"/>
      <c r="B47" s="333">
        <v>9</v>
      </c>
      <c r="C47" s="2" t="s">
        <v>59</v>
      </c>
      <c r="D47" s="2" t="s">
        <v>60</v>
      </c>
      <c r="E47" s="2" t="s">
        <v>14</v>
      </c>
      <c r="F47" s="1"/>
      <c r="G47" s="1">
        <v>1</v>
      </c>
      <c r="H47" s="325">
        <f t="shared" ref="H47:H48" si="15">F47+G47</f>
        <v>1</v>
      </c>
      <c r="I47" s="1"/>
      <c r="J47" s="1"/>
      <c r="K47" s="325"/>
      <c r="L47" s="1"/>
      <c r="M47" s="1"/>
      <c r="N47" s="325"/>
      <c r="O47" s="1"/>
      <c r="P47" s="1">
        <f t="shared" si="13"/>
        <v>1</v>
      </c>
      <c r="Q47" s="325">
        <f t="shared" si="14"/>
        <v>1</v>
      </c>
    </row>
    <row r="48" spans="1:17" ht="22.5" x14ac:dyDescent="0.55000000000000004">
      <c r="A48" s="48"/>
      <c r="B48" s="333">
        <v>10</v>
      </c>
      <c r="C48" s="2" t="s">
        <v>59</v>
      </c>
      <c r="D48" s="2" t="s">
        <v>61</v>
      </c>
      <c r="E48" s="2" t="s">
        <v>14</v>
      </c>
      <c r="F48" s="1">
        <v>1</v>
      </c>
      <c r="G48" s="1">
        <v>3</v>
      </c>
      <c r="H48" s="325">
        <f t="shared" si="15"/>
        <v>4</v>
      </c>
      <c r="I48" s="1"/>
      <c r="J48" s="1"/>
      <c r="K48" s="325"/>
      <c r="L48" s="1"/>
      <c r="M48" s="1"/>
      <c r="N48" s="325"/>
      <c r="O48" s="1">
        <f t="shared" si="12"/>
        <v>1</v>
      </c>
      <c r="P48" s="1">
        <f t="shared" si="13"/>
        <v>3</v>
      </c>
      <c r="Q48" s="325">
        <f t="shared" si="14"/>
        <v>4</v>
      </c>
    </row>
    <row r="49" spans="1:17" ht="22.5" x14ac:dyDescent="0.55000000000000004">
      <c r="A49" s="48"/>
      <c r="B49" s="333">
        <v>11</v>
      </c>
      <c r="C49" s="2"/>
      <c r="D49" s="2" t="s">
        <v>118</v>
      </c>
      <c r="E49" s="2" t="s">
        <v>14</v>
      </c>
      <c r="F49" s="1">
        <v>3</v>
      </c>
      <c r="G49" s="1">
        <v>2</v>
      </c>
      <c r="H49" s="325">
        <f>F49+G49</f>
        <v>5</v>
      </c>
      <c r="I49" s="1"/>
      <c r="J49" s="1"/>
      <c r="K49" s="325"/>
      <c r="L49" s="1"/>
      <c r="M49" s="1"/>
      <c r="N49" s="325"/>
      <c r="O49" s="1">
        <f t="shared" si="12"/>
        <v>3</v>
      </c>
      <c r="P49" s="1">
        <f t="shared" si="13"/>
        <v>2</v>
      </c>
      <c r="Q49" s="325">
        <f t="shared" si="14"/>
        <v>5</v>
      </c>
    </row>
    <row r="50" spans="1:17" ht="22.5" x14ac:dyDescent="0.55000000000000004">
      <c r="A50" s="384" t="s">
        <v>62</v>
      </c>
      <c r="B50" s="384"/>
      <c r="C50" s="384"/>
      <c r="D50" s="384"/>
      <c r="E50" s="384"/>
      <c r="F50" s="325">
        <f>SUM(F39:F49)</f>
        <v>54</v>
      </c>
      <c r="G50" s="325">
        <f t="shared" ref="G50:Q50" si="16">SUM(G39:G49)</f>
        <v>202</v>
      </c>
      <c r="H50" s="325">
        <f t="shared" si="16"/>
        <v>256</v>
      </c>
      <c r="I50" s="325">
        <f t="shared" si="16"/>
        <v>11</v>
      </c>
      <c r="J50" s="325">
        <f t="shared" si="16"/>
        <v>17</v>
      </c>
      <c r="K50" s="325">
        <f t="shared" si="16"/>
        <v>28</v>
      </c>
      <c r="L50" s="325">
        <f t="shared" si="16"/>
        <v>0</v>
      </c>
      <c r="M50" s="325">
        <f t="shared" si="16"/>
        <v>0</v>
      </c>
      <c r="N50" s="325">
        <f t="shared" si="16"/>
        <v>0</v>
      </c>
      <c r="O50" s="325">
        <f t="shared" si="16"/>
        <v>65</v>
      </c>
      <c r="P50" s="325">
        <f t="shared" si="16"/>
        <v>219</v>
      </c>
      <c r="Q50" s="325">
        <f t="shared" si="16"/>
        <v>284</v>
      </c>
    </row>
    <row r="51" spans="1:17" ht="22.5" x14ac:dyDescent="0.55000000000000004">
      <c r="A51" s="186" t="s">
        <v>63</v>
      </c>
      <c r="B51" s="187"/>
      <c r="C51" s="187"/>
      <c r="D51" s="187"/>
      <c r="E51" s="187"/>
      <c r="F51" s="185"/>
      <c r="G51" s="185"/>
      <c r="H51" s="185"/>
      <c r="I51" s="185"/>
      <c r="J51" s="185"/>
      <c r="K51" s="185"/>
      <c r="L51" s="185"/>
      <c r="M51" s="185"/>
      <c r="N51" s="185"/>
      <c r="O51" s="185"/>
      <c r="P51" s="185"/>
      <c r="Q51" s="185"/>
    </row>
    <row r="52" spans="1:17" ht="22.5" x14ac:dyDescent="0.55000000000000004">
      <c r="A52" s="48"/>
      <c r="B52" s="333">
        <v>1</v>
      </c>
      <c r="C52" s="2" t="s">
        <v>64</v>
      </c>
      <c r="D52" s="2" t="s">
        <v>66</v>
      </c>
      <c r="E52" s="2" t="s">
        <v>14</v>
      </c>
      <c r="F52" s="1">
        <v>5</v>
      </c>
      <c r="G52" s="1">
        <v>40</v>
      </c>
      <c r="H52" s="320">
        <f t="shared" ref="H52:H56" si="17">F52+G52</f>
        <v>45</v>
      </c>
      <c r="I52" s="1">
        <v>8</v>
      </c>
      <c r="J52" s="1">
        <v>13</v>
      </c>
      <c r="K52" s="320">
        <f>I52+J52</f>
        <v>21</v>
      </c>
      <c r="L52" s="1"/>
      <c r="M52" s="1"/>
      <c r="N52" s="320"/>
      <c r="O52" s="1">
        <f>F52+I52+L52</f>
        <v>13</v>
      </c>
      <c r="P52" s="1">
        <f>G52+J52+M52</f>
        <v>53</v>
      </c>
      <c r="Q52" s="320">
        <f>O52+P52</f>
        <v>66</v>
      </c>
    </row>
    <row r="53" spans="1:17" ht="22.5" x14ac:dyDescent="0.55000000000000004">
      <c r="A53" s="48"/>
      <c r="B53" s="333">
        <v>2</v>
      </c>
      <c r="C53" s="2" t="s">
        <v>64</v>
      </c>
      <c r="D53" s="2" t="s">
        <v>67</v>
      </c>
      <c r="E53" s="2" t="s">
        <v>14</v>
      </c>
      <c r="F53" s="1">
        <v>5</v>
      </c>
      <c r="G53" s="1">
        <v>35</v>
      </c>
      <c r="H53" s="320">
        <f t="shared" si="17"/>
        <v>40</v>
      </c>
      <c r="I53" s="1">
        <v>3</v>
      </c>
      <c r="J53" s="1">
        <v>10</v>
      </c>
      <c r="K53" s="320">
        <f>I53+J53</f>
        <v>13</v>
      </c>
      <c r="L53" s="1"/>
      <c r="M53" s="1"/>
      <c r="N53" s="320"/>
      <c r="O53" s="1">
        <f t="shared" ref="O53:O60" si="18">F53+I53+L53</f>
        <v>8</v>
      </c>
      <c r="P53" s="1">
        <f t="shared" ref="P53:P60" si="19">G53+J53+M53</f>
        <v>45</v>
      </c>
      <c r="Q53" s="320">
        <f t="shared" ref="Q53:Q60" si="20">O53+P53</f>
        <v>53</v>
      </c>
    </row>
    <row r="54" spans="1:17" ht="22.5" x14ac:dyDescent="0.55000000000000004">
      <c r="A54" s="48"/>
      <c r="B54" s="333">
        <v>3</v>
      </c>
      <c r="C54" s="2" t="s">
        <v>64</v>
      </c>
      <c r="D54" s="2" t="s">
        <v>68</v>
      </c>
      <c r="E54" s="2" t="s">
        <v>14</v>
      </c>
      <c r="F54" s="1">
        <v>18</v>
      </c>
      <c r="G54" s="1">
        <v>21</v>
      </c>
      <c r="H54" s="320">
        <f t="shared" si="17"/>
        <v>39</v>
      </c>
      <c r="I54" s="1">
        <v>3</v>
      </c>
      <c r="J54" s="1">
        <v>6</v>
      </c>
      <c r="K54" s="320">
        <f>I54+J54</f>
        <v>9</v>
      </c>
      <c r="L54" s="1"/>
      <c r="M54" s="1"/>
      <c r="N54" s="320"/>
      <c r="O54" s="1">
        <f t="shared" si="18"/>
        <v>21</v>
      </c>
      <c r="P54" s="1">
        <f t="shared" si="19"/>
        <v>27</v>
      </c>
      <c r="Q54" s="320">
        <f t="shared" si="20"/>
        <v>48</v>
      </c>
    </row>
    <row r="55" spans="1:17" ht="22.5" x14ac:dyDescent="0.55000000000000004">
      <c r="A55" s="48"/>
      <c r="B55" s="333">
        <v>4</v>
      </c>
      <c r="C55" s="2" t="s">
        <v>64</v>
      </c>
      <c r="D55" s="2" t="s">
        <v>69</v>
      </c>
      <c r="E55" s="2" t="s">
        <v>14</v>
      </c>
      <c r="F55" s="1">
        <v>1</v>
      </c>
      <c r="G55" s="1">
        <v>7</v>
      </c>
      <c r="H55" s="320">
        <f t="shared" si="17"/>
        <v>8</v>
      </c>
      <c r="I55" s="1"/>
      <c r="J55" s="1"/>
      <c r="K55" s="320"/>
      <c r="L55" s="1"/>
      <c r="M55" s="1"/>
      <c r="N55" s="320"/>
      <c r="O55" s="1">
        <f t="shared" si="18"/>
        <v>1</v>
      </c>
      <c r="P55" s="1">
        <f t="shared" si="19"/>
        <v>7</v>
      </c>
      <c r="Q55" s="320">
        <f t="shared" si="20"/>
        <v>8</v>
      </c>
    </row>
    <row r="56" spans="1:17" ht="22.5" x14ac:dyDescent="0.55000000000000004">
      <c r="A56" s="48"/>
      <c r="B56" s="333">
        <v>5</v>
      </c>
      <c r="C56" s="2" t="s">
        <v>64</v>
      </c>
      <c r="D56" s="2" t="s">
        <v>70</v>
      </c>
      <c r="E56" s="2" t="s">
        <v>14</v>
      </c>
      <c r="F56" s="1">
        <v>3</v>
      </c>
      <c r="G56" s="1">
        <v>22</v>
      </c>
      <c r="H56" s="320">
        <f t="shared" si="17"/>
        <v>25</v>
      </c>
      <c r="I56" s="1"/>
      <c r="J56" s="1"/>
      <c r="K56" s="320"/>
      <c r="L56" s="1"/>
      <c r="M56" s="1"/>
      <c r="N56" s="320"/>
      <c r="O56" s="1">
        <f t="shared" si="18"/>
        <v>3</v>
      </c>
      <c r="P56" s="1">
        <f t="shared" si="19"/>
        <v>22</v>
      </c>
      <c r="Q56" s="320">
        <f t="shared" si="20"/>
        <v>25</v>
      </c>
    </row>
    <row r="57" spans="1:17" ht="22.5" x14ac:dyDescent="0.55000000000000004">
      <c r="A57" s="48"/>
      <c r="B57" s="333">
        <v>6</v>
      </c>
      <c r="C57" s="2" t="s">
        <v>71</v>
      </c>
      <c r="D57" s="2" t="s">
        <v>72</v>
      </c>
      <c r="E57" s="2" t="s">
        <v>42</v>
      </c>
      <c r="F57" s="1"/>
      <c r="G57" s="1"/>
      <c r="H57" s="320"/>
      <c r="I57" s="1"/>
      <c r="J57" s="1"/>
      <c r="K57" s="320"/>
      <c r="L57" s="1">
        <v>1</v>
      </c>
      <c r="M57" s="1"/>
      <c r="N57" s="320">
        <f>L57+M57</f>
        <v>1</v>
      </c>
      <c r="O57" s="1">
        <f t="shared" si="18"/>
        <v>1</v>
      </c>
      <c r="P57" s="1"/>
      <c r="Q57" s="320">
        <f t="shared" si="20"/>
        <v>1</v>
      </c>
    </row>
    <row r="58" spans="1:17" ht="22.5" x14ac:dyDescent="0.55000000000000004">
      <c r="A58" s="48"/>
      <c r="B58" s="333">
        <v>7</v>
      </c>
      <c r="C58" s="2" t="s">
        <v>73</v>
      </c>
      <c r="D58" s="2" t="s">
        <v>74</v>
      </c>
      <c r="E58" s="2" t="s">
        <v>14</v>
      </c>
      <c r="F58" s="1">
        <v>6</v>
      </c>
      <c r="G58" s="1">
        <v>128</v>
      </c>
      <c r="H58" s="320">
        <f>F58+G58</f>
        <v>134</v>
      </c>
      <c r="I58" s="1"/>
      <c r="J58" s="1">
        <v>14</v>
      </c>
      <c r="K58" s="320">
        <f>I58+J58</f>
        <v>14</v>
      </c>
      <c r="L58" s="1"/>
      <c r="M58" s="1"/>
      <c r="N58" s="320"/>
      <c r="O58" s="1">
        <f t="shared" si="18"/>
        <v>6</v>
      </c>
      <c r="P58" s="1">
        <f t="shared" si="19"/>
        <v>142</v>
      </c>
      <c r="Q58" s="320">
        <f t="shared" si="20"/>
        <v>148</v>
      </c>
    </row>
    <row r="59" spans="1:17" ht="22.5" x14ac:dyDescent="0.55000000000000004">
      <c r="A59" s="48"/>
      <c r="B59" s="333">
        <v>8</v>
      </c>
      <c r="C59" s="2" t="s">
        <v>75</v>
      </c>
      <c r="D59" s="2" t="s">
        <v>74</v>
      </c>
      <c r="E59" s="2" t="s">
        <v>42</v>
      </c>
      <c r="F59" s="1"/>
      <c r="G59" s="1"/>
      <c r="H59" s="320"/>
      <c r="I59" s="1"/>
      <c r="J59" s="1"/>
      <c r="K59" s="320"/>
      <c r="L59" s="1">
        <v>1</v>
      </c>
      <c r="M59" s="1">
        <v>3</v>
      </c>
      <c r="N59" s="320">
        <f t="shared" ref="N59" si="21">L59+M59</f>
        <v>4</v>
      </c>
      <c r="O59" s="1">
        <f t="shared" si="18"/>
        <v>1</v>
      </c>
      <c r="P59" s="1">
        <f t="shared" si="19"/>
        <v>3</v>
      </c>
      <c r="Q59" s="320">
        <f t="shared" si="20"/>
        <v>4</v>
      </c>
    </row>
    <row r="60" spans="1:17" ht="22.5" x14ac:dyDescent="0.55000000000000004">
      <c r="A60" s="48"/>
      <c r="B60" s="333">
        <v>9</v>
      </c>
      <c r="C60" s="2" t="s">
        <v>49</v>
      </c>
      <c r="D60" s="2" t="s">
        <v>114</v>
      </c>
      <c r="E60" s="2" t="s">
        <v>14</v>
      </c>
      <c r="F60" s="1">
        <v>9</v>
      </c>
      <c r="G60" s="1">
        <v>65</v>
      </c>
      <c r="H60" s="320">
        <f>F60+G60</f>
        <v>74</v>
      </c>
      <c r="I60" s="1"/>
      <c r="J60" s="1"/>
      <c r="K60" s="320"/>
      <c r="L60" s="1"/>
      <c r="M60" s="1"/>
      <c r="N60" s="320"/>
      <c r="O60" s="1">
        <f t="shared" si="18"/>
        <v>9</v>
      </c>
      <c r="P60" s="1">
        <f t="shared" si="19"/>
        <v>65</v>
      </c>
      <c r="Q60" s="320">
        <f t="shared" si="20"/>
        <v>74</v>
      </c>
    </row>
    <row r="61" spans="1:17" ht="22.5" x14ac:dyDescent="0.55000000000000004">
      <c r="A61" s="379" t="s">
        <v>76</v>
      </c>
      <c r="B61" s="379"/>
      <c r="C61" s="379"/>
      <c r="D61" s="379"/>
      <c r="E61" s="379"/>
      <c r="F61" s="320">
        <f t="shared" ref="F61:Q61" si="22">SUM(F52:F60)</f>
        <v>47</v>
      </c>
      <c r="G61" s="320">
        <f t="shared" si="22"/>
        <v>318</v>
      </c>
      <c r="H61" s="320">
        <f t="shared" si="22"/>
        <v>365</v>
      </c>
      <c r="I61" s="320">
        <f t="shared" si="22"/>
        <v>14</v>
      </c>
      <c r="J61" s="320">
        <f t="shared" si="22"/>
        <v>43</v>
      </c>
      <c r="K61" s="320">
        <f t="shared" si="22"/>
        <v>57</v>
      </c>
      <c r="L61" s="320">
        <f t="shared" si="22"/>
        <v>2</v>
      </c>
      <c r="M61" s="320">
        <f t="shared" si="22"/>
        <v>3</v>
      </c>
      <c r="N61" s="320">
        <f t="shared" si="22"/>
        <v>5</v>
      </c>
      <c r="O61" s="320">
        <f t="shared" si="22"/>
        <v>63</v>
      </c>
      <c r="P61" s="320">
        <f t="shared" si="22"/>
        <v>364</v>
      </c>
      <c r="Q61" s="320">
        <f t="shared" si="22"/>
        <v>427</v>
      </c>
    </row>
    <row r="62" spans="1:17" ht="22.5" x14ac:dyDescent="0.55000000000000004">
      <c r="A62" s="24" t="s">
        <v>77</v>
      </c>
      <c r="B62" s="25"/>
      <c r="C62" s="25"/>
      <c r="D62" s="25"/>
      <c r="E62" s="25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</row>
    <row r="63" spans="1:17" ht="22.5" x14ac:dyDescent="0.55000000000000004">
      <c r="A63" s="48"/>
      <c r="B63" s="333">
        <v>1</v>
      </c>
      <c r="C63" s="2" t="s">
        <v>78</v>
      </c>
      <c r="D63" s="2" t="s">
        <v>79</v>
      </c>
      <c r="E63" s="2" t="s">
        <v>14</v>
      </c>
      <c r="F63" s="1">
        <v>35</v>
      </c>
      <c r="G63" s="1">
        <v>22</v>
      </c>
      <c r="H63" s="326">
        <f>F63+G63</f>
        <v>57</v>
      </c>
      <c r="I63" s="1">
        <v>9</v>
      </c>
      <c r="J63" s="1">
        <v>2</v>
      </c>
      <c r="K63" s="326">
        <f>I63+J63</f>
        <v>11</v>
      </c>
      <c r="L63" s="1"/>
      <c r="M63" s="1"/>
      <c r="N63" s="326"/>
      <c r="O63" s="1">
        <f>F63+I63+L63</f>
        <v>44</v>
      </c>
      <c r="P63" s="1">
        <f>G63+J63+M63</f>
        <v>24</v>
      </c>
      <c r="Q63" s="326">
        <f>O63+P63</f>
        <v>68</v>
      </c>
    </row>
    <row r="64" spans="1:17" ht="22.5" x14ac:dyDescent="0.55000000000000004">
      <c r="A64" s="48"/>
      <c r="B64" s="333">
        <v>2</v>
      </c>
      <c r="C64" s="2" t="s">
        <v>80</v>
      </c>
      <c r="D64" s="2" t="s">
        <v>82</v>
      </c>
      <c r="E64" s="2" t="s">
        <v>14</v>
      </c>
      <c r="F64" s="1">
        <v>40</v>
      </c>
      <c r="G64" s="1">
        <v>61</v>
      </c>
      <c r="H64" s="326">
        <f>F64+G64</f>
        <v>101</v>
      </c>
      <c r="I64" s="1">
        <v>12</v>
      </c>
      <c r="J64" s="1">
        <v>14</v>
      </c>
      <c r="K64" s="326">
        <f>I64+J64</f>
        <v>26</v>
      </c>
      <c r="L64" s="1"/>
      <c r="M64" s="1"/>
      <c r="N64" s="326"/>
      <c r="O64" s="1">
        <f t="shared" ref="O64:O66" si="23">F64+I64+L64</f>
        <v>52</v>
      </c>
      <c r="P64" s="1">
        <f t="shared" ref="P64:P66" si="24">G64+J64+M64</f>
        <v>75</v>
      </c>
      <c r="Q64" s="326">
        <f t="shared" ref="Q64:Q66" si="25">O64+P64</f>
        <v>127</v>
      </c>
    </row>
    <row r="65" spans="1:17" ht="22.5" x14ac:dyDescent="0.55000000000000004">
      <c r="A65" s="48"/>
      <c r="B65" s="333">
        <v>3</v>
      </c>
      <c r="C65" s="2" t="s">
        <v>83</v>
      </c>
      <c r="D65" s="2" t="s">
        <v>81</v>
      </c>
      <c r="E65" s="2" t="s">
        <v>42</v>
      </c>
      <c r="F65" s="1"/>
      <c r="G65" s="1"/>
      <c r="H65" s="326"/>
      <c r="I65" s="1"/>
      <c r="J65" s="1"/>
      <c r="K65" s="326"/>
      <c r="L65" s="1">
        <v>3</v>
      </c>
      <c r="M65" s="1">
        <v>1</v>
      </c>
      <c r="N65" s="326">
        <f>L65+M65</f>
        <v>4</v>
      </c>
      <c r="O65" s="1">
        <f t="shared" si="23"/>
        <v>3</v>
      </c>
      <c r="P65" s="1">
        <f t="shared" si="24"/>
        <v>1</v>
      </c>
      <c r="Q65" s="326">
        <f t="shared" si="25"/>
        <v>4</v>
      </c>
    </row>
    <row r="66" spans="1:17" ht="22.5" x14ac:dyDescent="0.55000000000000004">
      <c r="A66" s="48"/>
      <c r="B66" s="333">
        <v>4</v>
      </c>
      <c r="C66" s="2" t="s">
        <v>84</v>
      </c>
      <c r="D66" s="2" t="s">
        <v>85</v>
      </c>
      <c r="E66" s="2" t="s">
        <v>14</v>
      </c>
      <c r="F66" s="1">
        <v>75</v>
      </c>
      <c r="G66" s="1">
        <v>60</v>
      </c>
      <c r="H66" s="326">
        <f>F66+G66</f>
        <v>135</v>
      </c>
      <c r="I66" s="1">
        <v>7</v>
      </c>
      <c r="J66" s="1">
        <v>5</v>
      </c>
      <c r="K66" s="326">
        <f>I66+J66</f>
        <v>12</v>
      </c>
      <c r="L66" s="1"/>
      <c r="M66" s="1"/>
      <c r="N66" s="326"/>
      <c r="O66" s="1">
        <f t="shared" si="23"/>
        <v>82</v>
      </c>
      <c r="P66" s="1">
        <f t="shared" si="24"/>
        <v>65</v>
      </c>
      <c r="Q66" s="326">
        <f t="shared" si="25"/>
        <v>147</v>
      </c>
    </row>
    <row r="67" spans="1:17" ht="22.5" x14ac:dyDescent="0.55000000000000004">
      <c r="A67" s="385" t="s">
        <v>86</v>
      </c>
      <c r="B67" s="385"/>
      <c r="C67" s="385"/>
      <c r="D67" s="385"/>
      <c r="E67" s="385"/>
      <c r="F67" s="326">
        <f>SUM(F63:F66)</f>
        <v>150</v>
      </c>
      <c r="G67" s="326">
        <f t="shared" ref="G67:Q67" si="26">SUM(G63:G66)</f>
        <v>143</v>
      </c>
      <c r="H67" s="326">
        <f t="shared" si="26"/>
        <v>293</v>
      </c>
      <c r="I67" s="326">
        <f t="shared" si="26"/>
        <v>28</v>
      </c>
      <c r="J67" s="326">
        <f t="shared" si="26"/>
        <v>21</v>
      </c>
      <c r="K67" s="326">
        <f t="shared" si="26"/>
        <v>49</v>
      </c>
      <c r="L67" s="326">
        <f t="shared" si="26"/>
        <v>3</v>
      </c>
      <c r="M67" s="326">
        <f t="shared" si="26"/>
        <v>1</v>
      </c>
      <c r="N67" s="326">
        <f t="shared" si="26"/>
        <v>4</v>
      </c>
      <c r="O67" s="326">
        <f t="shared" si="26"/>
        <v>181</v>
      </c>
      <c r="P67" s="326">
        <f t="shared" si="26"/>
        <v>165</v>
      </c>
      <c r="Q67" s="326">
        <f t="shared" si="26"/>
        <v>346</v>
      </c>
    </row>
    <row r="68" spans="1:17" ht="22.5" x14ac:dyDescent="0.55000000000000004">
      <c r="A68" s="376" t="s">
        <v>87</v>
      </c>
      <c r="B68" s="376"/>
      <c r="C68" s="376"/>
      <c r="D68" s="376"/>
      <c r="E68" s="376"/>
      <c r="F68" s="318">
        <f t="shared" ref="F68:Q68" si="27">SUM(F19+F37+F50+F61+F67)</f>
        <v>555</v>
      </c>
      <c r="G68" s="318">
        <f t="shared" si="27"/>
        <v>1375</v>
      </c>
      <c r="H68" s="318">
        <f t="shared" si="27"/>
        <v>1930</v>
      </c>
      <c r="I68" s="318">
        <f t="shared" si="27"/>
        <v>64</v>
      </c>
      <c r="J68" s="318">
        <f t="shared" si="27"/>
        <v>84</v>
      </c>
      <c r="K68" s="318">
        <f t="shared" si="27"/>
        <v>148</v>
      </c>
      <c r="L68" s="318">
        <f t="shared" si="27"/>
        <v>84</v>
      </c>
      <c r="M68" s="318">
        <f t="shared" si="27"/>
        <v>145</v>
      </c>
      <c r="N68" s="318">
        <f t="shared" si="27"/>
        <v>229</v>
      </c>
      <c r="O68" s="318">
        <f t="shared" si="27"/>
        <v>703</v>
      </c>
      <c r="P68" s="318">
        <f t="shared" si="27"/>
        <v>1604</v>
      </c>
      <c r="Q68" s="318">
        <f t="shared" si="27"/>
        <v>2307</v>
      </c>
    </row>
  </sheetData>
  <mergeCells count="12">
    <mergeCell ref="A68:E68"/>
    <mergeCell ref="A1:Q1"/>
    <mergeCell ref="F2:Q2"/>
    <mergeCell ref="F3:H3"/>
    <mergeCell ref="I3:K3"/>
    <mergeCell ref="L3:N3"/>
    <mergeCell ref="O3:Q3"/>
    <mergeCell ref="A19:E19"/>
    <mergeCell ref="A37:E37"/>
    <mergeCell ref="A50:E50"/>
    <mergeCell ref="A61:E61"/>
    <mergeCell ref="A67:E67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300" verticalDpi="300" r:id="rId1"/>
  <rowBreaks count="4" manualBreakCount="4">
    <brk id="19" max="16383" man="1"/>
    <brk id="37" max="16383" man="1"/>
    <brk id="50" max="16383" man="1"/>
    <brk id="6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7</vt:i4>
      </vt:variant>
      <vt:variant>
        <vt:lpstr>ช่วงที่มีชื่อ</vt:lpstr>
      </vt:variant>
      <vt:variant>
        <vt:i4>4</vt:i4>
      </vt:variant>
    </vt:vector>
  </HeadingPairs>
  <TitlesOfParts>
    <vt:vector size="11" baseType="lpstr">
      <vt:lpstr>แยกชั้นปี</vt:lpstr>
      <vt:lpstr>จบปี61</vt:lpstr>
      <vt:lpstr>สรุปแยก</vt:lpstr>
      <vt:lpstr>สรุปรวม</vt:lpstr>
      <vt:lpstr>เผยแพร่ 4</vt:lpstr>
      <vt:lpstr>เผยแพร่ 5</vt:lpstr>
      <vt:lpstr>จบปี62</vt:lpstr>
      <vt:lpstr>จบปี61!Print_Titles</vt:lpstr>
      <vt:lpstr>จบปี62!Print_Titles</vt:lpstr>
      <vt:lpstr>แยกชั้นปี!Print_Titles</vt:lpstr>
      <vt:lpstr>สรุปแยก!Print_Titles</vt:lpstr>
    </vt:vector>
  </TitlesOfParts>
  <Company>www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</dc:creator>
  <cp:lastModifiedBy>Admin</cp:lastModifiedBy>
  <cp:lastPrinted>2020-07-15T03:19:35Z</cp:lastPrinted>
  <dcterms:created xsi:type="dcterms:W3CDTF">2015-10-24T07:41:00Z</dcterms:created>
  <dcterms:modified xsi:type="dcterms:W3CDTF">2020-09-09T04:41:17Z</dcterms:modified>
</cp:coreProperties>
</file>