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แยกชั้นปี" sheetId="1" r:id="rId1"/>
    <sheet name="จบปีการศึกษา58" sheetId="2" r:id="rId2"/>
    <sheet name="เผยแพร่4" sheetId="3" r:id="rId3"/>
    <sheet name="เผยแพร่5" sheetId="4" r:id="rId4"/>
    <sheet name="สรุปแยก" sheetId="5" r:id="rId5"/>
    <sheet name="สรุปรวม" sheetId="6" r:id="rId6"/>
  </sheets>
  <definedNames>
    <definedName name="_xlnm.Print_Titles" localSheetId="1">'จบปีการศึกษา58'!$1:$4</definedName>
    <definedName name="_xlnm.Print_Titles" localSheetId="2">'เผยแพร่4'!$1:$7</definedName>
    <definedName name="_xlnm.Print_Titles" localSheetId="3">'เผยแพร่5'!$1:$5</definedName>
  </definedNames>
  <calcPr fullCalcOnLoad="1"/>
</workbook>
</file>

<file path=xl/sharedStrings.xml><?xml version="1.0" encoding="utf-8"?>
<sst xmlns="http://schemas.openxmlformats.org/spreadsheetml/2006/main" count="818" uniqueCount="153">
  <si>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</si>
  <si>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</si>
  <si>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</si>
  <si>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</si>
  <si>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</si>
  <si>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</si>
  <si>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</si>
  <si>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</si>
  <si>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</si>
  <si>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</si>
  <si>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</si>
  <si>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</si>
  <si>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</si>
  <si>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</si>
  <si>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</si>
  <si>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เทคโนโลยีสารสนเทศ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</si>
  <si>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</si>
  <si>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</si>
  <si>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</si>
  <si>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</si>
  <si>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</si>
  <si>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</si>
  <si>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</si>
  <si>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</si>
  <si>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</si>
  <si>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</si>
  <si>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</si>
  <si>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</si>
  <si>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</si>
  <si>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</si>
  <si>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</si>
  <si>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</si>
  <si>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</si>
  <si>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</si>
  <si>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</si>
  <si>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</si>
  <si>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</si>
  <si>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</si>
  <si>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</si>
  <si>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</si>
  <si>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</si>
  <si>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</si>
  <si>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</si>
  <si>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</si>
  <si>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</si>
  <si>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</si>
  <si>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</si>
  <si>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</si>
  <si>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</si>
  <si>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</si>
  <si>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</si>
  <si>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</si>
  <si>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</si>
  <si>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</si>
  <si>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สหวิทยาการเพื่อการพัฒนาท้องถิ่น</t>
  </si>
  <si>
    <t>บรรณรักษ์ศาสตร์และสารสนเทศศาสตร์</t>
  </si>
  <si>
    <t>ศิลปะและการออกแบบ</t>
  </si>
  <si>
    <t>ศิลปศาสตรมหาบัณฑิต</t>
  </si>
  <si>
    <t>สังคมศาสตร์เพื่อการพัฒนา</t>
  </si>
  <si>
    <t>นิเทศศาสตรบัณฑิต</t>
  </si>
  <si>
    <t>นิเทศศาสตร์ แขนงวิชาการประชาสัมพันธ์</t>
  </si>
  <si>
    <t>นิเทศศาสตร์ แขนงวิชาวิทยุโทรทัศน์และวิทยุกระจายเสียง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</si>
  <si>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</si>
  <si>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</si>
  <si>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</si>
  <si>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</si>
  <si>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</si>
  <si>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</si>
  <si>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</si>
  <si>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</si>
  <si>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</si>
  <si>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บริหารธุรกิจมหาบัณฑิต</t>
  </si>
  <si>
    <t>การบริหารธุรกิจ</t>
  </si>
  <si>
    <t>บัญชีบัณฑิต</t>
  </si>
  <si>
    <t>การบัญชี</t>
  </si>
  <si>
    <t>บัญชีมหาบัณฑิต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</si>
  <si>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</si>
  <si>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</si>
  <si>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</si>
  <si>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</si>
  <si>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</si>
  <si>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</si>
  <si>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</si>
  <si>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</si>
  <si>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</si>
  <si>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</si>
  <si>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</si>
  <si>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</si>
  <si>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ปี 1 (2558)</t>
  </si>
  <si>
    <t>ปี 2 (2557)</t>
  </si>
  <si>
    <t>ปี 3 (2556)</t>
  </si>
  <si>
    <t>ปี 4 (2555)</t>
  </si>
  <si>
    <t>ปี 5 (2554)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</si>
  <si>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</si>
  <si>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</si>
  <si>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</si>
  <si>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จำนวนนักศึกษาทั่งหมด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</si>
  <si>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</si>
  <si>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</si>
  <si>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</si>
  <si>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</si>
  <si>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</si>
  <si>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</si>
  <si>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</si>
  <si>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</si>
  <si>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</si>
  <si>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</si>
  <si>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</si>
  <si>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</si>
  <si>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</si>
  <si>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</si>
  <si>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</si>
  <si>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รายงานเผยแพร่ 5</t>
  </si>
  <si>
    <t>คณะ/หน่วยงานเทียบเท่า</t>
  </si>
  <si>
    <t>ระดับการศึกษา</t>
  </si>
  <si>
    <t>จำนวนนักศึกษา</t>
  </si>
  <si>
    <t>รายงานเผยแพร่ 4</t>
  </si>
  <si>
    <t>รวมสาขาวิทยาศาสตร์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</si>
  <si>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</si>
  <si>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</si>
  <si>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</si>
  <si>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</si>
  <si>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</si>
  <si>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</si>
  <si>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</si>
  <si>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</si>
  <si>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</si>
  <si>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</si>
  <si>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</si>
  <si>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</si>
  <si>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</si>
  <si>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</si>
  <si>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>รวมสาขาวิศวกรรมศาสตร์</t>
  </si>
  <si>
    <t>นักศึกษาจบ</t>
  </si>
  <si>
    <t>นักศึกษาทั้งภาคปกติและภาค กศ.บป. (เสาร์-อาทิตย์)</t>
  </si>
  <si>
    <t>การท่องเที่ยวและการโรงแรม</t>
  </si>
  <si>
    <t>นักศึกษาจบ (ปีการศึกษา 58</t>
  </si>
  <si>
    <t>จำนวนนักศึกษาจบ (ปีการศึกษา 2558)</t>
  </si>
  <si>
    <t>สถิติจำนวนนักศึกษา จำแนกตามคณะ/วิทยาลัย ประจำปีการศึกษา 2559 (ข้อมูล ณ วันที่ 21 กันยายน 2559)</t>
  </si>
  <si>
    <t>ปี 1 (2559)</t>
  </si>
  <si>
    <t>ปี 2 (2558)</t>
  </si>
  <si>
    <t>ปี 3 (2557)</t>
  </si>
  <si>
    <t>ปี 4 (2556)</t>
  </si>
  <si>
    <t>ปี 5 (2555)</t>
  </si>
  <si>
    <t xml:space="preserve">เทคโนโลยีโยธาและสถาปัตยกรรม </t>
  </si>
  <si>
    <t xml:space="preserve">เทคโนโลยีออกแบบผลิตภัณฑ์และบรรจุภัณฑ์ </t>
  </si>
  <si>
    <t>เทคโนโลยีการจัดการอุตสาหกรรม</t>
  </si>
  <si>
    <t>นิเทศศาสตร์</t>
  </si>
  <si>
    <t>สถิติจำนวนนักศึกษาจบ จำแนกตามคณะ/วิทยาลัย ประจำปีการศึกษา 2558 ( ส.ค. 58 - ก.ค. 59)</t>
  </si>
  <si>
    <t>สถิติจำนวนนักศึกษา จำแนกตามคณะ/วิทยาลัย ประจำปีการศึกษา 2552559 (ข้อมูล ณ วันที่ 21 กันยายน 2559)</t>
  </si>
  <si>
    <t>รายงานข้อมูลหลักสูตร ภาคการศึกษา 1/2559 จำแนกตามคณะ หลักสูตร สาขาวิชา และระดับการศึกษา</t>
  </si>
  <si>
    <r>
      <t>หมายเหตุ</t>
    </r>
    <r>
      <rPr>
        <sz val="14"/>
        <rFont val="TH Niramit AS"/>
        <family val="0"/>
      </rPr>
      <t xml:space="preserve"> : ข้อมูล ณ วันที่ 21 กันยายน 2559  มหาวิทยาลัยราชภัฏศรีสะเกษ</t>
    </r>
  </si>
  <si>
    <t>รายงานจำนวนนิสิต/นักศึกษาทั้งหมด ภาคการศึกษา 1/2559 จำแนกตามคณะ สาขาวิชา ระดับการศึกษา และเพศ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</si>
</sst>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1">
    <font>
      <sz val="10"/>
      <name val="Arial"/>
      <family val="0"/>
    </font>
    <font>
      <sz val="18"/>
      <name val="TH Niramit AS"/>
      <family val="0"/>
    </font>
    <font>
      <sz val="14"/>
      <name val="TH Niramit AS"/>
      <family val="0"/>
    </font>
    <font>
      <sz val="8"/>
      <name val="Arial"/>
      <family val="0"/>
    </font>
    <font>
      <sz val="16"/>
      <name val="Arial"/>
      <family val="0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0"/>
    </font>
    <font>
      <sz val="16"/>
      <name val="TH Niramit AS"/>
      <family val="0"/>
    </font>
    <font>
      <b/>
      <sz val="18"/>
      <name val="TH Niramit AS"/>
      <family val="0"/>
    </font>
    <font>
      <b/>
      <sz val="14"/>
      <name val="TH Niramit AS"/>
      <family val="0"/>
    </font>
    <font>
      <b/>
      <sz val="1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7" borderId="20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21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47" applyFont="1" applyFill="1">
      <alignment/>
      <protection/>
    </xf>
    <xf numFmtId="0" fontId="2" fillId="0" borderId="0" xfId="47" applyFont="1" applyFill="1" applyAlignment="1">
      <alignment horizontal="center"/>
      <protection/>
    </xf>
    <xf numFmtId="187" fontId="9" fillId="0" borderId="0" xfId="33" applyNumberFormat="1" applyFont="1" applyFill="1" applyAlignment="1">
      <alignment horizontal="center"/>
    </xf>
    <xf numFmtId="187" fontId="2" fillId="0" borderId="0" xfId="33" applyNumberFormat="1" applyFont="1" applyFill="1" applyAlignment="1">
      <alignment horizontal="center"/>
    </xf>
    <xf numFmtId="0" fontId="11" fillId="0" borderId="0" xfId="47" applyFont="1" applyFill="1" applyBorder="1" applyAlignment="1">
      <alignment horizontal="center"/>
      <protection/>
    </xf>
    <xf numFmtId="0" fontId="12" fillId="0" borderId="13" xfId="47" applyFont="1" applyFill="1" applyBorder="1" applyAlignment="1">
      <alignment horizontal="center" vertical="center"/>
      <protection/>
    </xf>
    <xf numFmtId="187" fontId="12" fillId="0" borderId="13" xfId="3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47" applyFont="1" applyFill="1" applyBorder="1">
      <alignment/>
      <protection/>
    </xf>
    <xf numFmtId="0" fontId="9" fillId="0" borderId="0" xfId="47" applyFont="1" applyFill="1" applyAlignment="1">
      <alignment shrinkToFit="1"/>
      <protection/>
    </xf>
    <xf numFmtId="0" fontId="9" fillId="0" borderId="0" xfId="47" applyFont="1" applyFill="1" applyAlignment="1">
      <alignment horizontal="right"/>
      <protection/>
    </xf>
    <xf numFmtId="0" fontId="9" fillId="0" borderId="0" xfId="47" applyFont="1" applyFill="1" applyAlignment="1">
      <alignment horizontal="right" shrinkToFit="1"/>
      <protection/>
    </xf>
    <xf numFmtId="0" fontId="12" fillId="0" borderId="0" xfId="47" applyFont="1" applyFill="1" applyBorder="1" applyAlignment="1">
      <alignment horizontal="center"/>
      <protection/>
    </xf>
    <xf numFmtId="0" fontId="12" fillId="0" borderId="0" xfId="47" applyFont="1" applyFill="1" applyAlignment="1">
      <alignment horizontal="center" shrinkToFit="1"/>
      <protection/>
    </xf>
    <xf numFmtId="0" fontId="9" fillId="0" borderId="0" xfId="47" applyFont="1" applyFill="1" applyBorder="1" applyAlignment="1">
      <alignment vertical="center" shrinkToFit="1"/>
      <protection/>
    </xf>
    <xf numFmtId="0" fontId="9" fillId="0" borderId="0" xfId="47" applyFont="1" applyFill="1" applyBorder="1" applyAlignment="1">
      <alignment horizontal="center" shrinkToFit="1"/>
      <protection/>
    </xf>
    <xf numFmtId="187" fontId="9" fillId="0" borderId="0" xfId="33" applyNumberFormat="1" applyFont="1" applyFill="1" applyBorder="1" applyAlignment="1">
      <alignment horizontal="right" vertical="center" shrinkToFit="1"/>
    </xf>
    <xf numFmtId="0" fontId="2" fillId="4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shrinkToFit="1"/>
    </xf>
    <xf numFmtId="0" fontId="2" fillId="38" borderId="10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20" xfId="0" applyFont="1" applyFill="1" applyBorder="1" applyAlignment="1">
      <alignment/>
    </xf>
    <xf numFmtId="0" fontId="2" fillId="42" borderId="21" xfId="0" applyFont="1" applyFill="1" applyBorder="1" applyAlignment="1">
      <alignment/>
    </xf>
    <xf numFmtId="0" fontId="2" fillId="42" borderId="21" xfId="0" applyFont="1" applyFill="1" applyBorder="1" applyAlignment="1">
      <alignment horizontal="center"/>
    </xf>
    <xf numFmtId="0" fontId="2" fillId="42" borderId="22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/>
    </xf>
    <xf numFmtId="0" fontId="2" fillId="43" borderId="20" xfId="0" applyFont="1" applyFill="1" applyBorder="1" applyAlignment="1">
      <alignment/>
    </xf>
    <xf numFmtId="0" fontId="2" fillId="43" borderId="21" xfId="0" applyFont="1" applyFill="1" applyBorder="1" applyAlignment="1">
      <alignment/>
    </xf>
    <xf numFmtId="0" fontId="2" fillId="43" borderId="21" xfId="0" applyFont="1" applyFill="1" applyBorder="1" applyAlignment="1">
      <alignment horizontal="center"/>
    </xf>
    <xf numFmtId="0" fontId="2" fillId="43" borderId="22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/>
    </xf>
    <xf numFmtId="0" fontId="2" fillId="44" borderId="20" xfId="0" applyFont="1" applyFill="1" applyBorder="1" applyAlignment="1">
      <alignment/>
    </xf>
    <xf numFmtId="0" fontId="2" fillId="44" borderId="21" xfId="0" applyFont="1" applyFill="1" applyBorder="1" applyAlignment="1">
      <alignment/>
    </xf>
    <xf numFmtId="0" fontId="2" fillId="44" borderId="21" xfId="0" applyFont="1" applyFill="1" applyBorder="1" applyAlignment="1">
      <alignment horizontal="center"/>
    </xf>
    <xf numFmtId="0" fontId="2" fillId="44" borderId="22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/>
    </xf>
    <xf numFmtId="0" fontId="2" fillId="45" borderId="20" xfId="0" applyFont="1" applyFill="1" applyBorder="1" applyAlignment="1">
      <alignment/>
    </xf>
    <xf numFmtId="0" fontId="2" fillId="45" borderId="21" xfId="0" applyFont="1" applyFill="1" applyBorder="1" applyAlignment="1">
      <alignment/>
    </xf>
    <xf numFmtId="0" fontId="2" fillId="45" borderId="21" xfId="0" applyFont="1" applyFill="1" applyBorder="1" applyAlignment="1">
      <alignment horizontal="center"/>
    </xf>
    <xf numFmtId="0" fontId="2" fillId="45" borderId="22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/>
    </xf>
    <xf numFmtId="0" fontId="2" fillId="46" borderId="20" xfId="0" applyFont="1" applyFill="1" applyBorder="1" applyAlignment="1">
      <alignment/>
    </xf>
    <xf numFmtId="0" fontId="2" fillId="46" borderId="21" xfId="0" applyFont="1" applyFill="1" applyBorder="1" applyAlignment="1">
      <alignment/>
    </xf>
    <xf numFmtId="0" fontId="2" fillId="46" borderId="21" xfId="0" applyFont="1" applyFill="1" applyBorder="1" applyAlignment="1">
      <alignment horizontal="center"/>
    </xf>
    <xf numFmtId="0" fontId="2" fillId="46" borderId="22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18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38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6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1" fillId="35" borderId="20" xfId="47" applyFont="1" applyFill="1" applyBorder="1">
      <alignment/>
      <protection/>
    </xf>
    <xf numFmtId="0" fontId="2" fillId="35" borderId="21" xfId="47" applyFont="1" applyFill="1" applyBorder="1">
      <alignment/>
      <protection/>
    </xf>
    <xf numFmtId="3" fontId="2" fillId="35" borderId="21" xfId="47" applyNumberFormat="1" applyFont="1" applyFill="1" applyBorder="1" applyAlignment="1">
      <alignment horizontal="left"/>
      <protection/>
    </xf>
    <xf numFmtId="187" fontId="2" fillId="35" borderId="22" xfId="33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1" fillId="35" borderId="10" xfId="47" applyFont="1" applyFill="1" applyBorder="1">
      <alignment/>
      <protection/>
    </xf>
    <xf numFmtId="0" fontId="2" fillId="35" borderId="21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1" fillId="35" borderId="13" xfId="47" applyFont="1" applyFill="1" applyBorder="1">
      <alignment/>
      <protection/>
    </xf>
    <xf numFmtId="0" fontId="2" fillId="35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2" fillId="0" borderId="26" xfId="47" applyFont="1" applyFill="1" applyBorder="1">
      <alignment/>
      <protection/>
    </xf>
    <xf numFmtId="1" fontId="2" fillId="0" borderId="26" xfId="33" applyNumberFormat="1" applyFont="1" applyFill="1" applyBorder="1" applyAlignment="1">
      <alignment horizontal="center"/>
    </xf>
    <xf numFmtId="1" fontId="2" fillId="0" borderId="23" xfId="33" applyNumberFormat="1" applyFont="1" applyFill="1" applyBorder="1" applyAlignment="1">
      <alignment horizontal="center"/>
    </xf>
    <xf numFmtId="1" fontId="2" fillId="0" borderId="24" xfId="33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7" fontId="2" fillId="35" borderId="22" xfId="33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 horizontal="center"/>
    </xf>
    <xf numFmtId="187" fontId="2" fillId="35" borderId="15" xfId="33" applyNumberFormat="1" applyFont="1" applyFill="1" applyBorder="1" applyAlignment="1">
      <alignment horizontal="center"/>
    </xf>
    <xf numFmtId="187" fontId="2" fillId="35" borderId="10" xfId="33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11" fillId="37" borderId="10" xfId="47" applyFont="1" applyFill="1" applyBorder="1" applyAlignment="1">
      <alignment horizontal="center" shrinkToFit="1"/>
      <protection/>
    </xf>
    <xf numFmtId="187" fontId="11" fillId="37" borderId="10" xfId="33" applyNumberFormat="1" applyFont="1" applyFill="1" applyBorder="1" applyAlignment="1">
      <alignment horizontal="center" vertical="center" shrinkToFit="1"/>
    </xf>
    <xf numFmtId="0" fontId="11" fillId="37" borderId="10" xfId="47" applyFont="1" applyFill="1" applyBorder="1" applyAlignment="1">
      <alignment horizontal="center" vertical="center"/>
      <protection/>
    </xf>
    <xf numFmtId="187" fontId="11" fillId="37" borderId="10" xfId="33" applyNumberFormat="1" applyFont="1" applyFill="1" applyBorder="1" applyAlignment="1">
      <alignment horizontal="right" vertical="center" shrinkToFit="1"/>
    </xf>
    <xf numFmtId="187" fontId="11" fillId="0" borderId="10" xfId="33" applyNumberFormat="1" applyFont="1" applyFill="1" applyBorder="1" applyAlignment="1">
      <alignment horizontal="right" vertical="center" shrinkToFit="1"/>
    </xf>
    <xf numFmtId="187" fontId="2" fillId="0" borderId="10" xfId="33" applyNumberFormat="1" applyFont="1" applyFill="1" applyBorder="1" applyAlignment="1">
      <alignment horizontal="right" vertical="center" shrinkToFit="1"/>
    </xf>
    <xf numFmtId="187" fontId="2" fillId="0" borderId="26" xfId="33" applyNumberFormat="1" applyFont="1" applyFill="1" applyBorder="1" applyAlignment="1">
      <alignment horizontal="center" vertical="center" shrinkToFit="1"/>
    </xf>
    <xf numFmtId="187" fontId="11" fillId="0" borderId="26" xfId="33" applyNumberFormat="1" applyFont="1" applyFill="1" applyBorder="1" applyAlignment="1">
      <alignment horizontal="right" vertical="center" shrinkToFit="1"/>
    </xf>
    <xf numFmtId="187" fontId="2" fillId="0" borderId="26" xfId="33" applyNumberFormat="1" applyFont="1" applyFill="1" applyBorder="1" applyAlignment="1">
      <alignment horizontal="right" vertical="center" shrinkToFit="1"/>
    </xf>
    <xf numFmtId="187" fontId="2" fillId="0" borderId="23" xfId="33" applyNumberFormat="1" applyFont="1" applyFill="1" applyBorder="1" applyAlignment="1">
      <alignment horizontal="center" vertical="center" shrinkToFit="1"/>
    </xf>
    <xf numFmtId="187" fontId="11" fillId="0" borderId="23" xfId="33" applyNumberFormat="1" applyFont="1" applyFill="1" applyBorder="1" applyAlignment="1">
      <alignment horizontal="right" vertical="center" shrinkToFit="1"/>
    </xf>
    <xf numFmtId="187" fontId="2" fillId="0" borderId="23" xfId="33" applyNumberFormat="1" applyFont="1" applyFill="1" applyBorder="1" applyAlignment="1">
      <alignment horizontal="right" vertical="center" shrinkToFit="1"/>
    </xf>
    <xf numFmtId="187" fontId="2" fillId="0" borderId="24" xfId="33" applyNumberFormat="1" applyFont="1" applyFill="1" applyBorder="1" applyAlignment="1">
      <alignment horizontal="center" vertical="center" shrinkToFit="1"/>
    </xf>
    <xf numFmtId="187" fontId="11" fillId="0" borderId="24" xfId="33" applyNumberFormat="1" applyFont="1" applyFill="1" applyBorder="1" applyAlignment="1">
      <alignment horizontal="right" vertical="center" shrinkToFit="1"/>
    </xf>
    <xf numFmtId="187" fontId="2" fillId="0" borderId="24" xfId="33" applyNumberFormat="1" applyFont="1" applyFill="1" applyBorder="1" applyAlignment="1">
      <alignment horizontal="right" vertical="center" shrinkToFit="1"/>
    </xf>
    <xf numFmtId="49" fontId="11" fillId="37" borderId="10" xfId="0" applyNumberFormat="1" applyFont="1" applyFill="1" applyBorder="1" applyAlignment="1">
      <alignment horizontal="center" shrinkToFit="1"/>
    </xf>
    <xf numFmtId="0" fontId="11" fillId="0" borderId="10" xfId="47" applyFont="1" applyFill="1" applyBorder="1" applyAlignment="1">
      <alignment horizontal="center" vertical="center" shrinkToFit="1"/>
      <protection/>
    </xf>
    <xf numFmtId="187" fontId="2" fillId="35" borderId="10" xfId="33" applyNumberFormat="1" applyFont="1" applyFill="1" applyBorder="1" applyAlignment="1">
      <alignment horizontal="center" vertical="center" shrinkToFit="1"/>
    </xf>
    <xf numFmtId="0" fontId="11" fillId="0" borderId="10" xfId="47" applyFont="1" applyFill="1" applyBorder="1" applyAlignment="1">
      <alignment horizontal="left" shrinkToFit="1"/>
      <protection/>
    </xf>
    <xf numFmtId="187" fontId="11" fillId="0" borderId="10" xfId="33" applyNumberFormat="1" applyFont="1" applyFill="1" applyBorder="1" applyAlignment="1">
      <alignment horizontal="center" vertical="center" shrinkToFit="1"/>
    </xf>
    <xf numFmtId="187" fontId="11" fillId="35" borderId="10" xfId="33" applyNumberFormat="1" applyFont="1" applyFill="1" applyBorder="1" applyAlignment="1">
      <alignment horizontal="center" vertical="center" shrinkToFit="1"/>
    </xf>
    <xf numFmtId="187" fontId="11" fillId="35" borderId="10" xfId="33" applyNumberFormat="1" applyFont="1" applyFill="1" applyBorder="1" applyAlignment="1">
      <alignment horizontal="right" vertical="center" shrinkToFit="1"/>
    </xf>
    <xf numFmtId="187" fontId="2" fillId="35" borderId="10" xfId="33" applyNumberFormat="1" applyFont="1" applyFill="1" applyBorder="1" applyAlignment="1">
      <alignment horizontal="right" vertical="center" shrinkToFit="1"/>
    </xf>
    <xf numFmtId="187" fontId="2" fillId="37" borderId="10" xfId="33" applyNumberFormat="1" applyFont="1" applyFill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left" shrinkToFit="1"/>
    </xf>
    <xf numFmtId="0" fontId="11" fillId="0" borderId="13" xfId="47" applyFont="1" applyFill="1" applyBorder="1" applyAlignment="1">
      <alignment horizontal="center" vertical="center"/>
      <protection/>
    </xf>
    <xf numFmtId="0" fontId="11" fillId="0" borderId="16" xfId="47" applyFont="1" applyFill="1" applyBorder="1" applyAlignment="1">
      <alignment horizontal="center" vertical="center"/>
      <protection/>
    </xf>
    <xf numFmtId="0" fontId="11" fillId="0" borderId="19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vertical="center" shrinkToFit="1"/>
      <protection/>
    </xf>
    <xf numFmtId="0" fontId="2" fillId="0" borderId="19" xfId="47" applyFont="1" applyFill="1" applyBorder="1" applyAlignment="1">
      <alignment vertical="center" shrinkToFit="1"/>
      <protection/>
    </xf>
    <xf numFmtId="0" fontId="2" fillId="0" borderId="13" xfId="47" applyFont="1" applyFill="1" applyBorder="1" applyAlignment="1">
      <alignment vertical="center" shrinkToFit="1"/>
      <protection/>
    </xf>
    <xf numFmtId="0" fontId="11" fillId="0" borderId="19" xfId="47" applyFont="1" applyFill="1" applyBorder="1" applyAlignment="1">
      <alignment vertical="center" shrinkToFit="1"/>
      <protection/>
    </xf>
    <xf numFmtId="0" fontId="7" fillId="45" borderId="10" xfId="0" applyFont="1" applyFill="1" applyBorder="1" applyAlignment="1">
      <alignment horizontal="center"/>
    </xf>
    <xf numFmtId="0" fontId="7" fillId="48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2" fillId="49" borderId="13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2" fillId="49" borderId="10" xfId="0" applyFont="1" applyFill="1" applyBorder="1" applyAlignment="1">
      <alignment horizontal="center"/>
    </xf>
    <xf numFmtId="0" fontId="2" fillId="49" borderId="16" xfId="0" applyFont="1" applyFill="1" applyBorder="1" applyAlignment="1">
      <alignment/>
    </xf>
    <xf numFmtId="0" fontId="2" fillId="49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23" borderId="13" xfId="0" applyFont="1" applyFill="1" applyBorder="1" applyAlignment="1">
      <alignment/>
    </xf>
    <xf numFmtId="0" fontId="2" fillId="23" borderId="10" xfId="0" applyFont="1" applyFill="1" applyBorder="1" applyAlignment="1">
      <alignment/>
    </xf>
    <xf numFmtId="0" fontId="2" fillId="23" borderId="16" xfId="0" applyFont="1" applyFill="1" applyBorder="1" applyAlignment="1">
      <alignment/>
    </xf>
    <xf numFmtId="0" fontId="2" fillId="23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47" borderId="20" xfId="0" applyFont="1" applyFill="1" applyBorder="1" applyAlignment="1">
      <alignment horizontal="center"/>
    </xf>
    <xf numFmtId="0" fontId="2" fillId="47" borderId="21" xfId="0" applyFont="1" applyFill="1" applyBorder="1" applyAlignment="1">
      <alignment horizontal="center"/>
    </xf>
    <xf numFmtId="0" fontId="2" fillId="47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11" fillId="35" borderId="10" xfId="47" applyFont="1" applyFill="1" applyBorder="1" applyAlignment="1">
      <alignment horizontal="center" vertical="center"/>
      <protection/>
    </xf>
    <xf numFmtId="0" fontId="11" fillId="35" borderId="20" xfId="47" applyFont="1" applyFill="1" applyBorder="1" applyAlignment="1">
      <alignment horizontal="center" vertical="center"/>
      <protection/>
    </xf>
    <xf numFmtId="0" fontId="11" fillId="35" borderId="22" xfId="47" applyFont="1" applyFill="1" applyBorder="1" applyAlignment="1">
      <alignment horizontal="center" vertical="center"/>
      <protection/>
    </xf>
    <xf numFmtId="0" fontId="11" fillId="35" borderId="20" xfId="47" applyFont="1" applyFill="1" applyBorder="1" applyAlignment="1">
      <alignment horizontal="center" shrinkToFit="1"/>
      <protection/>
    </xf>
    <xf numFmtId="0" fontId="11" fillId="35" borderId="22" xfId="47" applyFont="1" applyFill="1" applyBorder="1" applyAlignment="1">
      <alignment horizontal="center" shrinkToFit="1"/>
      <protection/>
    </xf>
    <xf numFmtId="0" fontId="11" fillId="0" borderId="10" xfId="47" applyFont="1" applyFill="1" applyBorder="1" applyAlignment="1">
      <alignment horizontal="center" vertical="center" shrinkToFit="1"/>
      <protection/>
    </xf>
    <xf numFmtId="49" fontId="11" fillId="35" borderId="20" xfId="0" applyNumberFormat="1" applyFont="1" applyFill="1" applyBorder="1" applyAlignment="1">
      <alignment horizontal="center" shrinkToFit="1"/>
    </xf>
    <xf numFmtId="49" fontId="11" fillId="35" borderId="22" xfId="0" applyNumberFormat="1" applyFont="1" applyFill="1" applyBorder="1" applyAlignment="1">
      <alignment horizontal="center" shrinkToFit="1"/>
    </xf>
    <xf numFmtId="0" fontId="10" fillId="0" borderId="0" xfId="47" applyFont="1" applyFill="1" applyAlignment="1">
      <alignment horizont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/>
      <protection/>
    </xf>
    <xf numFmtId="0" fontId="12" fillId="0" borderId="11" xfId="47" applyFont="1" applyFill="1" applyBorder="1" applyAlignment="1">
      <alignment horizontal="center" vertical="center"/>
      <protection/>
    </xf>
    <xf numFmtId="0" fontId="12" fillId="0" borderId="27" xfId="47" applyFont="1" applyFill="1" applyBorder="1" applyAlignment="1">
      <alignment horizontal="center" vertical="center"/>
      <protection/>
    </xf>
    <xf numFmtId="0" fontId="12" fillId="0" borderId="12" xfId="47" applyFont="1" applyFill="1" applyBorder="1" applyAlignment="1">
      <alignment horizontal="center" vertical="center"/>
      <protection/>
    </xf>
    <xf numFmtId="0" fontId="2" fillId="42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ตารางสถาบันรัฐ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3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1.57421875" style="222" customWidth="1"/>
    <col min="2" max="2" width="4.00390625" style="222" customWidth="1"/>
    <col min="3" max="3" width="16.7109375" style="222" customWidth="1"/>
    <col min="4" max="4" width="37.421875" style="222" customWidth="1"/>
    <col min="5" max="5" width="19.140625" style="222" bestFit="1" customWidth="1"/>
    <col min="6" max="38" width="6.57421875" style="222" customWidth="1"/>
    <col min="39" max="56" width="6.8515625" style="221" customWidth="1"/>
    <col min="57" max="16384" width="9.140625" style="221" customWidth="1"/>
  </cols>
  <sheetData>
    <row r="1" spans="1:56" ht="27.75">
      <c r="A1" s="233" t="s">
        <v>138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</row>
    <row r="2" spans="1:56" ht="22.5">
      <c r="A2" s="7"/>
      <c r="B2" s="8"/>
      <c r="C2" s="9"/>
      <c r="D2" s="9"/>
      <c r="E2" s="9"/>
      <c r="F2" s="234" t="s">
        <v>0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7" t="s">
        <v>1</v>
      </c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41" t="s">
        <v>134</v>
      </c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3"/>
    </row>
    <row r="3" spans="1:56" ht="22.5">
      <c r="A3" s="10"/>
      <c r="B3" s="11" t="s">
        <v>2</v>
      </c>
      <c r="C3" s="12" t="s">
        <v>3</v>
      </c>
      <c r="D3" s="12" t="s">
        <v>4</v>
      </c>
      <c r="E3" s="12" t="s">
        <v>5</v>
      </c>
      <c r="F3" s="234" t="s">
        <v>139</v>
      </c>
      <c r="G3" s="234"/>
      <c r="H3" s="234"/>
      <c r="I3" s="234" t="s">
        <v>140</v>
      </c>
      <c r="J3" s="234"/>
      <c r="K3" s="234"/>
      <c r="L3" s="234" t="s">
        <v>141</v>
      </c>
      <c r="M3" s="234"/>
      <c r="N3" s="234"/>
      <c r="O3" s="234" t="s">
        <v>142</v>
      </c>
      <c r="P3" s="234"/>
      <c r="Q3" s="234"/>
      <c r="R3" s="234" t="s">
        <v>143</v>
      </c>
      <c r="S3" s="234"/>
      <c r="T3" s="234"/>
      <c r="U3" s="234" t="s">
        <v>6</v>
      </c>
      <c r="V3" s="234"/>
      <c r="W3" s="234"/>
      <c r="X3" s="237" t="s">
        <v>139</v>
      </c>
      <c r="Y3" s="237"/>
      <c r="Z3" s="237"/>
      <c r="AA3" s="237" t="s">
        <v>140</v>
      </c>
      <c r="AB3" s="237"/>
      <c r="AC3" s="237"/>
      <c r="AD3" s="237" t="s">
        <v>141</v>
      </c>
      <c r="AE3" s="237"/>
      <c r="AF3" s="237"/>
      <c r="AG3" s="237" t="s">
        <v>142</v>
      </c>
      <c r="AH3" s="237"/>
      <c r="AI3" s="237"/>
      <c r="AJ3" s="237" t="s">
        <v>6</v>
      </c>
      <c r="AK3" s="237"/>
      <c r="AL3" s="237"/>
      <c r="AM3" s="241" t="s">
        <v>88</v>
      </c>
      <c r="AN3" s="242"/>
      <c r="AO3" s="243"/>
      <c r="AP3" s="241" t="s">
        <v>89</v>
      </c>
      <c r="AQ3" s="242"/>
      <c r="AR3" s="243"/>
      <c r="AS3" s="241" t="s">
        <v>90</v>
      </c>
      <c r="AT3" s="242"/>
      <c r="AU3" s="243"/>
      <c r="AV3" s="241" t="s">
        <v>91</v>
      </c>
      <c r="AW3" s="242"/>
      <c r="AX3" s="243"/>
      <c r="AY3" s="241" t="s">
        <v>92</v>
      </c>
      <c r="AZ3" s="242"/>
      <c r="BA3" s="243"/>
      <c r="BB3" s="241" t="s">
        <v>6</v>
      </c>
      <c r="BC3" s="242"/>
      <c r="BD3" s="243"/>
    </row>
    <row r="4" spans="1:56" ht="22.5">
      <c r="A4" s="13"/>
      <c r="B4" s="14"/>
      <c r="C4" s="15"/>
      <c r="D4" s="15"/>
      <c r="E4" s="15" t="s">
        <v>7</v>
      </c>
      <c r="F4" s="5" t="s">
        <v>8</v>
      </c>
      <c r="G4" s="5" t="s">
        <v>9</v>
      </c>
      <c r="H4" s="5" t="s">
        <v>10</v>
      </c>
      <c r="I4" s="5" t="s">
        <v>8</v>
      </c>
      <c r="J4" s="5" t="s">
        <v>9</v>
      </c>
      <c r="K4" s="5" t="s">
        <v>10</v>
      </c>
      <c r="L4" s="5" t="s">
        <v>8</v>
      </c>
      <c r="M4" s="5" t="s">
        <v>9</v>
      </c>
      <c r="N4" s="5" t="s">
        <v>10</v>
      </c>
      <c r="O4" s="5" t="s">
        <v>8</v>
      </c>
      <c r="P4" s="5" t="s">
        <v>9</v>
      </c>
      <c r="Q4" s="5" t="s">
        <v>10</v>
      </c>
      <c r="R4" s="5" t="s">
        <v>8</v>
      </c>
      <c r="S4" s="5" t="s">
        <v>9</v>
      </c>
      <c r="T4" s="5" t="s">
        <v>10</v>
      </c>
      <c r="U4" s="5" t="s">
        <v>8</v>
      </c>
      <c r="V4" s="5" t="s">
        <v>9</v>
      </c>
      <c r="W4" s="5" t="s">
        <v>10</v>
      </c>
      <c r="X4" s="59" t="s">
        <v>8</v>
      </c>
      <c r="Y4" s="59" t="s">
        <v>9</v>
      </c>
      <c r="Z4" s="59" t="s">
        <v>10</v>
      </c>
      <c r="AA4" s="59" t="s">
        <v>8</v>
      </c>
      <c r="AB4" s="59" t="s">
        <v>9</v>
      </c>
      <c r="AC4" s="59" t="s">
        <v>10</v>
      </c>
      <c r="AD4" s="59" t="s">
        <v>8</v>
      </c>
      <c r="AE4" s="59" t="s">
        <v>9</v>
      </c>
      <c r="AF4" s="59" t="s">
        <v>10</v>
      </c>
      <c r="AG4" s="59" t="s">
        <v>8</v>
      </c>
      <c r="AH4" s="59" t="s">
        <v>9</v>
      </c>
      <c r="AI4" s="59" t="s">
        <v>10</v>
      </c>
      <c r="AJ4" s="59" t="s">
        <v>8</v>
      </c>
      <c r="AK4" s="59" t="s">
        <v>9</v>
      </c>
      <c r="AL4" s="59" t="s">
        <v>10</v>
      </c>
      <c r="AM4" s="176" t="s">
        <v>8</v>
      </c>
      <c r="AN4" s="176" t="s">
        <v>9</v>
      </c>
      <c r="AO4" s="176" t="s">
        <v>10</v>
      </c>
      <c r="AP4" s="176" t="s">
        <v>8</v>
      </c>
      <c r="AQ4" s="176" t="s">
        <v>9</v>
      </c>
      <c r="AR4" s="176" t="s">
        <v>10</v>
      </c>
      <c r="AS4" s="176" t="s">
        <v>8</v>
      </c>
      <c r="AT4" s="176" t="s">
        <v>9</v>
      </c>
      <c r="AU4" s="176" t="s">
        <v>10</v>
      </c>
      <c r="AV4" s="176" t="s">
        <v>8</v>
      </c>
      <c r="AW4" s="176" t="s">
        <v>9</v>
      </c>
      <c r="AX4" s="176" t="s">
        <v>10</v>
      </c>
      <c r="AY4" s="176" t="s">
        <v>8</v>
      </c>
      <c r="AZ4" s="176" t="s">
        <v>9</v>
      </c>
      <c r="BA4" s="176" t="s">
        <v>10</v>
      </c>
      <c r="BB4" s="176" t="s">
        <v>8</v>
      </c>
      <c r="BC4" s="176" t="s">
        <v>9</v>
      </c>
      <c r="BD4" s="176" t="s">
        <v>10</v>
      </c>
    </row>
    <row r="5" spans="1:56" ht="22.5">
      <c r="A5" s="23" t="s">
        <v>11</v>
      </c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26"/>
    </row>
    <row r="6" spans="1:56" ht="22.5">
      <c r="A6" s="2"/>
      <c r="B6" s="2">
        <v>1</v>
      </c>
      <c r="C6" s="2" t="s">
        <v>12</v>
      </c>
      <c r="D6" s="2" t="s">
        <v>13</v>
      </c>
      <c r="E6" s="2" t="s">
        <v>14</v>
      </c>
      <c r="F6" s="1">
        <v>22</v>
      </c>
      <c r="G6" s="1">
        <v>12</v>
      </c>
      <c r="H6" s="6">
        <f>SUM(F6:G6)</f>
        <v>34</v>
      </c>
      <c r="I6" s="1">
        <v>26</v>
      </c>
      <c r="J6" s="1">
        <v>8</v>
      </c>
      <c r="K6" s="6">
        <f>SUM(I6:J6)</f>
        <v>34</v>
      </c>
      <c r="L6" s="1">
        <v>19</v>
      </c>
      <c r="M6" s="1">
        <v>18</v>
      </c>
      <c r="N6" s="6">
        <f>SUM(L6:M6)</f>
        <v>37</v>
      </c>
      <c r="O6" s="1">
        <v>26</v>
      </c>
      <c r="P6" s="1">
        <v>13</v>
      </c>
      <c r="Q6" s="6">
        <f>SUM(O6:P6)</f>
        <v>39</v>
      </c>
      <c r="R6" s="1"/>
      <c r="S6" s="1"/>
      <c r="T6" s="1"/>
      <c r="U6" s="1">
        <f>F6+I6+L6+O6+R6</f>
        <v>93</v>
      </c>
      <c r="V6" s="1">
        <f>G6+J6+M6+P6+S6</f>
        <v>51</v>
      </c>
      <c r="W6" s="6">
        <f>SUM(U6:V6)</f>
        <v>144</v>
      </c>
      <c r="X6" s="1"/>
      <c r="Y6" s="1"/>
      <c r="Z6" s="6"/>
      <c r="AA6" s="1"/>
      <c r="AB6" s="1"/>
      <c r="AC6" s="6"/>
      <c r="AD6" s="1"/>
      <c r="AE6" s="1"/>
      <c r="AF6" s="6">
        <f>SUM(AD6:AE6)</f>
        <v>0</v>
      </c>
      <c r="AG6" s="1">
        <v>3</v>
      </c>
      <c r="AH6" s="1">
        <v>1</v>
      </c>
      <c r="AI6" s="6">
        <f>SUM(AG6:AH6)</f>
        <v>4</v>
      </c>
      <c r="AJ6" s="1">
        <f>X6+AA6+AD6+AG6</f>
        <v>3</v>
      </c>
      <c r="AK6" s="1">
        <f>Y6+AB6+AE6+AH6</f>
        <v>1</v>
      </c>
      <c r="AL6" s="6">
        <f>SUM(AJ6:AK6)</f>
        <v>4</v>
      </c>
      <c r="AM6" s="1">
        <f>F6+X6</f>
        <v>22</v>
      </c>
      <c r="AN6" s="1">
        <f>G6+Y6</f>
        <v>12</v>
      </c>
      <c r="AO6" s="6">
        <f>SUM(AM6:AN6)</f>
        <v>34</v>
      </c>
      <c r="AP6" s="1">
        <f>I6+AA6</f>
        <v>26</v>
      </c>
      <c r="AQ6" s="1">
        <f>J6+AB6</f>
        <v>8</v>
      </c>
      <c r="AR6" s="6">
        <f>SUM(AP6:AQ6)</f>
        <v>34</v>
      </c>
      <c r="AS6" s="1">
        <f>L6+AD6</f>
        <v>19</v>
      </c>
      <c r="AT6" s="1">
        <f>M6+AE6</f>
        <v>18</v>
      </c>
      <c r="AU6" s="6">
        <f>SUM(AS6:AT6)</f>
        <v>37</v>
      </c>
      <c r="AV6" s="1">
        <f aca="true" t="shared" si="0" ref="AV6:AW9">O6+AG6</f>
        <v>29</v>
      </c>
      <c r="AW6" s="1">
        <f t="shared" si="0"/>
        <v>14</v>
      </c>
      <c r="AX6" s="6">
        <f>SUM(AV6:AW6)</f>
        <v>43</v>
      </c>
      <c r="AY6" s="1"/>
      <c r="AZ6" s="1"/>
      <c r="BA6" s="1"/>
      <c r="BB6" s="1">
        <f>AM6+AP6+AS6+AV6+AY6</f>
        <v>96</v>
      </c>
      <c r="BC6" s="1">
        <f>AN6+AQ6+AT6+AW6+AZ6</f>
        <v>52</v>
      </c>
      <c r="BD6" s="6">
        <f>SUM(BB6:BC6)</f>
        <v>148</v>
      </c>
    </row>
    <row r="7" spans="1:56" ht="22.5">
      <c r="A7" s="2"/>
      <c r="B7" s="2">
        <v>2</v>
      </c>
      <c r="C7" s="2" t="s">
        <v>12</v>
      </c>
      <c r="D7" s="2" t="s">
        <v>15</v>
      </c>
      <c r="E7" s="2" t="s">
        <v>14</v>
      </c>
      <c r="F7" s="1">
        <v>10</v>
      </c>
      <c r="G7" s="1">
        <v>4</v>
      </c>
      <c r="H7" s="6">
        <f aca="true" t="shared" si="1" ref="H7:H19">SUM(F7:G7)</f>
        <v>14</v>
      </c>
      <c r="I7" s="1">
        <v>5</v>
      </c>
      <c r="J7" s="1"/>
      <c r="K7" s="6">
        <f aca="true" t="shared" si="2" ref="K7:K20">SUM(I7:J7)</f>
        <v>5</v>
      </c>
      <c r="L7" s="1">
        <v>23</v>
      </c>
      <c r="M7" s="1">
        <v>11</v>
      </c>
      <c r="N7" s="6">
        <f aca="true" t="shared" si="3" ref="N7:N20">SUM(L7:M7)</f>
        <v>34</v>
      </c>
      <c r="O7" s="1">
        <v>13</v>
      </c>
      <c r="P7" s="1">
        <v>14</v>
      </c>
      <c r="Q7" s="6">
        <f>SUM(O7:P7)</f>
        <v>27</v>
      </c>
      <c r="R7" s="1"/>
      <c r="S7" s="1"/>
      <c r="T7" s="1"/>
      <c r="U7" s="1">
        <f aca="true" t="shared" si="4" ref="U7:U20">F7+I7+L7+O7+R7</f>
        <v>51</v>
      </c>
      <c r="V7" s="1">
        <f aca="true" t="shared" si="5" ref="V7:V20">G7+J7+M7+P7+S7</f>
        <v>29</v>
      </c>
      <c r="W7" s="6">
        <f aca="true" t="shared" si="6" ref="W7:W20">SUM(U7:V7)</f>
        <v>80</v>
      </c>
      <c r="X7" s="1"/>
      <c r="Y7" s="1"/>
      <c r="Z7" s="6"/>
      <c r="AA7" s="1">
        <v>7</v>
      </c>
      <c r="AB7" s="1">
        <v>4</v>
      </c>
      <c r="AC7" s="6">
        <f>SUM(AA7:AB7)</f>
        <v>11</v>
      </c>
      <c r="AD7" s="1">
        <v>7</v>
      </c>
      <c r="AE7" s="1">
        <v>2</v>
      </c>
      <c r="AF7" s="6">
        <f>SUM(AD7:AE7)</f>
        <v>9</v>
      </c>
      <c r="AG7" s="1">
        <v>5</v>
      </c>
      <c r="AH7" s="1">
        <v>3</v>
      </c>
      <c r="AI7" s="6">
        <f>SUM(AG7:AH7)</f>
        <v>8</v>
      </c>
      <c r="AJ7" s="1">
        <f>X7+AA7+AD7+AG7</f>
        <v>19</v>
      </c>
      <c r="AK7" s="1">
        <f>Y7+AB7+AE7+AH7</f>
        <v>9</v>
      </c>
      <c r="AL7" s="6">
        <f>SUM(AJ7:AK7)</f>
        <v>28</v>
      </c>
      <c r="AM7" s="1">
        <f aca="true" t="shared" si="7" ref="AM7:AM19">F7+X7</f>
        <v>10</v>
      </c>
      <c r="AN7" s="1">
        <f aca="true" t="shared" si="8" ref="AN7:AN19">G7+Y7</f>
        <v>4</v>
      </c>
      <c r="AO7" s="6">
        <f aca="true" t="shared" si="9" ref="AO7:AO19">SUM(AM7:AN7)</f>
        <v>14</v>
      </c>
      <c r="AP7" s="1">
        <f aca="true" t="shared" si="10" ref="AP7:AP20">I7+AA7</f>
        <v>12</v>
      </c>
      <c r="AQ7" s="1">
        <f aca="true" t="shared" si="11" ref="AQ7:AQ20">J7+AB7</f>
        <v>4</v>
      </c>
      <c r="AR7" s="6">
        <f aca="true" t="shared" si="12" ref="AR7:AR20">SUM(AP7:AQ7)</f>
        <v>16</v>
      </c>
      <c r="AS7" s="1">
        <f aca="true" t="shared" si="13" ref="AS7:AS20">L7+AD7</f>
        <v>30</v>
      </c>
      <c r="AT7" s="1">
        <f aca="true" t="shared" si="14" ref="AT7:AT20">M7+AE7</f>
        <v>13</v>
      </c>
      <c r="AU7" s="6">
        <f aca="true" t="shared" si="15" ref="AU7:AU20">SUM(AS7:AT7)</f>
        <v>43</v>
      </c>
      <c r="AV7" s="1">
        <f t="shared" si="0"/>
        <v>18</v>
      </c>
      <c r="AW7" s="1">
        <f t="shared" si="0"/>
        <v>17</v>
      </c>
      <c r="AX7" s="6">
        <f>SUM(AV7:AW7)</f>
        <v>35</v>
      </c>
      <c r="AY7" s="1"/>
      <c r="AZ7" s="1"/>
      <c r="BA7" s="1"/>
      <c r="BB7" s="1">
        <f aca="true" t="shared" si="16" ref="BB7:BB20">AM7+AP7+AS7+AV7+AY7</f>
        <v>70</v>
      </c>
      <c r="BC7" s="1">
        <f aca="true" t="shared" si="17" ref="BC7:BC20">AN7+AQ7+AT7+AW7+AZ7</f>
        <v>38</v>
      </c>
      <c r="BD7" s="6">
        <f aca="true" t="shared" si="18" ref="BD7:BD20">SUM(BB7:BC7)</f>
        <v>108</v>
      </c>
    </row>
    <row r="8" spans="1:56" ht="22.5">
      <c r="A8" s="2"/>
      <c r="B8" s="2">
        <v>3</v>
      </c>
      <c r="C8" s="2" t="s">
        <v>12</v>
      </c>
      <c r="D8" s="2" t="s">
        <v>16</v>
      </c>
      <c r="E8" s="2" t="s">
        <v>14</v>
      </c>
      <c r="F8" s="1">
        <v>13</v>
      </c>
      <c r="G8" s="1">
        <v>3</v>
      </c>
      <c r="H8" s="6">
        <f t="shared" si="1"/>
        <v>16</v>
      </c>
      <c r="I8" s="1">
        <v>10</v>
      </c>
      <c r="J8" s="1"/>
      <c r="K8" s="6">
        <f t="shared" si="2"/>
        <v>10</v>
      </c>
      <c r="L8" s="1">
        <v>13</v>
      </c>
      <c r="M8" s="1">
        <v>2</v>
      </c>
      <c r="N8" s="6">
        <f t="shared" si="3"/>
        <v>15</v>
      </c>
      <c r="O8" s="1">
        <v>11</v>
      </c>
      <c r="P8" s="1">
        <v>1</v>
      </c>
      <c r="Q8" s="6">
        <f>SUM(O8:P8)</f>
        <v>12</v>
      </c>
      <c r="R8" s="1"/>
      <c r="S8" s="1"/>
      <c r="T8" s="1"/>
      <c r="U8" s="1">
        <f t="shared" si="4"/>
        <v>47</v>
      </c>
      <c r="V8" s="1">
        <f t="shared" si="5"/>
        <v>6</v>
      </c>
      <c r="W8" s="6">
        <f t="shared" si="6"/>
        <v>53</v>
      </c>
      <c r="X8" s="1"/>
      <c r="Y8" s="1"/>
      <c r="Z8" s="6"/>
      <c r="AA8" s="1"/>
      <c r="AB8" s="1"/>
      <c r="AC8" s="6"/>
      <c r="AD8" s="1"/>
      <c r="AE8" s="1"/>
      <c r="AF8" s="6"/>
      <c r="AG8" s="1"/>
      <c r="AH8" s="1"/>
      <c r="AI8" s="6"/>
      <c r="AJ8" s="1"/>
      <c r="AK8" s="1"/>
      <c r="AL8" s="6"/>
      <c r="AM8" s="1">
        <f t="shared" si="7"/>
        <v>13</v>
      </c>
      <c r="AN8" s="1">
        <f t="shared" si="8"/>
        <v>3</v>
      </c>
      <c r="AO8" s="6">
        <f t="shared" si="9"/>
        <v>16</v>
      </c>
      <c r="AP8" s="1">
        <f t="shared" si="10"/>
        <v>10</v>
      </c>
      <c r="AQ8" s="1">
        <f t="shared" si="11"/>
        <v>0</v>
      </c>
      <c r="AR8" s="6">
        <f t="shared" si="12"/>
        <v>10</v>
      </c>
      <c r="AS8" s="1">
        <f t="shared" si="13"/>
        <v>13</v>
      </c>
      <c r="AT8" s="1">
        <f t="shared" si="14"/>
        <v>2</v>
      </c>
      <c r="AU8" s="6">
        <f t="shared" si="15"/>
        <v>15</v>
      </c>
      <c r="AV8" s="1">
        <f t="shared" si="0"/>
        <v>11</v>
      </c>
      <c r="AW8" s="1">
        <f t="shared" si="0"/>
        <v>1</v>
      </c>
      <c r="AX8" s="6">
        <f>SUM(AV8:AW8)</f>
        <v>12</v>
      </c>
      <c r="AY8" s="1"/>
      <c r="AZ8" s="1"/>
      <c r="BA8" s="1"/>
      <c r="BB8" s="1">
        <f t="shared" si="16"/>
        <v>47</v>
      </c>
      <c r="BC8" s="1">
        <f t="shared" si="17"/>
        <v>6</v>
      </c>
      <c r="BD8" s="6">
        <f t="shared" si="18"/>
        <v>53</v>
      </c>
    </row>
    <row r="9" spans="1:56" ht="22.5">
      <c r="A9" s="2"/>
      <c r="B9" s="2">
        <v>4</v>
      </c>
      <c r="C9" s="2" t="s">
        <v>12</v>
      </c>
      <c r="D9" s="2" t="s">
        <v>17</v>
      </c>
      <c r="E9" s="2" t="s">
        <v>14</v>
      </c>
      <c r="F9" s="1">
        <v>7</v>
      </c>
      <c r="G9" s="1">
        <v>109</v>
      </c>
      <c r="H9" s="6">
        <f t="shared" si="1"/>
        <v>116</v>
      </c>
      <c r="I9" s="1">
        <v>3</v>
      </c>
      <c r="J9" s="1">
        <v>71</v>
      </c>
      <c r="K9" s="6">
        <f t="shared" si="2"/>
        <v>74</v>
      </c>
      <c r="L9" s="1">
        <v>5</v>
      </c>
      <c r="M9" s="1">
        <v>124</v>
      </c>
      <c r="N9" s="6">
        <f t="shared" si="3"/>
        <v>129</v>
      </c>
      <c r="O9" s="1">
        <v>6</v>
      </c>
      <c r="P9" s="1">
        <v>99</v>
      </c>
      <c r="Q9" s="6">
        <f>SUM(O9:P9)</f>
        <v>105</v>
      </c>
      <c r="R9" s="1"/>
      <c r="S9" s="1"/>
      <c r="T9" s="1"/>
      <c r="U9" s="1">
        <f t="shared" si="4"/>
        <v>21</v>
      </c>
      <c r="V9" s="1">
        <f t="shared" si="5"/>
        <v>403</v>
      </c>
      <c r="W9" s="6">
        <f t="shared" si="6"/>
        <v>424</v>
      </c>
      <c r="X9" s="1"/>
      <c r="Y9" s="1"/>
      <c r="Z9" s="6"/>
      <c r="AA9" s="1"/>
      <c r="AB9" s="1"/>
      <c r="AC9" s="6"/>
      <c r="AD9" s="1"/>
      <c r="AE9" s="1"/>
      <c r="AF9" s="6">
        <f>SUM(AD9:AE9)</f>
        <v>0</v>
      </c>
      <c r="AG9" s="1">
        <v>3</v>
      </c>
      <c r="AH9" s="1">
        <v>2</v>
      </c>
      <c r="AI9" s="6">
        <f>SUM(AG9:AH9)</f>
        <v>5</v>
      </c>
      <c r="AJ9" s="1">
        <f>X9+AA9+AD9+AG9</f>
        <v>3</v>
      </c>
      <c r="AK9" s="1">
        <f>Y9+AB9+AE9+AH9</f>
        <v>2</v>
      </c>
      <c r="AL9" s="6">
        <f>SUM(AJ9:AK9)</f>
        <v>5</v>
      </c>
      <c r="AM9" s="1">
        <f t="shared" si="7"/>
        <v>7</v>
      </c>
      <c r="AN9" s="1">
        <f t="shared" si="8"/>
        <v>109</v>
      </c>
      <c r="AO9" s="6">
        <f t="shared" si="9"/>
        <v>116</v>
      </c>
      <c r="AP9" s="1">
        <f t="shared" si="10"/>
        <v>3</v>
      </c>
      <c r="AQ9" s="1">
        <f t="shared" si="11"/>
        <v>71</v>
      </c>
      <c r="AR9" s="6">
        <f t="shared" si="12"/>
        <v>74</v>
      </c>
      <c r="AS9" s="1">
        <f t="shared" si="13"/>
        <v>5</v>
      </c>
      <c r="AT9" s="1">
        <f t="shared" si="14"/>
        <v>124</v>
      </c>
      <c r="AU9" s="6">
        <f t="shared" si="15"/>
        <v>129</v>
      </c>
      <c r="AV9" s="1">
        <f t="shared" si="0"/>
        <v>9</v>
      </c>
      <c r="AW9" s="1">
        <f t="shared" si="0"/>
        <v>101</v>
      </c>
      <c r="AX9" s="6">
        <f>SUM(AV9:AW9)</f>
        <v>110</v>
      </c>
      <c r="AY9" s="1"/>
      <c r="AZ9" s="1"/>
      <c r="BA9" s="1"/>
      <c r="BB9" s="1">
        <f t="shared" si="16"/>
        <v>24</v>
      </c>
      <c r="BC9" s="1">
        <f t="shared" si="17"/>
        <v>405</v>
      </c>
      <c r="BD9" s="6">
        <f t="shared" si="18"/>
        <v>429</v>
      </c>
    </row>
    <row r="10" spans="1:56" ht="22.5">
      <c r="A10" s="2"/>
      <c r="B10" s="2">
        <v>5</v>
      </c>
      <c r="C10" s="2" t="s">
        <v>12</v>
      </c>
      <c r="D10" s="2" t="s">
        <v>18</v>
      </c>
      <c r="E10" s="2" t="s">
        <v>14</v>
      </c>
      <c r="F10" s="1">
        <v>115</v>
      </c>
      <c r="G10" s="1">
        <v>43</v>
      </c>
      <c r="H10" s="6">
        <f t="shared" si="1"/>
        <v>158</v>
      </c>
      <c r="I10" s="1">
        <v>64</v>
      </c>
      <c r="J10" s="1">
        <v>30</v>
      </c>
      <c r="K10" s="6">
        <f t="shared" si="2"/>
        <v>94</v>
      </c>
      <c r="L10" s="1">
        <v>67</v>
      </c>
      <c r="M10" s="1">
        <v>17</v>
      </c>
      <c r="N10" s="6">
        <f t="shared" si="3"/>
        <v>84</v>
      </c>
      <c r="O10" s="1"/>
      <c r="P10" s="1"/>
      <c r="Q10" s="6"/>
      <c r="R10" s="1"/>
      <c r="S10" s="1"/>
      <c r="T10" s="1"/>
      <c r="U10" s="1">
        <f t="shared" si="4"/>
        <v>246</v>
      </c>
      <c r="V10" s="1">
        <f t="shared" si="5"/>
        <v>90</v>
      </c>
      <c r="W10" s="6">
        <f t="shared" si="6"/>
        <v>336</v>
      </c>
      <c r="X10" s="1"/>
      <c r="Y10" s="1"/>
      <c r="Z10" s="6"/>
      <c r="AA10" s="1"/>
      <c r="AB10" s="1"/>
      <c r="AC10" s="6"/>
      <c r="AD10" s="1"/>
      <c r="AE10" s="1"/>
      <c r="AF10" s="6"/>
      <c r="AG10" s="1"/>
      <c r="AH10" s="1"/>
      <c r="AI10" s="6"/>
      <c r="AJ10" s="1"/>
      <c r="AK10" s="1"/>
      <c r="AL10" s="6"/>
      <c r="AM10" s="1">
        <f t="shared" si="7"/>
        <v>115</v>
      </c>
      <c r="AN10" s="1">
        <f t="shared" si="8"/>
        <v>43</v>
      </c>
      <c r="AO10" s="6">
        <f t="shared" si="9"/>
        <v>158</v>
      </c>
      <c r="AP10" s="1">
        <f t="shared" si="10"/>
        <v>64</v>
      </c>
      <c r="AQ10" s="1">
        <f t="shared" si="11"/>
        <v>30</v>
      </c>
      <c r="AR10" s="6">
        <f t="shared" si="12"/>
        <v>94</v>
      </c>
      <c r="AS10" s="1">
        <f t="shared" si="13"/>
        <v>67</v>
      </c>
      <c r="AT10" s="1">
        <f t="shared" si="14"/>
        <v>17</v>
      </c>
      <c r="AU10" s="6">
        <f t="shared" si="15"/>
        <v>84</v>
      </c>
      <c r="AV10" s="1"/>
      <c r="AW10" s="1"/>
      <c r="AX10" s="6"/>
      <c r="AY10" s="1"/>
      <c r="AZ10" s="1"/>
      <c r="BA10" s="1"/>
      <c r="BB10" s="1">
        <f t="shared" si="16"/>
        <v>246</v>
      </c>
      <c r="BC10" s="1">
        <f t="shared" si="17"/>
        <v>90</v>
      </c>
      <c r="BD10" s="6">
        <f t="shared" si="18"/>
        <v>336</v>
      </c>
    </row>
    <row r="11" spans="1:56" ht="22.5">
      <c r="A11" s="2"/>
      <c r="B11" s="2">
        <v>6</v>
      </c>
      <c r="C11" s="2" t="s">
        <v>12</v>
      </c>
      <c r="D11" s="2" t="s">
        <v>19</v>
      </c>
      <c r="E11" s="2" t="s">
        <v>14</v>
      </c>
      <c r="F11" s="1">
        <v>3</v>
      </c>
      <c r="G11" s="1">
        <v>34</v>
      </c>
      <c r="H11" s="6">
        <f t="shared" si="1"/>
        <v>37</v>
      </c>
      <c r="I11" s="1">
        <v>16</v>
      </c>
      <c r="J11" s="1">
        <v>35</v>
      </c>
      <c r="K11" s="6">
        <f t="shared" si="2"/>
        <v>51</v>
      </c>
      <c r="L11" s="1">
        <v>4</v>
      </c>
      <c r="M11" s="1">
        <v>45</v>
      </c>
      <c r="N11" s="6">
        <f t="shared" si="3"/>
        <v>49</v>
      </c>
      <c r="O11" s="1"/>
      <c r="P11" s="1"/>
      <c r="Q11" s="6"/>
      <c r="R11" s="1"/>
      <c r="S11" s="1"/>
      <c r="T11" s="1"/>
      <c r="U11" s="1">
        <f t="shared" si="4"/>
        <v>23</v>
      </c>
      <c r="V11" s="1">
        <f t="shared" si="5"/>
        <v>114</v>
      </c>
      <c r="W11" s="6">
        <f t="shared" si="6"/>
        <v>137</v>
      </c>
      <c r="X11" s="1"/>
      <c r="Y11" s="1"/>
      <c r="Z11" s="6"/>
      <c r="AA11" s="1"/>
      <c r="AB11" s="1"/>
      <c r="AC11" s="6"/>
      <c r="AD11" s="1"/>
      <c r="AE11" s="1"/>
      <c r="AF11" s="6"/>
      <c r="AG11" s="1"/>
      <c r="AH11" s="1"/>
      <c r="AI11" s="6"/>
      <c r="AJ11" s="1"/>
      <c r="AK11" s="1"/>
      <c r="AL11" s="6"/>
      <c r="AM11" s="1">
        <f t="shared" si="7"/>
        <v>3</v>
      </c>
      <c r="AN11" s="1">
        <f t="shared" si="8"/>
        <v>34</v>
      </c>
      <c r="AO11" s="6">
        <f t="shared" si="9"/>
        <v>37</v>
      </c>
      <c r="AP11" s="1">
        <f t="shared" si="10"/>
        <v>16</v>
      </c>
      <c r="AQ11" s="1">
        <f t="shared" si="11"/>
        <v>35</v>
      </c>
      <c r="AR11" s="6">
        <f t="shared" si="12"/>
        <v>51</v>
      </c>
      <c r="AS11" s="1">
        <f t="shared" si="13"/>
        <v>4</v>
      </c>
      <c r="AT11" s="1">
        <f t="shared" si="14"/>
        <v>45</v>
      </c>
      <c r="AU11" s="6">
        <f t="shared" si="15"/>
        <v>49</v>
      </c>
      <c r="AV11" s="1"/>
      <c r="AW11" s="1"/>
      <c r="AX11" s="6"/>
      <c r="AY11" s="1"/>
      <c r="AZ11" s="1"/>
      <c r="BA11" s="1"/>
      <c r="BB11" s="1">
        <f t="shared" si="16"/>
        <v>23</v>
      </c>
      <c r="BC11" s="1">
        <f t="shared" si="17"/>
        <v>114</v>
      </c>
      <c r="BD11" s="6">
        <f t="shared" si="18"/>
        <v>137</v>
      </c>
    </row>
    <row r="12" spans="1:56" ht="22.5">
      <c r="A12" s="2"/>
      <c r="B12" s="2">
        <v>7</v>
      </c>
      <c r="C12" s="2" t="s">
        <v>128</v>
      </c>
      <c r="D12" s="2" t="s">
        <v>20</v>
      </c>
      <c r="E12" s="2" t="s">
        <v>14</v>
      </c>
      <c r="F12" s="1">
        <v>10</v>
      </c>
      <c r="G12" s="1">
        <v>24</v>
      </c>
      <c r="H12" s="6">
        <f t="shared" si="1"/>
        <v>34</v>
      </c>
      <c r="I12" s="1">
        <v>29</v>
      </c>
      <c r="J12" s="1">
        <v>14</v>
      </c>
      <c r="K12" s="6">
        <f t="shared" si="2"/>
        <v>43</v>
      </c>
      <c r="L12" s="1">
        <v>9</v>
      </c>
      <c r="M12" s="1">
        <v>12</v>
      </c>
      <c r="N12" s="6">
        <f t="shared" si="3"/>
        <v>21</v>
      </c>
      <c r="O12" s="1"/>
      <c r="P12" s="1"/>
      <c r="Q12" s="6"/>
      <c r="R12" s="1"/>
      <c r="S12" s="1"/>
      <c r="T12" s="1"/>
      <c r="U12" s="1">
        <f t="shared" si="4"/>
        <v>48</v>
      </c>
      <c r="V12" s="1">
        <f t="shared" si="5"/>
        <v>50</v>
      </c>
      <c r="W12" s="6">
        <f t="shared" si="6"/>
        <v>98</v>
      </c>
      <c r="X12" s="1"/>
      <c r="Y12" s="1"/>
      <c r="Z12" s="6"/>
      <c r="AA12" s="1"/>
      <c r="AB12" s="1"/>
      <c r="AC12" s="6"/>
      <c r="AD12" s="1"/>
      <c r="AE12" s="1"/>
      <c r="AF12" s="6"/>
      <c r="AG12" s="1"/>
      <c r="AH12" s="1"/>
      <c r="AI12" s="6"/>
      <c r="AJ12" s="1"/>
      <c r="AK12" s="1"/>
      <c r="AL12" s="6"/>
      <c r="AM12" s="1">
        <f t="shared" si="7"/>
        <v>10</v>
      </c>
      <c r="AN12" s="1">
        <f t="shared" si="8"/>
        <v>24</v>
      </c>
      <c r="AO12" s="6">
        <f t="shared" si="9"/>
        <v>34</v>
      </c>
      <c r="AP12" s="1">
        <f t="shared" si="10"/>
        <v>29</v>
      </c>
      <c r="AQ12" s="1">
        <f t="shared" si="11"/>
        <v>14</v>
      </c>
      <c r="AR12" s="6">
        <f t="shared" si="12"/>
        <v>43</v>
      </c>
      <c r="AS12" s="1">
        <f t="shared" si="13"/>
        <v>9</v>
      </c>
      <c r="AT12" s="1">
        <f t="shared" si="14"/>
        <v>12</v>
      </c>
      <c r="AU12" s="6">
        <f t="shared" si="15"/>
        <v>21</v>
      </c>
      <c r="AV12" s="1"/>
      <c r="AW12" s="1"/>
      <c r="AX12" s="6"/>
      <c r="AY12" s="1"/>
      <c r="AZ12" s="1"/>
      <c r="BA12" s="1"/>
      <c r="BB12" s="1">
        <f t="shared" si="16"/>
        <v>48</v>
      </c>
      <c r="BC12" s="1">
        <f t="shared" si="17"/>
        <v>50</v>
      </c>
      <c r="BD12" s="6">
        <f t="shared" si="18"/>
        <v>98</v>
      </c>
    </row>
    <row r="13" spans="1:56" ht="22.5">
      <c r="A13" s="2"/>
      <c r="B13" s="2">
        <v>8</v>
      </c>
      <c r="C13" s="2" t="s">
        <v>12</v>
      </c>
      <c r="D13" s="2" t="s">
        <v>129</v>
      </c>
      <c r="E13" s="2" t="s">
        <v>14</v>
      </c>
      <c r="F13" s="1">
        <v>1</v>
      </c>
      <c r="G13" s="1">
        <v>16</v>
      </c>
      <c r="H13" s="6">
        <f t="shared" si="1"/>
        <v>17</v>
      </c>
      <c r="I13" s="1">
        <v>2</v>
      </c>
      <c r="J13" s="1">
        <v>19</v>
      </c>
      <c r="K13" s="6">
        <f t="shared" si="2"/>
        <v>21</v>
      </c>
      <c r="L13" s="1"/>
      <c r="M13" s="1"/>
      <c r="N13" s="6"/>
      <c r="O13" s="1"/>
      <c r="P13" s="1"/>
      <c r="Q13" s="6"/>
      <c r="R13" s="1"/>
      <c r="S13" s="1"/>
      <c r="T13" s="1"/>
      <c r="U13" s="1">
        <f t="shared" si="4"/>
        <v>3</v>
      </c>
      <c r="V13" s="1">
        <f t="shared" si="5"/>
        <v>35</v>
      </c>
      <c r="W13" s="6">
        <f t="shared" si="6"/>
        <v>38</v>
      </c>
      <c r="X13" s="1"/>
      <c r="Y13" s="1"/>
      <c r="Z13" s="6"/>
      <c r="AA13" s="1"/>
      <c r="AB13" s="1"/>
      <c r="AC13" s="6"/>
      <c r="AD13" s="1"/>
      <c r="AE13" s="1"/>
      <c r="AF13" s="6"/>
      <c r="AG13" s="1"/>
      <c r="AH13" s="1"/>
      <c r="AI13" s="6"/>
      <c r="AJ13" s="1"/>
      <c r="AK13" s="1"/>
      <c r="AL13" s="6"/>
      <c r="AM13" s="1">
        <f t="shared" si="7"/>
        <v>1</v>
      </c>
      <c r="AN13" s="1">
        <f t="shared" si="8"/>
        <v>16</v>
      </c>
      <c r="AO13" s="6">
        <f t="shared" si="9"/>
        <v>17</v>
      </c>
      <c r="AP13" s="1">
        <f t="shared" si="10"/>
        <v>2</v>
      </c>
      <c r="AQ13" s="1">
        <f t="shared" si="11"/>
        <v>19</v>
      </c>
      <c r="AR13" s="6">
        <f t="shared" si="12"/>
        <v>21</v>
      </c>
      <c r="AS13" s="1"/>
      <c r="AT13" s="1"/>
      <c r="AU13" s="6"/>
      <c r="AV13" s="1"/>
      <c r="AW13" s="1"/>
      <c r="AX13" s="6"/>
      <c r="AY13" s="1"/>
      <c r="AZ13" s="1"/>
      <c r="BA13" s="1"/>
      <c r="BB13" s="1">
        <f t="shared" si="16"/>
        <v>3</v>
      </c>
      <c r="BC13" s="1">
        <f t="shared" si="17"/>
        <v>35</v>
      </c>
      <c r="BD13" s="6">
        <f t="shared" si="18"/>
        <v>38</v>
      </c>
    </row>
    <row r="14" spans="1:56" ht="22.5">
      <c r="A14" s="2"/>
      <c r="B14" s="2">
        <v>9</v>
      </c>
      <c r="C14" s="2" t="s">
        <v>12</v>
      </c>
      <c r="D14" s="2" t="s">
        <v>130</v>
      </c>
      <c r="E14" s="2" t="s">
        <v>14</v>
      </c>
      <c r="F14" s="1">
        <v>12</v>
      </c>
      <c r="G14" s="1">
        <v>4</v>
      </c>
      <c r="H14" s="6">
        <f t="shared" si="1"/>
        <v>16</v>
      </c>
      <c r="I14" s="1">
        <v>19</v>
      </c>
      <c r="J14" s="1">
        <v>9</v>
      </c>
      <c r="K14" s="6">
        <f t="shared" si="2"/>
        <v>28</v>
      </c>
      <c r="L14" s="1"/>
      <c r="M14" s="1"/>
      <c r="N14" s="6"/>
      <c r="O14" s="1"/>
      <c r="P14" s="1"/>
      <c r="Q14" s="6"/>
      <c r="R14" s="1"/>
      <c r="S14" s="1"/>
      <c r="T14" s="1"/>
      <c r="U14" s="1">
        <f t="shared" si="4"/>
        <v>31</v>
      </c>
      <c r="V14" s="1">
        <f t="shared" si="5"/>
        <v>13</v>
      </c>
      <c r="W14" s="6">
        <f t="shared" si="6"/>
        <v>44</v>
      </c>
      <c r="X14" s="1"/>
      <c r="Y14" s="1"/>
      <c r="Z14" s="6"/>
      <c r="AA14" s="1"/>
      <c r="AB14" s="1"/>
      <c r="AC14" s="6"/>
      <c r="AD14" s="1"/>
      <c r="AE14" s="1"/>
      <c r="AF14" s="6"/>
      <c r="AG14" s="1"/>
      <c r="AH14" s="1"/>
      <c r="AI14" s="6"/>
      <c r="AJ14" s="1"/>
      <c r="AK14" s="1"/>
      <c r="AL14" s="6"/>
      <c r="AM14" s="1">
        <f t="shared" si="7"/>
        <v>12</v>
      </c>
      <c r="AN14" s="1">
        <f t="shared" si="8"/>
        <v>4</v>
      </c>
      <c r="AO14" s="6">
        <f t="shared" si="9"/>
        <v>16</v>
      </c>
      <c r="AP14" s="1">
        <f t="shared" si="10"/>
        <v>19</v>
      </c>
      <c r="AQ14" s="1">
        <f t="shared" si="11"/>
        <v>9</v>
      </c>
      <c r="AR14" s="6">
        <f t="shared" si="12"/>
        <v>28</v>
      </c>
      <c r="AS14" s="1"/>
      <c r="AT14" s="1"/>
      <c r="AU14" s="6"/>
      <c r="AV14" s="1"/>
      <c r="AW14" s="1"/>
      <c r="AX14" s="6"/>
      <c r="AY14" s="1"/>
      <c r="AZ14" s="1"/>
      <c r="BA14" s="1"/>
      <c r="BB14" s="1">
        <f t="shared" si="16"/>
        <v>31</v>
      </c>
      <c r="BC14" s="1">
        <f t="shared" si="17"/>
        <v>13</v>
      </c>
      <c r="BD14" s="6">
        <f t="shared" si="18"/>
        <v>44</v>
      </c>
    </row>
    <row r="15" spans="1:56" ht="22.5">
      <c r="A15" s="2"/>
      <c r="B15" s="2">
        <v>10</v>
      </c>
      <c r="C15" s="2" t="s">
        <v>12</v>
      </c>
      <c r="D15" s="2" t="s">
        <v>146</v>
      </c>
      <c r="E15" s="2" t="s">
        <v>14</v>
      </c>
      <c r="F15" s="1">
        <v>14</v>
      </c>
      <c r="G15" s="1">
        <v>7</v>
      </c>
      <c r="H15" s="6">
        <f t="shared" si="1"/>
        <v>21</v>
      </c>
      <c r="I15" s="1"/>
      <c r="J15" s="1"/>
      <c r="K15" s="6"/>
      <c r="L15" s="1"/>
      <c r="M15" s="1"/>
      <c r="N15" s="6"/>
      <c r="O15" s="1"/>
      <c r="P15" s="1"/>
      <c r="Q15" s="6"/>
      <c r="R15" s="1"/>
      <c r="S15" s="1"/>
      <c r="T15" s="1"/>
      <c r="U15" s="1">
        <f t="shared" si="4"/>
        <v>14</v>
      </c>
      <c r="V15" s="1">
        <f t="shared" si="5"/>
        <v>7</v>
      </c>
      <c r="W15" s="6">
        <f t="shared" si="6"/>
        <v>21</v>
      </c>
      <c r="X15" s="1"/>
      <c r="Y15" s="1"/>
      <c r="Z15" s="6"/>
      <c r="AA15" s="1"/>
      <c r="AB15" s="1"/>
      <c r="AC15" s="6"/>
      <c r="AD15" s="1"/>
      <c r="AE15" s="1"/>
      <c r="AF15" s="6"/>
      <c r="AG15" s="1"/>
      <c r="AH15" s="1"/>
      <c r="AI15" s="6"/>
      <c r="AJ15" s="1"/>
      <c r="AK15" s="1"/>
      <c r="AL15" s="6"/>
      <c r="AM15" s="1">
        <f t="shared" si="7"/>
        <v>14</v>
      </c>
      <c r="AN15" s="1">
        <f t="shared" si="8"/>
        <v>7</v>
      </c>
      <c r="AO15" s="6">
        <f t="shared" si="9"/>
        <v>21</v>
      </c>
      <c r="AP15" s="1"/>
      <c r="AQ15" s="1"/>
      <c r="AR15" s="6"/>
      <c r="AS15" s="1"/>
      <c r="AT15" s="1"/>
      <c r="AU15" s="6"/>
      <c r="AV15" s="1"/>
      <c r="AW15" s="1"/>
      <c r="AX15" s="6"/>
      <c r="AY15" s="1"/>
      <c r="AZ15" s="1"/>
      <c r="BA15" s="1"/>
      <c r="BB15" s="1">
        <f t="shared" si="16"/>
        <v>14</v>
      </c>
      <c r="BC15" s="1">
        <f t="shared" si="17"/>
        <v>7</v>
      </c>
      <c r="BD15" s="6">
        <f t="shared" si="18"/>
        <v>21</v>
      </c>
    </row>
    <row r="16" spans="1:56" ht="22.5">
      <c r="A16" s="2"/>
      <c r="B16" s="2">
        <v>11</v>
      </c>
      <c r="C16" s="2" t="s">
        <v>21</v>
      </c>
      <c r="D16" s="2" t="s">
        <v>22</v>
      </c>
      <c r="E16" s="2" t="s">
        <v>14</v>
      </c>
      <c r="F16" s="1"/>
      <c r="G16" s="1"/>
      <c r="H16" s="6"/>
      <c r="I16" s="1">
        <v>8</v>
      </c>
      <c r="J16" s="1">
        <v>8</v>
      </c>
      <c r="K16" s="6">
        <f t="shared" si="2"/>
        <v>16</v>
      </c>
      <c r="L16" s="1">
        <v>8</v>
      </c>
      <c r="M16" s="1"/>
      <c r="N16" s="6">
        <f t="shared" si="3"/>
        <v>8</v>
      </c>
      <c r="O16" s="1">
        <v>8</v>
      </c>
      <c r="P16" s="1">
        <v>3</v>
      </c>
      <c r="Q16" s="6">
        <f>SUM(O16:P16)</f>
        <v>11</v>
      </c>
      <c r="R16" s="1"/>
      <c r="S16" s="1"/>
      <c r="T16" s="1"/>
      <c r="U16" s="1">
        <f t="shared" si="4"/>
        <v>24</v>
      </c>
      <c r="V16" s="1">
        <f t="shared" si="5"/>
        <v>11</v>
      </c>
      <c r="W16" s="6">
        <f t="shared" si="6"/>
        <v>35</v>
      </c>
      <c r="X16" s="1"/>
      <c r="Y16" s="1"/>
      <c r="Z16" s="6"/>
      <c r="AA16" s="1"/>
      <c r="AB16" s="1"/>
      <c r="AC16" s="6"/>
      <c r="AD16" s="1"/>
      <c r="AE16" s="1"/>
      <c r="AF16" s="6"/>
      <c r="AG16" s="1"/>
      <c r="AH16" s="1"/>
      <c r="AI16" s="6"/>
      <c r="AJ16" s="1"/>
      <c r="AK16" s="1"/>
      <c r="AL16" s="6"/>
      <c r="AM16" s="1"/>
      <c r="AN16" s="1"/>
      <c r="AO16" s="6"/>
      <c r="AP16" s="1">
        <f t="shared" si="10"/>
        <v>8</v>
      </c>
      <c r="AQ16" s="1">
        <f t="shared" si="11"/>
        <v>8</v>
      </c>
      <c r="AR16" s="6">
        <f t="shared" si="12"/>
        <v>16</v>
      </c>
      <c r="AS16" s="1">
        <f t="shared" si="13"/>
        <v>8</v>
      </c>
      <c r="AT16" s="1">
        <f t="shared" si="14"/>
        <v>0</v>
      </c>
      <c r="AU16" s="6">
        <f t="shared" si="15"/>
        <v>8</v>
      </c>
      <c r="AV16" s="1">
        <f>O16+AG16</f>
        <v>8</v>
      </c>
      <c r="AW16" s="1">
        <f>P16+AH16</f>
        <v>3</v>
      </c>
      <c r="AX16" s="6">
        <f>SUM(AV16:AW16)</f>
        <v>11</v>
      </c>
      <c r="AY16" s="1"/>
      <c r="AZ16" s="1"/>
      <c r="BA16" s="1"/>
      <c r="BB16" s="1">
        <f t="shared" si="16"/>
        <v>24</v>
      </c>
      <c r="BC16" s="1">
        <f t="shared" si="17"/>
        <v>11</v>
      </c>
      <c r="BD16" s="6">
        <f t="shared" si="18"/>
        <v>35</v>
      </c>
    </row>
    <row r="17" spans="1:56" ht="22.5">
      <c r="A17" s="2"/>
      <c r="B17" s="2">
        <v>12</v>
      </c>
      <c r="C17" s="2" t="s">
        <v>21</v>
      </c>
      <c r="D17" s="2" t="s">
        <v>145</v>
      </c>
      <c r="E17" s="2" t="s">
        <v>14</v>
      </c>
      <c r="F17" s="1">
        <v>8</v>
      </c>
      <c r="G17" s="1">
        <v>3</v>
      </c>
      <c r="H17" s="6">
        <f t="shared" si="1"/>
        <v>11</v>
      </c>
      <c r="I17" s="1"/>
      <c r="J17" s="1"/>
      <c r="K17" s="6"/>
      <c r="L17" s="1"/>
      <c r="M17" s="1"/>
      <c r="N17" s="6"/>
      <c r="O17" s="1"/>
      <c r="P17" s="1"/>
      <c r="Q17" s="6"/>
      <c r="R17" s="1"/>
      <c r="S17" s="1"/>
      <c r="T17" s="1"/>
      <c r="U17" s="1">
        <f t="shared" si="4"/>
        <v>8</v>
      </c>
      <c r="V17" s="1">
        <f t="shared" si="5"/>
        <v>3</v>
      </c>
      <c r="W17" s="6">
        <f t="shared" si="6"/>
        <v>11</v>
      </c>
      <c r="X17" s="1"/>
      <c r="Y17" s="1"/>
      <c r="Z17" s="6"/>
      <c r="AA17" s="1"/>
      <c r="AB17" s="1"/>
      <c r="AC17" s="6"/>
      <c r="AD17" s="1"/>
      <c r="AE17" s="1"/>
      <c r="AF17" s="6"/>
      <c r="AG17" s="1"/>
      <c r="AH17" s="1"/>
      <c r="AI17" s="6"/>
      <c r="AJ17" s="1"/>
      <c r="AK17" s="1"/>
      <c r="AL17" s="6"/>
      <c r="AM17" s="1">
        <f t="shared" si="7"/>
        <v>8</v>
      </c>
      <c r="AN17" s="1">
        <f t="shared" si="8"/>
        <v>3</v>
      </c>
      <c r="AO17" s="6">
        <f t="shared" si="9"/>
        <v>11</v>
      </c>
      <c r="AP17" s="1"/>
      <c r="AQ17" s="1"/>
      <c r="AR17" s="6"/>
      <c r="AS17" s="1"/>
      <c r="AT17" s="1"/>
      <c r="AU17" s="6"/>
      <c r="AV17" s="1"/>
      <c r="AW17" s="1"/>
      <c r="AX17" s="6"/>
      <c r="AY17" s="1"/>
      <c r="AZ17" s="1"/>
      <c r="BA17" s="1"/>
      <c r="BB17" s="1">
        <f t="shared" si="16"/>
        <v>8</v>
      </c>
      <c r="BC17" s="1">
        <f t="shared" si="17"/>
        <v>3</v>
      </c>
      <c r="BD17" s="6">
        <f t="shared" si="18"/>
        <v>11</v>
      </c>
    </row>
    <row r="18" spans="1:56" ht="22.5">
      <c r="A18" s="2"/>
      <c r="B18" s="2">
        <v>13</v>
      </c>
      <c r="C18" s="2" t="s">
        <v>21</v>
      </c>
      <c r="D18" s="2" t="s">
        <v>23</v>
      </c>
      <c r="E18" s="2" t="s">
        <v>14</v>
      </c>
      <c r="F18" s="1"/>
      <c r="G18" s="1"/>
      <c r="H18" s="6"/>
      <c r="I18" s="1">
        <v>10</v>
      </c>
      <c r="J18" s="1"/>
      <c r="K18" s="6">
        <f t="shared" si="2"/>
        <v>10</v>
      </c>
      <c r="L18" s="1">
        <v>13</v>
      </c>
      <c r="M18" s="1">
        <v>1</v>
      </c>
      <c r="N18" s="6">
        <f t="shared" si="3"/>
        <v>14</v>
      </c>
      <c r="O18" s="1">
        <v>3</v>
      </c>
      <c r="P18" s="1"/>
      <c r="Q18" s="6">
        <f>SUM(O18:P18)</f>
        <v>3</v>
      </c>
      <c r="R18" s="1"/>
      <c r="S18" s="1"/>
      <c r="T18" s="1"/>
      <c r="U18" s="1">
        <f t="shared" si="4"/>
        <v>26</v>
      </c>
      <c r="V18" s="1">
        <f t="shared" si="5"/>
        <v>1</v>
      </c>
      <c r="W18" s="6">
        <f t="shared" si="6"/>
        <v>27</v>
      </c>
      <c r="X18" s="1"/>
      <c r="Y18" s="1"/>
      <c r="Z18" s="6"/>
      <c r="AA18" s="1">
        <v>15</v>
      </c>
      <c r="AB18" s="1">
        <v>1</v>
      </c>
      <c r="AC18" s="6">
        <f>SUM(AA18:AB18)</f>
        <v>16</v>
      </c>
      <c r="AD18" s="1">
        <v>12</v>
      </c>
      <c r="AE18" s="1">
        <v>1</v>
      </c>
      <c r="AF18" s="6">
        <f>SUM(AD18:AE18)</f>
        <v>13</v>
      </c>
      <c r="AG18" s="1">
        <v>8</v>
      </c>
      <c r="AH18" s="1">
        <v>2</v>
      </c>
      <c r="AI18" s="6">
        <f>SUM(AG18:AH18)</f>
        <v>10</v>
      </c>
      <c r="AJ18" s="1">
        <f>X18+AA18+AD18+AG18</f>
        <v>35</v>
      </c>
      <c r="AK18" s="1">
        <f>Y18+AB18+AE18+AH18</f>
        <v>4</v>
      </c>
      <c r="AL18" s="6">
        <f>SUM(AJ18:AK18)</f>
        <v>39</v>
      </c>
      <c r="AM18" s="1"/>
      <c r="AN18" s="1"/>
      <c r="AO18" s="6"/>
      <c r="AP18" s="1">
        <f t="shared" si="10"/>
        <v>25</v>
      </c>
      <c r="AQ18" s="1">
        <f t="shared" si="11"/>
        <v>1</v>
      </c>
      <c r="AR18" s="6">
        <f t="shared" si="12"/>
        <v>26</v>
      </c>
      <c r="AS18" s="1">
        <f t="shared" si="13"/>
        <v>25</v>
      </c>
      <c r="AT18" s="1">
        <f t="shared" si="14"/>
        <v>2</v>
      </c>
      <c r="AU18" s="6">
        <f t="shared" si="15"/>
        <v>27</v>
      </c>
      <c r="AV18" s="1">
        <f>O18+AG18</f>
        <v>11</v>
      </c>
      <c r="AW18" s="1">
        <f>P18+AH18</f>
        <v>2</v>
      </c>
      <c r="AX18" s="6">
        <f>SUM(AV18:AW18)</f>
        <v>13</v>
      </c>
      <c r="AY18" s="1"/>
      <c r="AZ18" s="1"/>
      <c r="BA18" s="1"/>
      <c r="BB18" s="1">
        <f t="shared" si="16"/>
        <v>61</v>
      </c>
      <c r="BC18" s="1">
        <f t="shared" si="17"/>
        <v>5</v>
      </c>
      <c r="BD18" s="6">
        <f t="shared" si="18"/>
        <v>66</v>
      </c>
    </row>
    <row r="19" spans="1:56" ht="22.5">
      <c r="A19" s="2"/>
      <c r="B19" s="2">
        <v>14</v>
      </c>
      <c r="C19" s="2" t="s">
        <v>21</v>
      </c>
      <c r="D19" s="2" t="s">
        <v>144</v>
      </c>
      <c r="E19" s="2" t="s">
        <v>14</v>
      </c>
      <c r="F19" s="1">
        <v>23</v>
      </c>
      <c r="G19" s="1">
        <v>3</v>
      </c>
      <c r="H19" s="6">
        <f t="shared" si="1"/>
        <v>26</v>
      </c>
      <c r="I19" s="1"/>
      <c r="J19" s="1"/>
      <c r="K19" s="6"/>
      <c r="L19" s="1"/>
      <c r="M19" s="1"/>
      <c r="N19" s="6"/>
      <c r="O19" s="1"/>
      <c r="P19" s="1"/>
      <c r="Q19" s="6"/>
      <c r="R19" s="1"/>
      <c r="S19" s="1"/>
      <c r="T19" s="1"/>
      <c r="U19" s="1">
        <f t="shared" si="4"/>
        <v>23</v>
      </c>
      <c r="V19" s="1">
        <f t="shared" si="5"/>
        <v>3</v>
      </c>
      <c r="W19" s="6">
        <f t="shared" si="6"/>
        <v>26</v>
      </c>
      <c r="X19" s="1">
        <v>11</v>
      </c>
      <c r="Y19" s="1">
        <v>3</v>
      </c>
      <c r="Z19" s="6">
        <f>SUM(X19:Y19)</f>
        <v>14</v>
      </c>
      <c r="AA19" s="1"/>
      <c r="AB19" s="1"/>
      <c r="AC19" s="6"/>
      <c r="AD19" s="1"/>
      <c r="AE19" s="1"/>
      <c r="AF19" s="6"/>
      <c r="AG19" s="1"/>
      <c r="AH19" s="1"/>
      <c r="AI19" s="6"/>
      <c r="AJ19" s="1">
        <f>X19+AA19+AD19+AG19</f>
        <v>11</v>
      </c>
      <c r="AK19" s="1">
        <f>Y19+AB19+AE19+AH19</f>
        <v>3</v>
      </c>
      <c r="AL19" s="6">
        <f>SUM(AJ19:AK19)</f>
        <v>14</v>
      </c>
      <c r="AM19" s="1">
        <f t="shared" si="7"/>
        <v>34</v>
      </c>
      <c r="AN19" s="1">
        <f t="shared" si="8"/>
        <v>6</v>
      </c>
      <c r="AO19" s="6">
        <f t="shared" si="9"/>
        <v>40</v>
      </c>
      <c r="AP19" s="1"/>
      <c r="AQ19" s="1"/>
      <c r="AR19" s="6"/>
      <c r="AS19" s="1"/>
      <c r="AT19" s="1"/>
      <c r="AU19" s="6"/>
      <c r="AV19" s="1"/>
      <c r="AW19" s="1"/>
      <c r="AX19" s="6"/>
      <c r="AY19" s="1"/>
      <c r="AZ19" s="1"/>
      <c r="BA19" s="1"/>
      <c r="BB19" s="1">
        <f t="shared" si="16"/>
        <v>34</v>
      </c>
      <c r="BC19" s="1">
        <f t="shared" si="17"/>
        <v>6</v>
      </c>
      <c r="BD19" s="6">
        <f t="shared" si="18"/>
        <v>40</v>
      </c>
    </row>
    <row r="20" spans="1:56" ht="22.5">
      <c r="A20" s="2"/>
      <c r="B20" s="2">
        <v>15</v>
      </c>
      <c r="C20" s="2" t="s">
        <v>21</v>
      </c>
      <c r="D20" s="2" t="s">
        <v>24</v>
      </c>
      <c r="E20" s="2" t="s">
        <v>14</v>
      </c>
      <c r="F20" s="1"/>
      <c r="G20" s="1"/>
      <c r="H20" s="6"/>
      <c r="I20" s="1">
        <v>28</v>
      </c>
      <c r="J20" s="1"/>
      <c r="K20" s="6">
        <f t="shared" si="2"/>
        <v>28</v>
      </c>
      <c r="L20" s="1">
        <v>23</v>
      </c>
      <c r="M20" s="1">
        <v>6</v>
      </c>
      <c r="N20" s="6">
        <f t="shared" si="3"/>
        <v>29</v>
      </c>
      <c r="O20" s="1">
        <v>30</v>
      </c>
      <c r="P20" s="1">
        <v>6</v>
      </c>
      <c r="Q20" s="6">
        <f>SUM(O20:P20)</f>
        <v>36</v>
      </c>
      <c r="R20" s="1"/>
      <c r="S20" s="1"/>
      <c r="T20" s="1"/>
      <c r="U20" s="1">
        <f t="shared" si="4"/>
        <v>81</v>
      </c>
      <c r="V20" s="1">
        <f t="shared" si="5"/>
        <v>12</v>
      </c>
      <c r="W20" s="6">
        <f t="shared" si="6"/>
        <v>93</v>
      </c>
      <c r="X20" s="1"/>
      <c r="Y20" s="1"/>
      <c r="Z20" s="6"/>
      <c r="AA20" s="1"/>
      <c r="AB20" s="1"/>
      <c r="AC20" s="6"/>
      <c r="AD20" s="1"/>
      <c r="AE20" s="1"/>
      <c r="AF20" s="6"/>
      <c r="AG20" s="1">
        <v>5</v>
      </c>
      <c r="AH20" s="1"/>
      <c r="AI20" s="6">
        <f>SUM(AG20:AH20)</f>
        <v>5</v>
      </c>
      <c r="AJ20" s="1">
        <f>X20+AA20+AD20+AG20</f>
        <v>5</v>
      </c>
      <c r="AK20" s="1"/>
      <c r="AL20" s="6">
        <f>SUM(AJ20:AK20)</f>
        <v>5</v>
      </c>
      <c r="AM20" s="1"/>
      <c r="AN20" s="1"/>
      <c r="AO20" s="6"/>
      <c r="AP20" s="1">
        <f t="shared" si="10"/>
        <v>28</v>
      </c>
      <c r="AQ20" s="1">
        <f t="shared" si="11"/>
        <v>0</v>
      </c>
      <c r="AR20" s="6">
        <f t="shared" si="12"/>
        <v>28</v>
      </c>
      <c r="AS20" s="1">
        <f t="shared" si="13"/>
        <v>23</v>
      </c>
      <c r="AT20" s="1">
        <f t="shared" si="14"/>
        <v>6</v>
      </c>
      <c r="AU20" s="6">
        <f t="shared" si="15"/>
        <v>29</v>
      </c>
      <c r="AV20" s="1">
        <f>O20+AG20</f>
        <v>35</v>
      </c>
      <c r="AW20" s="1">
        <f>P20+AH20</f>
        <v>6</v>
      </c>
      <c r="AX20" s="6">
        <f>SUM(AV20:AW20)</f>
        <v>41</v>
      </c>
      <c r="AY20" s="1"/>
      <c r="AZ20" s="1"/>
      <c r="BA20" s="1"/>
      <c r="BB20" s="1">
        <f t="shared" si="16"/>
        <v>86</v>
      </c>
      <c r="BC20" s="1">
        <f t="shared" si="17"/>
        <v>12</v>
      </c>
      <c r="BD20" s="6">
        <f t="shared" si="18"/>
        <v>98</v>
      </c>
    </row>
    <row r="21" spans="1:56" ht="22.5">
      <c r="A21" s="238" t="s">
        <v>25</v>
      </c>
      <c r="B21" s="238"/>
      <c r="C21" s="238"/>
      <c r="D21" s="238"/>
      <c r="E21" s="238"/>
      <c r="F21" s="6">
        <f aca="true" t="shared" si="19" ref="F21:Q21">SUM(F6:F20)</f>
        <v>238</v>
      </c>
      <c r="G21" s="6">
        <f t="shared" si="19"/>
        <v>262</v>
      </c>
      <c r="H21" s="6">
        <f t="shared" si="19"/>
        <v>500</v>
      </c>
      <c r="I21" s="6">
        <f t="shared" si="19"/>
        <v>220</v>
      </c>
      <c r="J21" s="6">
        <f t="shared" si="19"/>
        <v>194</v>
      </c>
      <c r="K21" s="6">
        <f t="shared" si="19"/>
        <v>414</v>
      </c>
      <c r="L21" s="6">
        <f t="shared" si="19"/>
        <v>184</v>
      </c>
      <c r="M21" s="6">
        <f t="shared" si="19"/>
        <v>236</v>
      </c>
      <c r="N21" s="6">
        <f t="shared" si="19"/>
        <v>420</v>
      </c>
      <c r="O21" s="6">
        <f t="shared" si="19"/>
        <v>97</v>
      </c>
      <c r="P21" s="6">
        <f t="shared" si="19"/>
        <v>136</v>
      </c>
      <c r="Q21" s="6">
        <f t="shared" si="19"/>
        <v>233</v>
      </c>
      <c r="R21" s="6"/>
      <c r="S21" s="6"/>
      <c r="T21" s="6"/>
      <c r="U21" s="6">
        <f aca="true" t="shared" si="20" ref="U21:AX21">SUM(U6:U20)</f>
        <v>739</v>
      </c>
      <c r="V21" s="6">
        <f t="shared" si="20"/>
        <v>828</v>
      </c>
      <c r="W21" s="6">
        <f t="shared" si="20"/>
        <v>1567</v>
      </c>
      <c r="X21" s="6">
        <f t="shared" si="20"/>
        <v>11</v>
      </c>
      <c r="Y21" s="6">
        <f t="shared" si="20"/>
        <v>3</v>
      </c>
      <c r="Z21" s="6">
        <f t="shared" si="20"/>
        <v>14</v>
      </c>
      <c r="AA21" s="6">
        <f t="shared" si="20"/>
        <v>22</v>
      </c>
      <c r="AB21" s="6">
        <f t="shared" si="20"/>
        <v>5</v>
      </c>
      <c r="AC21" s="6">
        <f t="shared" si="20"/>
        <v>27</v>
      </c>
      <c r="AD21" s="6">
        <f t="shared" si="20"/>
        <v>19</v>
      </c>
      <c r="AE21" s="6">
        <f t="shared" si="20"/>
        <v>3</v>
      </c>
      <c r="AF21" s="6">
        <f t="shared" si="20"/>
        <v>22</v>
      </c>
      <c r="AG21" s="6">
        <f t="shared" si="20"/>
        <v>24</v>
      </c>
      <c r="AH21" s="6">
        <f t="shared" si="20"/>
        <v>8</v>
      </c>
      <c r="AI21" s="6">
        <f t="shared" si="20"/>
        <v>32</v>
      </c>
      <c r="AJ21" s="6">
        <f t="shared" si="20"/>
        <v>76</v>
      </c>
      <c r="AK21" s="6">
        <f t="shared" si="20"/>
        <v>19</v>
      </c>
      <c r="AL21" s="6">
        <f t="shared" si="20"/>
        <v>95</v>
      </c>
      <c r="AM21" s="6">
        <f t="shared" si="20"/>
        <v>249</v>
      </c>
      <c r="AN21" s="6">
        <f t="shared" si="20"/>
        <v>265</v>
      </c>
      <c r="AO21" s="6">
        <f t="shared" si="20"/>
        <v>514</v>
      </c>
      <c r="AP21" s="6">
        <f t="shared" si="20"/>
        <v>242</v>
      </c>
      <c r="AQ21" s="6">
        <f t="shared" si="20"/>
        <v>199</v>
      </c>
      <c r="AR21" s="6">
        <f t="shared" si="20"/>
        <v>441</v>
      </c>
      <c r="AS21" s="6">
        <f t="shared" si="20"/>
        <v>203</v>
      </c>
      <c r="AT21" s="6">
        <f t="shared" si="20"/>
        <v>239</v>
      </c>
      <c r="AU21" s="6">
        <f t="shared" si="20"/>
        <v>442</v>
      </c>
      <c r="AV21" s="6">
        <f t="shared" si="20"/>
        <v>121</v>
      </c>
      <c r="AW21" s="6">
        <f t="shared" si="20"/>
        <v>144</v>
      </c>
      <c r="AX21" s="6">
        <f t="shared" si="20"/>
        <v>265</v>
      </c>
      <c r="AY21" s="6"/>
      <c r="AZ21" s="6"/>
      <c r="BA21" s="6"/>
      <c r="BB21" s="6">
        <f>SUM(BB6:BB20)</f>
        <v>815</v>
      </c>
      <c r="BC21" s="6">
        <f>SUM(BC6:BC20)</f>
        <v>847</v>
      </c>
      <c r="BD21" s="6">
        <f>SUM(BD6:BD20)</f>
        <v>1662</v>
      </c>
    </row>
    <row r="22" spans="1:56" ht="22.5">
      <c r="A22" s="19" t="s">
        <v>26</v>
      </c>
      <c r="B22" s="20"/>
      <c r="C22" s="20"/>
      <c r="D22" s="20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22"/>
    </row>
    <row r="23" spans="1:56" ht="22.5">
      <c r="A23" s="2"/>
      <c r="B23" s="2">
        <v>1</v>
      </c>
      <c r="C23" s="2" t="s">
        <v>27</v>
      </c>
      <c r="D23" s="2" t="s">
        <v>28</v>
      </c>
      <c r="E23" s="2" t="s">
        <v>14</v>
      </c>
      <c r="F23" s="1"/>
      <c r="G23" s="1">
        <v>90</v>
      </c>
      <c r="H23" s="17">
        <f>SUM(F23:G23)</f>
        <v>90</v>
      </c>
      <c r="I23" s="1">
        <v>2</v>
      </c>
      <c r="J23" s="1">
        <v>86</v>
      </c>
      <c r="K23" s="17">
        <f>SUM(I23:J23)</f>
        <v>88</v>
      </c>
      <c r="L23" s="1">
        <v>3</v>
      </c>
      <c r="M23" s="1">
        <v>104</v>
      </c>
      <c r="N23" s="17">
        <f>SUM(L23:M23)</f>
        <v>107</v>
      </c>
      <c r="O23" s="1"/>
      <c r="P23" s="1">
        <v>105</v>
      </c>
      <c r="Q23" s="17">
        <f>SUM(O23:P23)</f>
        <v>105</v>
      </c>
      <c r="R23" s="1"/>
      <c r="S23" s="1">
        <v>95</v>
      </c>
      <c r="T23" s="17">
        <f>SUM(R23:S23)</f>
        <v>95</v>
      </c>
      <c r="U23" s="1">
        <f>F23+I23+L23+O23+R23</f>
        <v>5</v>
      </c>
      <c r="V23" s="1">
        <f>G23+J23+M23+P23+S23</f>
        <v>480</v>
      </c>
      <c r="W23" s="17">
        <f>SUM(U23:V23)</f>
        <v>485</v>
      </c>
      <c r="X23" s="1"/>
      <c r="Y23" s="1"/>
      <c r="Z23" s="17"/>
      <c r="AA23" s="1"/>
      <c r="AB23" s="1"/>
      <c r="AC23" s="17"/>
      <c r="AD23" s="1"/>
      <c r="AE23" s="1"/>
      <c r="AF23" s="17"/>
      <c r="AG23" s="1"/>
      <c r="AH23" s="1"/>
      <c r="AI23" s="17"/>
      <c r="AJ23" s="1"/>
      <c r="AK23" s="1"/>
      <c r="AL23" s="17"/>
      <c r="AM23" s="1">
        <f>F23+X23</f>
        <v>0</v>
      </c>
      <c r="AN23" s="1">
        <f>G23+Y23</f>
        <v>90</v>
      </c>
      <c r="AO23" s="17">
        <f>SUM(AM23:AN23)</f>
        <v>90</v>
      </c>
      <c r="AP23" s="1">
        <f>I23+AA23</f>
        <v>2</v>
      </c>
      <c r="AQ23" s="1">
        <f>J23+AB23</f>
        <v>86</v>
      </c>
      <c r="AR23" s="17">
        <f>SUM(AP23:AQ23)</f>
        <v>88</v>
      </c>
      <c r="AS23" s="1">
        <f aca="true" t="shared" si="21" ref="AS23:AS38">L23+AD23</f>
        <v>3</v>
      </c>
      <c r="AT23" s="1">
        <f>M23+AE23</f>
        <v>104</v>
      </c>
      <c r="AU23" s="17">
        <f>SUM(AS23:AT23)</f>
        <v>107</v>
      </c>
      <c r="AV23" s="1"/>
      <c r="AW23" s="1">
        <f>P23+AH23</f>
        <v>105</v>
      </c>
      <c r="AX23" s="17">
        <f>SUM(AV23:AW23)</f>
        <v>105</v>
      </c>
      <c r="AY23" s="1">
        <f>R23</f>
        <v>0</v>
      </c>
      <c r="AZ23" s="1">
        <f>S23</f>
        <v>95</v>
      </c>
      <c r="BA23" s="17">
        <f>SUM(AY23:AZ23)</f>
        <v>95</v>
      </c>
      <c r="BB23" s="1">
        <f>AM23+AP23+AS23+AV23+AY23</f>
        <v>5</v>
      </c>
      <c r="BC23" s="1">
        <f>AN23+AQ23+AT23+AW23+AZ23</f>
        <v>480</v>
      </c>
      <c r="BD23" s="17">
        <f>SUM(BB23:BC23)</f>
        <v>485</v>
      </c>
    </row>
    <row r="24" spans="1:56" ht="22.5">
      <c r="A24" s="2"/>
      <c r="B24" s="2">
        <v>2</v>
      </c>
      <c r="C24" s="2" t="s">
        <v>27</v>
      </c>
      <c r="D24" s="2" t="s">
        <v>29</v>
      </c>
      <c r="E24" s="2" t="s">
        <v>14</v>
      </c>
      <c r="F24" s="1">
        <v>25</v>
      </c>
      <c r="G24" s="1">
        <v>64</v>
      </c>
      <c r="H24" s="17">
        <f aca="true" t="shared" si="22" ref="H24:H33">SUM(F24:G24)</f>
        <v>89</v>
      </c>
      <c r="I24" s="1">
        <v>16</v>
      </c>
      <c r="J24" s="1">
        <v>69</v>
      </c>
      <c r="K24" s="17">
        <f aca="true" t="shared" si="23" ref="K24:K33">SUM(I24:J24)</f>
        <v>85</v>
      </c>
      <c r="L24" s="1">
        <v>18</v>
      </c>
      <c r="M24" s="1">
        <v>73</v>
      </c>
      <c r="N24" s="17">
        <f aca="true" t="shared" si="24" ref="N24:N32">SUM(L24:M24)</f>
        <v>91</v>
      </c>
      <c r="O24" s="1">
        <v>30</v>
      </c>
      <c r="P24" s="1">
        <v>90</v>
      </c>
      <c r="Q24" s="17">
        <f aca="true" t="shared" si="25" ref="Q24:Q32">SUM(O24:P24)</f>
        <v>120</v>
      </c>
      <c r="R24" s="1">
        <v>30</v>
      </c>
      <c r="S24" s="1">
        <v>115</v>
      </c>
      <c r="T24" s="17">
        <f aca="true" t="shared" si="26" ref="T24:T30">SUM(R24:S24)</f>
        <v>145</v>
      </c>
      <c r="U24" s="1">
        <f aca="true" t="shared" si="27" ref="U24:U33">F24+I24+L24+O24+R24</f>
        <v>119</v>
      </c>
      <c r="V24" s="1">
        <f aca="true" t="shared" si="28" ref="V24:V33">G24+J24+M24+P24+S24</f>
        <v>411</v>
      </c>
      <c r="W24" s="17">
        <f aca="true" t="shared" si="29" ref="W24:W33">SUM(U24:V24)</f>
        <v>530</v>
      </c>
      <c r="X24" s="1"/>
      <c r="Y24" s="1"/>
      <c r="Z24" s="17"/>
      <c r="AA24" s="1"/>
      <c r="AB24" s="1"/>
      <c r="AC24" s="17"/>
      <c r="AD24" s="1"/>
      <c r="AE24" s="1"/>
      <c r="AF24" s="17"/>
      <c r="AG24" s="1"/>
      <c r="AH24" s="1"/>
      <c r="AI24" s="17"/>
      <c r="AJ24" s="1"/>
      <c r="AK24" s="1"/>
      <c r="AL24" s="17"/>
      <c r="AM24" s="1">
        <f aca="true" t="shared" si="30" ref="AM24:AM38">F24+X24</f>
        <v>25</v>
      </c>
      <c r="AN24" s="1">
        <f aca="true" t="shared" si="31" ref="AN24:AN38">G24+Y24</f>
        <v>64</v>
      </c>
      <c r="AO24" s="17">
        <f aca="true" t="shared" si="32" ref="AO24:AO38">SUM(AM24:AN24)</f>
        <v>89</v>
      </c>
      <c r="AP24" s="1">
        <f aca="true" t="shared" si="33" ref="AP24:AP38">I24+AA24</f>
        <v>16</v>
      </c>
      <c r="AQ24" s="1">
        <f aca="true" t="shared" si="34" ref="AQ24:AQ38">J24+AB24</f>
        <v>69</v>
      </c>
      <c r="AR24" s="17">
        <f aca="true" t="shared" si="35" ref="AR24:AR38">SUM(AP24:AQ24)</f>
        <v>85</v>
      </c>
      <c r="AS24" s="1">
        <f t="shared" si="21"/>
        <v>18</v>
      </c>
      <c r="AT24" s="1">
        <f aca="true" t="shared" si="36" ref="AT24:AT38">M24+AE24</f>
        <v>73</v>
      </c>
      <c r="AU24" s="17">
        <f aca="true" t="shared" si="37" ref="AU24:AU38">SUM(AS24:AT24)</f>
        <v>91</v>
      </c>
      <c r="AV24" s="1">
        <f aca="true" t="shared" si="38" ref="AV24:AV38">O24+AG24</f>
        <v>30</v>
      </c>
      <c r="AW24" s="1">
        <f aca="true" t="shared" si="39" ref="AW24:AW38">P24+AH24</f>
        <v>90</v>
      </c>
      <c r="AX24" s="17">
        <f aca="true" t="shared" si="40" ref="AX24:AX32">SUM(AV24:AW24)</f>
        <v>120</v>
      </c>
      <c r="AY24" s="1">
        <f aca="true" t="shared" si="41" ref="AY24:AY30">R24</f>
        <v>30</v>
      </c>
      <c r="AZ24" s="1">
        <f aca="true" t="shared" si="42" ref="AZ24:AZ30">S24</f>
        <v>115</v>
      </c>
      <c r="BA24" s="17">
        <f aca="true" t="shared" si="43" ref="BA24:BA30">SUM(AY24:AZ24)</f>
        <v>145</v>
      </c>
      <c r="BB24" s="1">
        <f aca="true" t="shared" si="44" ref="BB24:BB38">AM24+AP24+AS24+AV24+AY24</f>
        <v>119</v>
      </c>
      <c r="BC24" s="1">
        <f aca="true" t="shared" si="45" ref="BC24:BC38">AN24+AQ24+AT24+AW24+AZ24</f>
        <v>411</v>
      </c>
      <c r="BD24" s="17">
        <f aca="true" t="shared" si="46" ref="BD24:BD38">SUM(BB24:BC24)</f>
        <v>530</v>
      </c>
    </row>
    <row r="25" spans="1:56" ht="22.5">
      <c r="A25" s="2"/>
      <c r="B25" s="2">
        <v>3</v>
      </c>
      <c r="C25" s="2" t="s">
        <v>27</v>
      </c>
      <c r="D25" s="2" t="s">
        <v>30</v>
      </c>
      <c r="E25" s="2" t="s">
        <v>14</v>
      </c>
      <c r="F25" s="1">
        <v>29</v>
      </c>
      <c r="G25" s="1">
        <v>40</v>
      </c>
      <c r="H25" s="17">
        <f t="shared" si="22"/>
        <v>69</v>
      </c>
      <c r="I25" s="1">
        <v>28</v>
      </c>
      <c r="J25" s="1">
        <v>50</v>
      </c>
      <c r="K25" s="17">
        <f t="shared" si="23"/>
        <v>78</v>
      </c>
      <c r="L25" s="1">
        <v>32</v>
      </c>
      <c r="M25" s="1">
        <v>68</v>
      </c>
      <c r="N25" s="17">
        <f t="shared" si="24"/>
        <v>100</v>
      </c>
      <c r="O25" s="1">
        <v>31</v>
      </c>
      <c r="P25" s="1">
        <v>55</v>
      </c>
      <c r="Q25" s="17">
        <f t="shared" si="25"/>
        <v>86</v>
      </c>
      <c r="R25" s="1">
        <v>29</v>
      </c>
      <c r="S25" s="1">
        <v>78</v>
      </c>
      <c r="T25" s="17">
        <f t="shared" si="26"/>
        <v>107</v>
      </c>
      <c r="U25" s="1">
        <f t="shared" si="27"/>
        <v>149</v>
      </c>
      <c r="V25" s="1">
        <f t="shared" si="28"/>
        <v>291</v>
      </c>
      <c r="W25" s="17">
        <f t="shared" si="29"/>
        <v>440</v>
      </c>
      <c r="X25" s="1"/>
      <c r="Y25" s="1"/>
      <c r="Z25" s="17"/>
      <c r="AA25" s="1"/>
      <c r="AB25" s="1"/>
      <c r="AC25" s="17"/>
      <c r="AD25" s="1"/>
      <c r="AE25" s="1"/>
      <c r="AF25" s="17"/>
      <c r="AG25" s="1"/>
      <c r="AH25" s="1"/>
      <c r="AI25" s="17"/>
      <c r="AJ25" s="1"/>
      <c r="AK25" s="1"/>
      <c r="AL25" s="17"/>
      <c r="AM25" s="1">
        <f t="shared" si="30"/>
        <v>29</v>
      </c>
      <c r="AN25" s="1">
        <f t="shared" si="31"/>
        <v>40</v>
      </c>
      <c r="AO25" s="17">
        <f t="shared" si="32"/>
        <v>69</v>
      </c>
      <c r="AP25" s="1">
        <f t="shared" si="33"/>
        <v>28</v>
      </c>
      <c r="AQ25" s="1">
        <f t="shared" si="34"/>
        <v>50</v>
      </c>
      <c r="AR25" s="17">
        <f t="shared" si="35"/>
        <v>78</v>
      </c>
      <c r="AS25" s="1">
        <f t="shared" si="21"/>
        <v>32</v>
      </c>
      <c r="AT25" s="1">
        <f t="shared" si="36"/>
        <v>68</v>
      </c>
      <c r="AU25" s="17">
        <f t="shared" si="37"/>
        <v>100</v>
      </c>
      <c r="AV25" s="1">
        <f t="shared" si="38"/>
        <v>31</v>
      </c>
      <c r="AW25" s="1">
        <f t="shared" si="39"/>
        <v>55</v>
      </c>
      <c r="AX25" s="17">
        <f t="shared" si="40"/>
        <v>86</v>
      </c>
      <c r="AY25" s="1">
        <f t="shared" si="41"/>
        <v>29</v>
      </c>
      <c r="AZ25" s="1">
        <f t="shared" si="42"/>
        <v>78</v>
      </c>
      <c r="BA25" s="17">
        <f t="shared" si="43"/>
        <v>107</v>
      </c>
      <c r="BB25" s="1">
        <f t="shared" si="44"/>
        <v>149</v>
      </c>
      <c r="BC25" s="1">
        <f t="shared" si="45"/>
        <v>291</v>
      </c>
      <c r="BD25" s="17">
        <f t="shared" si="46"/>
        <v>440</v>
      </c>
    </row>
    <row r="26" spans="1:56" ht="22.5">
      <c r="A26" s="2"/>
      <c r="B26" s="2">
        <v>4</v>
      </c>
      <c r="C26" s="2" t="s">
        <v>27</v>
      </c>
      <c r="D26" s="2" t="s">
        <v>31</v>
      </c>
      <c r="E26" s="2" t="s">
        <v>14</v>
      </c>
      <c r="F26" s="1">
        <v>11</v>
      </c>
      <c r="G26" s="1">
        <v>79</v>
      </c>
      <c r="H26" s="17">
        <f t="shared" si="22"/>
        <v>90</v>
      </c>
      <c r="I26" s="1">
        <v>12</v>
      </c>
      <c r="J26" s="1">
        <v>75</v>
      </c>
      <c r="K26" s="17">
        <f t="shared" si="23"/>
        <v>87</v>
      </c>
      <c r="L26" s="1">
        <v>15</v>
      </c>
      <c r="M26" s="1">
        <v>81</v>
      </c>
      <c r="N26" s="17">
        <f t="shared" si="24"/>
        <v>96</v>
      </c>
      <c r="O26" s="1">
        <v>12</v>
      </c>
      <c r="P26" s="1">
        <v>104</v>
      </c>
      <c r="Q26" s="17">
        <f t="shared" si="25"/>
        <v>116</v>
      </c>
      <c r="R26" s="1">
        <v>12</v>
      </c>
      <c r="S26" s="1">
        <v>122</v>
      </c>
      <c r="T26" s="17">
        <f t="shared" si="26"/>
        <v>134</v>
      </c>
      <c r="U26" s="1">
        <f t="shared" si="27"/>
        <v>62</v>
      </c>
      <c r="V26" s="1">
        <f t="shared" si="28"/>
        <v>461</v>
      </c>
      <c r="W26" s="17">
        <f t="shared" si="29"/>
        <v>523</v>
      </c>
      <c r="X26" s="1"/>
      <c r="Y26" s="1"/>
      <c r="Z26" s="17"/>
      <c r="AA26" s="1"/>
      <c r="AB26" s="1"/>
      <c r="AC26" s="17"/>
      <c r="AD26" s="1"/>
      <c r="AE26" s="1"/>
      <c r="AF26" s="17"/>
      <c r="AG26" s="1"/>
      <c r="AH26" s="1"/>
      <c r="AI26" s="17"/>
      <c r="AJ26" s="1"/>
      <c r="AK26" s="1"/>
      <c r="AL26" s="17"/>
      <c r="AM26" s="1">
        <f t="shared" si="30"/>
        <v>11</v>
      </c>
      <c r="AN26" s="1">
        <f t="shared" si="31"/>
        <v>79</v>
      </c>
      <c r="AO26" s="17">
        <f t="shared" si="32"/>
        <v>90</v>
      </c>
      <c r="AP26" s="1">
        <f t="shared" si="33"/>
        <v>12</v>
      </c>
      <c r="AQ26" s="1">
        <f t="shared" si="34"/>
        <v>75</v>
      </c>
      <c r="AR26" s="17">
        <f t="shared" si="35"/>
        <v>87</v>
      </c>
      <c r="AS26" s="1">
        <f t="shared" si="21"/>
        <v>15</v>
      </c>
      <c r="AT26" s="1">
        <f t="shared" si="36"/>
        <v>81</v>
      </c>
      <c r="AU26" s="17">
        <f t="shared" si="37"/>
        <v>96</v>
      </c>
      <c r="AV26" s="1">
        <f t="shared" si="38"/>
        <v>12</v>
      </c>
      <c r="AW26" s="1">
        <f t="shared" si="39"/>
        <v>104</v>
      </c>
      <c r="AX26" s="17">
        <f t="shared" si="40"/>
        <v>116</v>
      </c>
      <c r="AY26" s="1">
        <f t="shared" si="41"/>
        <v>12</v>
      </c>
      <c r="AZ26" s="1">
        <f t="shared" si="42"/>
        <v>122</v>
      </c>
      <c r="BA26" s="17">
        <f t="shared" si="43"/>
        <v>134</v>
      </c>
      <c r="BB26" s="1">
        <f t="shared" si="44"/>
        <v>62</v>
      </c>
      <c r="BC26" s="1">
        <f t="shared" si="45"/>
        <v>461</v>
      </c>
      <c r="BD26" s="17">
        <f t="shared" si="46"/>
        <v>523</v>
      </c>
    </row>
    <row r="27" spans="1:56" ht="22.5">
      <c r="A27" s="2"/>
      <c r="B27" s="2">
        <v>5</v>
      </c>
      <c r="C27" s="2" t="s">
        <v>27</v>
      </c>
      <c r="D27" s="2" t="s">
        <v>32</v>
      </c>
      <c r="E27" s="2" t="s">
        <v>14</v>
      </c>
      <c r="F27" s="1">
        <v>22</v>
      </c>
      <c r="G27" s="1">
        <v>68</v>
      </c>
      <c r="H27" s="17">
        <f t="shared" si="22"/>
        <v>90</v>
      </c>
      <c r="I27" s="1">
        <v>9</v>
      </c>
      <c r="J27" s="1">
        <v>80</v>
      </c>
      <c r="K27" s="17">
        <f t="shared" si="23"/>
        <v>89</v>
      </c>
      <c r="L27" s="1">
        <v>15</v>
      </c>
      <c r="M27" s="1">
        <v>91</v>
      </c>
      <c r="N27" s="17">
        <f t="shared" si="24"/>
        <v>106</v>
      </c>
      <c r="O27" s="1">
        <v>8</v>
      </c>
      <c r="P27" s="1">
        <v>117</v>
      </c>
      <c r="Q27" s="17">
        <f t="shared" si="25"/>
        <v>125</v>
      </c>
      <c r="R27" s="1">
        <v>20</v>
      </c>
      <c r="S27" s="1">
        <v>135</v>
      </c>
      <c r="T27" s="17">
        <f t="shared" si="26"/>
        <v>155</v>
      </c>
      <c r="U27" s="1">
        <f t="shared" si="27"/>
        <v>74</v>
      </c>
      <c r="V27" s="1">
        <f t="shared" si="28"/>
        <v>491</v>
      </c>
      <c r="W27" s="17">
        <f t="shared" si="29"/>
        <v>565</v>
      </c>
      <c r="X27" s="1"/>
      <c r="Y27" s="1"/>
      <c r="Z27" s="17"/>
      <c r="AA27" s="1"/>
      <c r="AB27" s="1"/>
      <c r="AC27" s="17"/>
      <c r="AD27" s="1"/>
      <c r="AE27" s="1"/>
      <c r="AF27" s="17"/>
      <c r="AG27" s="1"/>
      <c r="AH27" s="1"/>
      <c r="AI27" s="17"/>
      <c r="AJ27" s="1"/>
      <c r="AK27" s="1"/>
      <c r="AL27" s="17"/>
      <c r="AM27" s="1">
        <f t="shared" si="30"/>
        <v>22</v>
      </c>
      <c r="AN27" s="1">
        <f t="shared" si="31"/>
        <v>68</v>
      </c>
      <c r="AO27" s="17">
        <f t="shared" si="32"/>
        <v>90</v>
      </c>
      <c r="AP27" s="1">
        <f t="shared" si="33"/>
        <v>9</v>
      </c>
      <c r="AQ27" s="1">
        <f t="shared" si="34"/>
        <v>80</v>
      </c>
      <c r="AR27" s="17">
        <f t="shared" si="35"/>
        <v>89</v>
      </c>
      <c r="AS27" s="1">
        <f t="shared" si="21"/>
        <v>15</v>
      </c>
      <c r="AT27" s="1">
        <f t="shared" si="36"/>
        <v>91</v>
      </c>
      <c r="AU27" s="17">
        <f t="shared" si="37"/>
        <v>106</v>
      </c>
      <c r="AV27" s="1">
        <f t="shared" si="38"/>
        <v>8</v>
      </c>
      <c r="AW27" s="1">
        <f t="shared" si="39"/>
        <v>117</v>
      </c>
      <c r="AX27" s="17">
        <f t="shared" si="40"/>
        <v>125</v>
      </c>
      <c r="AY27" s="1">
        <f t="shared" si="41"/>
        <v>20</v>
      </c>
      <c r="AZ27" s="1">
        <f t="shared" si="42"/>
        <v>135</v>
      </c>
      <c r="BA27" s="17">
        <f t="shared" si="43"/>
        <v>155</v>
      </c>
      <c r="BB27" s="1">
        <f t="shared" si="44"/>
        <v>74</v>
      </c>
      <c r="BC27" s="1">
        <f t="shared" si="45"/>
        <v>491</v>
      </c>
      <c r="BD27" s="17">
        <f t="shared" si="46"/>
        <v>565</v>
      </c>
    </row>
    <row r="28" spans="1:56" ht="22.5">
      <c r="A28" s="2"/>
      <c r="B28" s="2">
        <v>6</v>
      </c>
      <c r="C28" s="2" t="s">
        <v>27</v>
      </c>
      <c r="D28" s="2" t="s">
        <v>33</v>
      </c>
      <c r="E28" s="2" t="s">
        <v>14</v>
      </c>
      <c r="F28" s="1">
        <v>30</v>
      </c>
      <c r="G28" s="1">
        <v>60</v>
      </c>
      <c r="H28" s="17">
        <f t="shared" si="22"/>
        <v>90</v>
      </c>
      <c r="I28" s="1">
        <v>22</v>
      </c>
      <c r="J28" s="1">
        <v>65</v>
      </c>
      <c r="K28" s="17">
        <f t="shared" si="23"/>
        <v>87</v>
      </c>
      <c r="L28" s="1">
        <v>24</v>
      </c>
      <c r="M28" s="1">
        <v>85</v>
      </c>
      <c r="N28" s="17">
        <f t="shared" si="24"/>
        <v>109</v>
      </c>
      <c r="O28" s="1">
        <v>29</v>
      </c>
      <c r="P28" s="1">
        <v>94</v>
      </c>
      <c r="Q28" s="17">
        <f t="shared" si="25"/>
        <v>123</v>
      </c>
      <c r="R28" s="1">
        <v>29</v>
      </c>
      <c r="S28" s="1">
        <v>126</v>
      </c>
      <c r="T28" s="17">
        <f t="shared" si="26"/>
        <v>155</v>
      </c>
      <c r="U28" s="1">
        <f t="shared" si="27"/>
        <v>134</v>
      </c>
      <c r="V28" s="1">
        <f t="shared" si="28"/>
        <v>430</v>
      </c>
      <c r="W28" s="17">
        <f t="shared" si="29"/>
        <v>564</v>
      </c>
      <c r="X28" s="1"/>
      <c r="Y28" s="1"/>
      <c r="Z28" s="17"/>
      <c r="AA28" s="1"/>
      <c r="AB28" s="1"/>
      <c r="AC28" s="17"/>
      <c r="AD28" s="1"/>
      <c r="AE28" s="1"/>
      <c r="AF28" s="17"/>
      <c r="AG28" s="1"/>
      <c r="AH28" s="1"/>
      <c r="AI28" s="17"/>
      <c r="AJ28" s="1"/>
      <c r="AK28" s="1"/>
      <c r="AL28" s="17"/>
      <c r="AM28" s="1">
        <f t="shared" si="30"/>
        <v>30</v>
      </c>
      <c r="AN28" s="1">
        <f t="shared" si="31"/>
        <v>60</v>
      </c>
      <c r="AO28" s="17">
        <f t="shared" si="32"/>
        <v>90</v>
      </c>
      <c r="AP28" s="1">
        <f t="shared" si="33"/>
        <v>22</v>
      </c>
      <c r="AQ28" s="1">
        <f t="shared" si="34"/>
        <v>65</v>
      </c>
      <c r="AR28" s="17">
        <f t="shared" si="35"/>
        <v>87</v>
      </c>
      <c r="AS28" s="1">
        <f t="shared" si="21"/>
        <v>24</v>
      </c>
      <c r="AT28" s="1">
        <f t="shared" si="36"/>
        <v>85</v>
      </c>
      <c r="AU28" s="17">
        <f t="shared" si="37"/>
        <v>109</v>
      </c>
      <c r="AV28" s="1">
        <f t="shared" si="38"/>
        <v>29</v>
      </c>
      <c r="AW28" s="1">
        <f t="shared" si="39"/>
        <v>94</v>
      </c>
      <c r="AX28" s="17">
        <f t="shared" si="40"/>
        <v>123</v>
      </c>
      <c r="AY28" s="1">
        <f t="shared" si="41"/>
        <v>29</v>
      </c>
      <c r="AZ28" s="1">
        <f t="shared" si="42"/>
        <v>126</v>
      </c>
      <c r="BA28" s="17">
        <f t="shared" si="43"/>
        <v>155</v>
      </c>
      <c r="BB28" s="1">
        <f t="shared" si="44"/>
        <v>134</v>
      </c>
      <c r="BC28" s="1">
        <f t="shared" si="45"/>
        <v>430</v>
      </c>
      <c r="BD28" s="17">
        <f t="shared" si="46"/>
        <v>564</v>
      </c>
    </row>
    <row r="29" spans="1:56" ht="22.5">
      <c r="A29" s="2"/>
      <c r="B29" s="2">
        <v>7</v>
      </c>
      <c r="C29" s="2" t="s">
        <v>27</v>
      </c>
      <c r="D29" s="2" t="s">
        <v>34</v>
      </c>
      <c r="E29" s="2" t="s">
        <v>14</v>
      </c>
      <c r="F29" s="1">
        <v>4</v>
      </c>
      <c r="G29" s="1">
        <v>86</v>
      </c>
      <c r="H29" s="17">
        <f t="shared" si="22"/>
        <v>90</v>
      </c>
      <c r="I29" s="1">
        <v>3</v>
      </c>
      <c r="J29" s="1">
        <v>86</v>
      </c>
      <c r="K29" s="17">
        <f t="shared" si="23"/>
        <v>89</v>
      </c>
      <c r="L29" s="1">
        <v>9</v>
      </c>
      <c r="M29" s="1">
        <v>97</v>
      </c>
      <c r="N29" s="17">
        <f t="shared" si="24"/>
        <v>106</v>
      </c>
      <c r="O29" s="1">
        <v>6</v>
      </c>
      <c r="P29" s="1">
        <v>102</v>
      </c>
      <c r="Q29" s="17">
        <f t="shared" si="25"/>
        <v>108</v>
      </c>
      <c r="R29" s="1">
        <v>12</v>
      </c>
      <c r="S29" s="1">
        <v>131</v>
      </c>
      <c r="T29" s="17">
        <f t="shared" si="26"/>
        <v>143</v>
      </c>
      <c r="U29" s="1">
        <f t="shared" si="27"/>
        <v>34</v>
      </c>
      <c r="V29" s="1">
        <f t="shared" si="28"/>
        <v>502</v>
      </c>
      <c r="W29" s="17">
        <f t="shared" si="29"/>
        <v>536</v>
      </c>
      <c r="X29" s="1"/>
      <c r="Y29" s="1"/>
      <c r="Z29" s="17"/>
      <c r="AA29" s="1"/>
      <c r="AB29" s="1"/>
      <c r="AC29" s="17"/>
      <c r="AD29" s="1"/>
      <c r="AE29" s="1"/>
      <c r="AF29" s="17"/>
      <c r="AG29" s="1"/>
      <c r="AH29" s="1"/>
      <c r="AI29" s="17"/>
      <c r="AJ29" s="1"/>
      <c r="AK29" s="1"/>
      <c r="AL29" s="17"/>
      <c r="AM29" s="1">
        <f t="shared" si="30"/>
        <v>4</v>
      </c>
      <c r="AN29" s="1">
        <f t="shared" si="31"/>
        <v>86</v>
      </c>
      <c r="AO29" s="17">
        <f t="shared" si="32"/>
        <v>90</v>
      </c>
      <c r="AP29" s="1">
        <f t="shared" si="33"/>
        <v>3</v>
      </c>
      <c r="AQ29" s="1">
        <f t="shared" si="34"/>
        <v>86</v>
      </c>
      <c r="AR29" s="17">
        <f t="shared" si="35"/>
        <v>89</v>
      </c>
      <c r="AS29" s="1">
        <f t="shared" si="21"/>
        <v>9</v>
      </c>
      <c r="AT29" s="1">
        <f t="shared" si="36"/>
        <v>97</v>
      </c>
      <c r="AU29" s="17">
        <f t="shared" si="37"/>
        <v>106</v>
      </c>
      <c r="AV29" s="1">
        <f t="shared" si="38"/>
        <v>6</v>
      </c>
      <c r="AW29" s="1">
        <f t="shared" si="39"/>
        <v>102</v>
      </c>
      <c r="AX29" s="17">
        <f t="shared" si="40"/>
        <v>108</v>
      </c>
      <c r="AY29" s="1">
        <f t="shared" si="41"/>
        <v>12</v>
      </c>
      <c r="AZ29" s="1">
        <f t="shared" si="42"/>
        <v>131</v>
      </c>
      <c r="BA29" s="17">
        <f t="shared" si="43"/>
        <v>143</v>
      </c>
      <c r="BB29" s="1">
        <f t="shared" si="44"/>
        <v>34</v>
      </c>
      <c r="BC29" s="1">
        <f t="shared" si="45"/>
        <v>502</v>
      </c>
      <c r="BD29" s="17">
        <f t="shared" si="46"/>
        <v>536</v>
      </c>
    </row>
    <row r="30" spans="1:56" ht="22.5">
      <c r="A30" s="2"/>
      <c r="B30" s="2">
        <v>8</v>
      </c>
      <c r="C30" s="2" t="s">
        <v>27</v>
      </c>
      <c r="D30" s="2" t="s">
        <v>35</v>
      </c>
      <c r="E30" s="2" t="s">
        <v>14</v>
      </c>
      <c r="F30" s="1">
        <v>16</v>
      </c>
      <c r="G30" s="1">
        <v>74</v>
      </c>
      <c r="H30" s="17">
        <f t="shared" si="22"/>
        <v>90</v>
      </c>
      <c r="I30" s="1">
        <v>11</v>
      </c>
      <c r="J30" s="1">
        <v>69</v>
      </c>
      <c r="K30" s="17">
        <f t="shared" si="23"/>
        <v>80</v>
      </c>
      <c r="L30" s="1">
        <v>19</v>
      </c>
      <c r="M30" s="1">
        <v>78</v>
      </c>
      <c r="N30" s="17">
        <f t="shared" si="24"/>
        <v>97</v>
      </c>
      <c r="O30" s="1">
        <v>4</v>
      </c>
      <c r="P30" s="1">
        <v>93</v>
      </c>
      <c r="Q30" s="17">
        <f t="shared" si="25"/>
        <v>97</v>
      </c>
      <c r="R30" s="1">
        <v>14</v>
      </c>
      <c r="S30" s="1">
        <v>104</v>
      </c>
      <c r="T30" s="17">
        <f t="shared" si="26"/>
        <v>118</v>
      </c>
      <c r="U30" s="1">
        <f t="shared" si="27"/>
        <v>64</v>
      </c>
      <c r="V30" s="1">
        <f t="shared" si="28"/>
        <v>418</v>
      </c>
      <c r="W30" s="17">
        <f t="shared" si="29"/>
        <v>482</v>
      </c>
      <c r="X30" s="1"/>
      <c r="Y30" s="1"/>
      <c r="Z30" s="17"/>
      <c r="AA30" s="1"/>
      <c r="AB30" s="1"/>
      <c r="AC30" s="17"/>
      <c r="AD30" s="1"/>
      <c r="AE30" s="1"/>
      <c r="AF30" s="17"/>
      <c r="AG30" s="1"/>
      <c r="AH30" s="1"/>
      <c r="AI30" s="17"/>
      <c r="AJ30" s="1"/>
      <c r="AK30" s="1"/>
      <c r="AL30" s="17"/>
      <c r="AM30" s="1">
        <f t="shared" si="30"/>
        <v>16</v>
      </c>
      <c r="AN30" s="1">
        <f t="shared" si="31"/>
        <v>74</v>
      </c>
      <c r="AO30" s="17">
        <f t="shared" si="32"/>
        <v>90</v>
      </c>
      <c r="AP30" s="1">
        <f t="shared" si="33"/>
        <v>11</v>
      </c>
      <c r="AQ30" s="1">
        <f t="shared" si="34"/>
        <v>69</v>
      </c>
      <c r="AR30" s="17">
        <f t="shared" si="35"/>
        <v>80</v>
      </c>
      <c r="AS30" s="1">
        <f t="shared" si="21"/>
        <v>19</v>
      </c>
      <c r="AT30" s="1">
        <f t="shared" si="36"/>
        <v>78</v>
      </c>
      <c r="AU30" s="17">
        <f t="shared" si="37"/>
        <v>97</v>
      </c>
      <c r="AV30" s="1">
        <f t="shared" si="38"/>
        <v>4</v>
      </c>
      <c r="AW30" s="1">
        <f t="shared" si="39"/>
        <v>93</v>
      </c>
      <c r="AX30" s="17">
        <f t="shared" si="40"/>
        <v>97</v>
      </c>
      <c r="AY30" s="1">
        <f t="shared" si="41"/>
        <v>14</v>
      </c>
      <c r="AZ30" s="1">
        <f t="shared" si="42"/>
        <v>104</v>
      </c>
      <c r="BA30" s="17">
        <f t="shared" si="43"/>
        <v>118</v>
      </c>
      <c r="BB30" s="1">
        <f t="shared" si="44"/>
        <v>64</v>
      </c>
      <c r="BC30" s="1">
        <f t="shared" si="45"/>
        <v>418</v>
      </c>
      <c r="BD30" s="17">
        <f t="shared" si="46"/>
        <v>482</v>
      </c>
    </row>
    <row r="31" spans="1:56" ht="22.5">
      <c r="A31" s="2"/>
      <c r="B31" s="2">
        <v>9</v>
      </c>
      <c r="C31" s="2" t="s">
        <v>27</v>
      </c>
      <c r="D31" s="2" t="s">
        <v>36</v>
      </c>
      <c r="E31" s="2" t="s">
        <v>14</v>
      </c>
      <c r="F31" s="1">
        <v>70</v>
      </c>
      <c r="G31" s="1">
        <v>20</v>
      </c>
      <c r="H31" s="17">
        <f t="shared" si="22"/>
        <v>90</v>
      </c>
      <c r="I31" s="1">
        <v>67</v>
      </c>
      <c r="J31" s="1">
        <v>30</v>
      </c>
      <c r="K31" s="17">
        <f t="shared" si="23"/>
        <v>97</v>
      </c>
      <c r="L31" s="1">
        <v>99</v>
      </c>
      <c r="M31" s="1">
        <v>27</v>
      </c>
      <c r="N31" s="17">
        <f t="shared" si="24"/>
        <v>126</v>
      </c>
      <c r="O31" s="1">
        <v>91</v>
      </c>
      <c r="P31" s="1">
        <v>28</v>
      </c>
      <c r="Q31" s="17">
        <f t="shared" si="25"/>
        <v>119</v>
      </c>
      <c r="R31" s="1"/>
      <c r="S31" s="1"/>
      <c r="T31" s="17"/>
      <c r="U31" s="1">
        <f t="shared" si="27"/>
        <v>327</v>
      </c>
      <c r="V31" s="1">
        <f t="shared" si="28"/>
        <v>105</v>
      </c>
      <c r="W31" s="17">
        <f t="shared" si="29"/>
        <v>432</v>
      </c>
      <c r="X31" s="1"/>
      <c r="Y31" s="1"/>
      <c r="Z31" s="17"/>
      <c r="AA31" s="1"/>
      <c r="AB31" s="1"/>
      <c r="AC31" s="17"/>
      <c r="AD31" s="1"/>
      <c r="AE31" s="1"/>
      <c r="AF31" s="17"/>
      <c r="AG31" s="1"/>
      <c r="AH31" s="1"/>
      <c r="AI31" s="17"/>
      <c r="AJ31" s="1"/>
      <c r="AK31" s="1"/>
      <c r="AL31" s="17"/>
      <c r="AM31" s="1">
        <f t="shared" si="30"/>
        <v>70</v>
      </c>
      <c r="AN31" s="1">
        <f t="shared" si="31"/>
        <v>20</v>
      </c>
      <c r="AO31" s="17">
        <f t="shared" si="32"/>
        <v>90</v>
      </c>
      <c r="AP31" s="1">
        <f t="shared" si="33"/>
        <v>67</v>
      </c>
      <c r="AQ31" s="1">
        <f t="shared" si="34"/>
        <v>30</v>
      </c>
      <c r="AR31" s="17">
        <f t="shared" si="35"/>
        <v>97</v>
      </c>
      <c r="AS31" s="1">
        <f t="shared" si="21"/>
        <v>99</v>
      </c>
      <c r="AT31" s="1">
        <f t="shared" si="36"/>
        <v>27</v>
      </c>
      <c r="AU31" s="17">
        <f t="shared" si="37"/>
        <v>126</v>
      </c>
      <c r="AV31" s="1">
        <f t="shared" si="38"/>
        <v>91</v>
      </c>
      <c r="AW31" s="1">
        <f t="shared" si="39"/>
        <v>28</v>
      </c>
      <c r="AX31" s="17">
        <f t="shared" si="40"/>
        <v>119</v>
      </c>
      <c r="AY31" s="1"/>
      <c r="AZ31" s="1"/>
      <c r="BA31" s="17"/>
      <c r="BB31" s="1">
        <f t="shared" si="44"/>
        <v>327</v>
      </c>
      <c r="BC31" s="1">
        <f t="shared" si="45"/>
        <v>105</v>
      </c>
      <c r="BD31" s="17">
        <f t="shared" si="46"/>
        <v>432</v>
      </c>
    </row>
    <row r="32" spans="1:56" ht="22.5">
      <c r="A32" s="2"/>
      <c r="B32" s="2">
        <v>10</v>
      </c>
      <c r="C32" s="2" t="s">
        <v>27</v>
      </c>
      <c r="D32" s="2" t="s">
        <v>37</v>
      </c>
      <c r="E32" s="2" t="s">
        <v>14</v>
      </c>
      <c r="F32" s="1">
        <v>40</v>
      </c>
      <c r="G32" s="1">
        <v>15</v>
      </c>
      <c r="H32" s="17">
        <f t="shared" si="22"/>
        <v>55</v>
      </c>
      <c r="I32" s="1">
        <v>55</v>
      </c>
      <c r="J32" s="1">
        <v>8</v>
      </c>
      <c r="K32" s="17">
        <f t="shared" si="23"/>
        <v>63</v>
      </c>
      <c r="L32" s="1">
        <v>45</v>
      </c>
      <c r="M32" s="1">
        <v>8</v>
      </c>
      <c r="N32" s="17">
        <f t="shared" si="24"/>
        <v>53</v>
      </c>
      <c r="O32" s="1">
        <v>37</v>
      </c>
      <c r="P32" s="1">
        <v>9</v>
      </c>
      <c r="Q32" s="17">
        <f t="shared" si="25"/>
        <v>46</v>
      </c>
      <c r="R32" s="1"/>
      <c r="S32" s="1"/>
      <c r="T32" s="17"/>
      <c r="U32" s="1">
        <f t="shared" si="27"/>
        <v>177</v>
      </c>
      <c r="V32" s="1">
        <f t="shared" si="28"/>
        <v>40</v>
      </c>
      <c r="W32" s="17">
        <f t="shared" si="29"/>
        <v>217</v>
      </c>
      <c r="X32" s="1"/>
      <c r="Y32" s="1"/>
      <c r="Z32" s="17"/>
      <c r="AA32" s="1"/>
      <c r="AB32" s="1"/>
      <c r="AC32" s="17"/>
      <c r="AD32" s="1"/>
      <c r="AE32" s="1"/>
      <c r="AF32" s="17"/>
      <c r="AG32" s="1"/>
      <c r="AH32" s="1"/>
      <c r="AI32" s="17"/>
      <c r="AJ32" s="1"/>
      <c r="AK32" s="1"/>
      <c r="AL32" s="17"/>
      <c r="AM32" s="1">
        <f t="shared" si="30"/>
        <v>40</v>
      </c>
      <c r="AN32" s="1">
        <f t="shared" si="31"/>
        <v>15</v>
      </c>
      <c r="AO32" s="17">
        <f t="shared" si="32"/>
        <v>55</v>
      </c>
      <c r="AP32" s="1">
        <f t="shared" si="33"/>
        <v>55</v>
      </c>
      <c r="AQ32" s="1">
        <f t="shared" si="34"/>
        <v>8</v>
      </c>
      <c r="AR32" s="17">
        <f t="shared" si="35"/>
        <v>63</v>
      </c>
      <c r="AS32" s="1">
        <f t="shared" si="21"/>
        <v>45</v>
      </c>
      <c r="AT32" s="1">
        <f t="shared" si="36"/>
        <v>8</v>
      </c>
      <c r="AU32" s="17">
        <f t="shared" si="37"/>
        <v>53</v>
      </c>
      <c r="AV32" s="1">
        <f t="shared" si="38"/>
        <v>37</v>
      </c>
      <c r="AW32" s="1">
        <f t="shared" si="39"/>
        <v>9</v>
      </c>
      <c r="AX32" s="17">
        <f t="shared" si="40"/>
        <v>46</v>
      </c>
      <c r="AY32" s="1"/>
      <c r="AZ32" s="1"/>
      <c r="BA32" s="17"/>
      <c r="BB32" s="1">
        <f t="shared" si="44"/>
        <v>177</v>
      </c>
      <c r="BC32" s="1">
        <f t="shared" si="45"/>
        <v>40</v>
      </c>
      <c r="BD32" s="17">
        <f t="shared" si="46"/>
        <v>217</v>
      </c>
    </row>
    <row r="33" spans="1:56" ht="22.5">
      <c r="A33" s="2"/>
      <c r="B33" s="2">
        <v>11</v>
      </c>
      <c r="C33" s="2" t="s">
        <v>27</v>
      </c>
      <c r="D33" s="2" t="s">
        <v>127</v>
      </c>
      <c r="E33" s="2" t="s">
        <v>14</v>
      </c>
      <c r="F33" s="1">
        <v>7</v>
      </c>
      <c r="G33" s="1">
        <v>52</v>
      </c>
      <c r="H33" s="17">
        <f t="shared" si="22"/>
        <v>59</v>
      </c>
      <c r="I33" s="1">
        <v>4</v>
      </c>
      <c r="J33" s="1">
        <v>52</v>
      </c>
      <c r="K33" s="17">
        <f t="shared" si="23"/>
        <v>56</v>
      </c>
      <c r="L33" s="1"/>
      <c r="M33" s="1"/>
      <c r="N33" s="17"/>
      <c r="O33" s="1"/>
      <c r="P33" s="1"/>
      <c r="Q33" s="17"/>
      <c r="R33" s="1"/>
      <c r="S33" s="1"/>
      <c r="T33" s="17"/>
      <c r="U33" s="1">
        <f t="shared" si="27"/>
        <v>11</v>
      </c>
      <c r="V33" s="1">
        <f t="shared" si="28"/>
        <v>104</v>
      </c>
      <c r="W33" s="17">
        <f t="shared" si="29"/>
        <v>115</v>
      </c>
      <c r="X33" s="1"/>
      <c r="Y33" s="1"/>
      <c r="Z33" s="17"/>
      <c r="AA33" s="1"/>
      <c r="AB33" s="1"/>
      <c r="AC33" s="17"/>
      <c r="AD33" s="1"/>
      <c r="AE33" s="1"/>
      <c r="AF33" s="17"/>
      <c r="AG33" s="1"/>
      <c r="AH33" s="1"/>
      <c r="AI33" s="17"/>
      <c r="AJ33" s="1"/>
      <c r="AK33" s="1"/>
      <c r="AL33" s="17"/>
      <c r="AM33" s="1">
        <f t="shared" si="30"/>
        <v>7</v>
      </c>
      <c r="AN33" s="1">
        <f t="shared" si="31"/>
        <v>52</v>
      </c>
      <c r="AO33" s="17">
        <f t="shared" si="32"/>
        <v>59</v>
      </c>
      <c r="AP33" s="1">
        <f t="shared" si="33"/>
        <v>4</v>
      </c>
      <c r="AQ33" s="1">
        <f t="shared" si="34"/>
        <v>52</v>
      </c>
      <c r="AR33" s="17">
        <f t="shared" si="35"/>
        <v>56</v>
      </c>
      <c r="AS33" s="1"/>
      <c r="AT33" s="1"/>
      <c r="AU33" s="17"/>
      <c r="AV33" s="1"/>
      <c r="AW33" s="1"/>
      <c r="AX33" s="17"/>
      <c r="AY33" s="1"/>
      <c r="AZ33" s="1"/>
      <c r="BA33" s="17"/>
      <c r="BB33" s="1">
        <f t="shared" si="44"/>
        <v>11</v>
      </c>
      <c r="BC33" s="1">
        <f t="shared" si="45"/>
        <v>104</v>
      </c>
      <c r="BD33" s="17">
        <f t="shared" si="46"/>
        <v>115</v>
      </c>
    </row>
    <row r="34" spans="1:56" ht="22.5">
      <c r="A34" s="2"/>
      <c r="B34" s="2">
        <v>12</v>
      </c>
      <c r="C34" s="2" t="s">
        <v>38</v>
      </c>
      <c r="D34" s="2" t="s">
        <v>39</v>
      </c>
      <c r="E34" s="3" t="s">
        <v>38</v>
      </c>
      <c r="F34" s="1"/>
      <c r="G34" s="1"/>
      <c r="H34" s="17"/>
      <c r="I34" s="1"/>
      <c r="J34" s="1"/>
      <c r="K34" s="17"/>
      <c r="L34" s="1"/>
      <c r="M34" s="1"/>
      <c r="N34" s="17"/>
      <c r="O34" s="1"/>
      <c r="P34" s="1"/>
      <c r="Q34" s="17"/>
      <c r="R34" s="1"/>
      <c r="S34" s="1"/>
      <c r="T34" s="17"/>
      <c r="U34" s="1"/>
      <c r="V34" s="1"/>
      <c r="W34" s="17"/>
      <c r="X34" s="1">
        <v>58</v>
      </c>
      <c r="Y34" s="1">
        <v>122</v>
      </c>
      <c r="Z34" s="17">
        <f>SUM(X34:Y34)</f>
        <v>180</v>
      </c>
      <c r="AA34" s="1">
        <v>41</v>
      </c>
      <c r="AB34" s="1">
        <v>138</v>
      </c>
      <c r="AC34" s="17">
        <f>SUM(AA34:AB34)</f>
        <v>179</v>
      </c>
      <c r="AD34" s="1"/>
      <c r="AE34" s="1"/>
      <c r="AF34" s="17"/>
      <c r="AG34" s="1"/>
      <c r="AH34" s="1"/>
      <c r="AI34" s="17"/>
      <c r="AJ34" s="1">
        <f aca="true" t="shared" si="47" ref="AJ34:AK37">X34+AA34+AD34+AG34</f>
        <v>99</v>
      </c>
      <c r="AK34" s="1">
        <f t="shared" si="47"/>
        <v>260</v>
      </c>
      <c r="AL34" s="17">
        <f>SUM(AJ34:AK34)</f>
        <v>359</v>
      </c>
      <c r="AM34" s="1">
        <f t="shared" si="30"/>
        <v>58</v>
      </c>
      <c r="AN34" s="1">
        <f t="shared" si="31"/>
        <v>122</v>
      </c>
      <c r="AO34" s="17">
        <f t="shared" si="32"/>
        <v>180</v>
      </c>
      <c r="AP34" s="1">
        <f t="shared" si="33"/>
        <v>41</v>
      </c>
      <c r="AQ34" s="1">
        <f t="shared" si="34"/>
        <v>138</v>
      </c>
      <c r="AR34" s="17">
        <f t="shared" si="35"/>
        <v>179</v>
      </c>
      <c r="AS34" s="1"/>
      <c r="AT34" s="1"/>
      <c r="AU34" s="17"/>
      <c r="AV34" s="1"/>
      <c r="AW34" s="1"/>
      <c r="AX34" s="17"/>
      <c r="AY34" s="1"/>
      <c r="AZ34" s="1"/>
      <c r="BA34" s="17"/>
      <c r="BB34" s="1">
        <f t="shared" si="44"/>
        <v>99</v>
      </c>
      <c r="BC34" s="1">
        <f t="shared" si="45"/>
        <v>260</v>
      </c>
      <c r="BD34" s="17">
        <f t="shared" si="46"/>
        <v>359</v>
      </c>
    </row>
    <row r="35" spans="1:56" ht="22.5">
      <c r="A35" s="2"/>
      <c r="B35" s="2">
        <v>13</v>
      </c>
      <c r="C35" s="2" t="s">
        <v>40</v>
      </c>
      <c r="D35" s="2" t="s">
        <v>41</v>
      </c>
      <c r="E35" s="2" t="s">
        <v>42</v>
      </c>
      <c r="F35" s="1"/>
      <c r="G35" s="1"/>
      <c r="H35" s="17"/>
      <c r="I35" s="1"/>
      <c r="J35" s="1"/>
      <c r="K35" s="17"/>
      <c r="L35" s="1"/>
      <c r="M35" s="1"/>
      <c r="N35" s="17"/>
      <c r="O35" s="1"/>
      <c r="P35" s="1"/>
      <c r="Q35" s="17"/>
      <c r="R35" s="1"/>
      <c r="S35" s="1"/>
      <c r="T35" s="17"/>
      <c r="U35" s="1"/>
      <c r="V35" s="1"/>
      <c r="W35" s="17"/>
      <c r="X35" s="1">
        <v>19</v>
      </c>
      <c r="Y35" s="1">
        <v>31</v>
      </c>
      <c r="Z35" s="17">
        <f>SUM(X35:Y35)</f>
        <v>50</v>
      </c>
      <c r="AA35" s="1">
        <v>15</v>
      </c>
      <c r="AB35" s="1">
        <v>23</v>
      </c>
      <c r="AC35" s="17">
        <f>SUM(AA35:AB35)</f>
        <v>38</v>
      </c>
      <c r="AD35" s="1">
        <v>5</v>
      </c>
      <c r="AE35" s="1">
        <v>5</v>
      </c>
      <c r="AF35" s="17">
        <f>SUM(AD35:AE35)</f>
        <v>10</v>
      </c>
      <c r="AG35" s="1"/>
      <c r="AH35" s="1"/>
      <c r="AI35" s="17"/>
      <c r="AJ35" s="1">
        <f t="shared" si="47"/>
        <v>39</v>
      </c>
      <c r="AK35" s="1">
        <f t="shared" si="47"/>
        <v>59</v>
      </c>
      <c r="AL35" s="17">
        <f>SUM(AJ35:AK35)</f>
        <v>98</v>
      </c>
      <c r="AM35" s="1">
        <f t="shared" si="30"/>
        <v>19</v>
      </c>
      <c r="AN35" s="1">
        <f t="shared" si="31"/>
        <v>31</v>
      </c>
      <c r="AO35" s="17">
        <f t="shared" si="32"/>
        <v>50</v>
      </c>
      <c r="AP35" s="1">
        <f t="shared" si="33"/>
        <v>15</v>
      </c>
      <c r="AQ35" s="1">
        <f t="shared" si="34"/>
        <v>23</v>
      </c>
      <c r="AR35" s="17">
        <f t="shared" si="35"/>
        <v>38</v>
      </c>
      <c r="AS35" s="1">
        <f t="shared" si="21"/>
        <v>5</v>
      </c>
      <c r="AT35" s="1">
        <f t="shared" si="36"/>
        <v>5</v>
      </c>
      <c r="AU35" s="17"/>
      <c r="AV35" s="1"/>
      <c r="AW35" s="1"/>
      <c r="AX35" s="17"/>
      <c r="AY35" s="1"/>
      <c r="AZ35" s="1"/>
      <c r="BA35" s="17"/>
      <c r="BB35" s="1">
        <f t="shared" si="44"/>
        <v>39</v>
      </c>
      <c r="BC35" s="1">
        <f t="shared" si="45"/>
        <v>59</v>
      </c>
      <c r="BD35" s="17">
        <f t="shared" si="46"/>
        <v>98</v>
      </c>
    </row>
    <row r="36" spans="1:56" ht="22.5">
      <c r="A36" s="2"/>
      <c r="B36" s="2">
        <v>14</v>
      </c>
      <c r="C36" s="2" t="s">
        <v>40</v>
      </c>
      <c r="D36" s="2" t="s">
        <v>43</v>
      </c>
      <c r="E36" s="2" t="s">
        <v>42</v>
      </c>
      <c r="F36" s="1"/>
      <c r="G36" s="1"/>
      <c r="H36" s="17"/>
      <c r="I36" s="1"/>
      <c r="J36" s="1"/>
      <c r="K36" s="17"/>
      <c r="L36" s="1"/>
      <c r="M36" s="1"/>
      <c r="N36" s="17"/>
      <c r="O36" s="1"/>
      <c r="P36" s="1"/>
      <c r="Q36" s="17"/>
      <c r="R36" s="1"/>
      <c r="S36" s="1"/>
      <c r="T36" s="17"/>
      <c r="U36" s="1"/>
      <c r="V36" s="1"/>
      <c r="W36" s="17"/>
      <c r="X36" s="1">
        <v>2</v>
      </c>
      <c r="Y36" s="1">
        <v>16</v>
      </c>
      <c r="Z36" s="17">
        <f>SUM(X36:Y36)</f>
        <v>18</v>
      </c>
      <c r="AA36" s="1">
        <v>5</v>
      </c>
      <c r="AB36" s="1">
        <v>14</v>
      </c>
      <c r="AC36" s="17">
        <f>SUM(AA36:AB36)</f>
        <v>19</v>
      </c>
      <c r="AD36" s="1">
        <v>2</v>
      </c>
      <c r="AE36" s="1">
        <v>9</v>
      </c>
      <c r="AF36" s="17">
        <f>SUM(AD36:AE36)</f>
        <v>11</v>
      </c>
      <c r="AG36" s="1"/>
      <c r="AH36" s="1"/>
      <c r="AI36" s="17"/>
      <c r="AJ36" s="1">
        <f t="shared" si="47"/>
        <v>9</v>
      </c>
      <c r="AK36" s="1">
        <f t="shared" si="47"/>
        <v>39</v>
      </c>
      <c r="AL36" s="17">
        <f>SUM(AJ36:AK36)</f>
        <v>48</v>
      </c>
      <c r="AM36" s="1">
        <f t="shared" si="30"/>
        <v>2</v>
      </c>
      <c r="AN36" s="1">
        <f t="shared" si="31"/>
        <v>16</v>
      </c>
      <c r="AO36" s="17">
        <f t="shared" si="32"/>
        <v>18</v>
      </c>
      <c r="AP36" s="1">
        <f t="shared" si="33"/>
        <v>5</v>
      </c>
      <c r="AQ36" s="1">
        <f t="shared" si="34"/>
        <v>14</v>
      </c>
      <c r="AR36" s="17">
        <f t="shared" si="35"/>
        <v>19</v>
      </c>
      <c r="AS36" s="1">
        <f t="shared" si="21"/>
        <v>2</v>
      </c>
      <c r="AT36" s="1">
        <f t="shared" si="36"/>
        <v>9</v>
      </c>
      <c r="AU36" s="17"/>
      <c r="AV36" s="1"/>
      <c r="AW36" s="1"/>
      <c r="AX36" s="17"/>
      <c r="AY36" s="1"/>
      <c r="AZ36" s="1"/>
      <c r="BA36" s="17"/>
      <c r="BB36" s="1">
        <f t="shared" si="44"/>
        <v>9</v>
      </c>
      <c r="BC36" s="1">
        <f t="shared" si="45"/>
        <v>39</v>
      </c>
      <c r="BD36" s="17">
        <f t="shared" si="46"/>
        <v>48</v>
      </c>
    </row>
    <row r="37" spans="1:56" ht="22.5">
      <c r="A37" s="2"/>
      <c r="B37" s="2">
        <v>15</v>
      </c>
      <c r="C37" s="2" t="s">
        <v>40</v>
      </c>
      <c r="D37" s="2" t="s">
        <v>44</v>
      </c>
      <c r="E37" s="2" t="s">
        <v>42</v>
      </c>
      <c r="F37" s="1"/>
      <c r="G37" s="1"/>
      <c r="H37" s="17"/>
      <c r="I37" s="1"/>
      <c r="J37" s="1"/>
      <c r="K37" s="17"/>
      <c r="L37" s="1"/>
      <c r="M37" s="1"/>
      <c r="N37" s="17"/>
      <c r="O37" s="1"/>
      <c r="P37" s="1"/>
      <c r="Q37" s="17"/>
      <c r="R37" s="1"/>
      <c r="S37" s="1"/>
      <c r="T37" s="17"/>
      <c r="U37" s="1"/>
      <c r="V37" s="1"/>
      <c r="W37" s="17"/>
      <c r="X37" s="1">
        <v>2</v>
      </c>
      <c r="Y37" s="1">
        <v>5</v>
      </c>
      <c r="Z37" s="17">
        <f>SUM(X37:Y37)</f>
        <v>7</v>
      </c>
      <c r="AA37" s="1">
        <v>3</v>
      </c>
      <c r="AB37" s="1">
        <v>8</v>
      </c>
      <c r="AC37" s="17">
        <f>SUM(AA37:AB37)</f>
        <v>11</v>
      </c>
      <c r="AD37" s="1">
        <v>2</v>
      </c>
      <c r="AE37" s="1">
        <v>5</v>
      </c>
      <c r="AF37" s="17">
        <f>SUM(AD37:AE37)</f>
        <v>7</v>
      </c>
      <c r="AG37" s="1"/>
      <c r="AH37" s="1"/>
      <c r="AI37" s="17"/>
      <c r="AJ37" s="1">
        <f t="shared" si="47"/>
        <v>7</v>
      </c>
      <c r="AK37" s="1">
        <f t="shared" si="47"/>
        <v>18</v>
      </c>
      <c r="AL37" s="17">
        <f>SUM(AJ37:AK37)</f>
        <v>25</v>
      </c>
      <c r="AM37" s="1">
        <f t="shared" si="30"/>
        <v>2</v>
      </c>
      <c r="AN37" s="1">
        <f t="shared" si="31"/>
        <v>5</v>
      </c>
      <c r="AO37" s="17">
        <f t="shared" si="32"/>
        <v>7</v>
      </c>
      <c r="AP37" s="1">
        <f t="shared" si="33"/>
        <v>3</v>
      </c>
      <c r="AQ37" s="1">
        <f t="shared" si="34"/>
        <v>8</v>
      </c>
      <c r="AR37" s="17">
        <f t="shared" si="35"/>
        <v>11</v>
      </c>
      <c r="AS37" s="1">
        <f t="shared" si="21"/>
        <v>2</v>
      </c>
      <c r="AT37" s="1">
        <f t="shared" si="36"/>
        <v>5</v>
      </c>
      <c r="AU37" s="17"/>
      <c r="AV37" s="1"/>
      <c r="AW37" s="1"/>
      <c r="AX37" s="17"/>
      <c r="AY37" s="1"/>
      <c r="AZ37" s="1"/>
      <c r="BA37" s="17"/>
      <c r="BB37" s="1">
        <f t="shared" si="44"/>
        <v>7</v>
      </c>
      <c r="BC37" s="1">
        <f t="shared" si="45"/>
        <v>18</v>
      </c>
      <c r="BD37" s="17">
        <f t="shared" si="46"/>
        <v>25</v>
      </c>
    </row>
    <row r="38" spans="1:56" ht="22.5">
      <c r="A38" s="2"/>
      <c r="B38" s="2">
        <v>16</v>
      </c>
      <c r="C38" s="2" t="s">
        <v>45</v>
      </c>
      <c r="D38" s="2" t="s">
        <v>41</v>
      </c>
      <c r="E38" s="2" t="s">
        <v>46</v>
      </c>
      <c r="F38" s="1"/>
      <c r="G38" s="1"/>
      <c r="H38" s="17"/>
      <c r="I38" s="1"/>
      <c r="J38" s="1"/>
      <c r="K38" s="17"/>
      <c r="L38" s="1"/>
      <c r="M38" s="1"/>
      <c r="N38" s="17"/>
      <c r="O38" s="1"/>
      <c r="P38" s="1"/>
      <c r="Q38" s="17"/>
      <c r="R38" s="1"/>
      <c r="S38" s="1"/>
      <c r="T38" s="17"/>
      <c r="U38" s="1"/>
      <c r="V38" s="1"/>
      <c r="W38" s="17"/>
      <c r="X38" s="1">
        <v>5</v>
      </c>
      <c r="Y38" s="1">
        <v>2</v>
      </c>
      <c r="Z38" s="17">
        <f>SUM(X38:Y38)</f>
        <v>7</v>
      </c>
      <c r="AA38" s="1">
        <v>7</v>
      </c>
      <c r="AB38" s="1">
        <v>3</v>
      </c>
      <c r="AC38" s="17">
        <f>SUM(AA38:AB38)</f>
        <v>10</v>
      </c>
      <c r="AD38" s="1">
        <v>5</v>
      </c>
      <c r="AE38" s="1">
        <v>3</v>
      </c>
      <c r="AF38" s="17">
        <f>SUM(AD38:AE38)</f>
        <v>8</v>
      </c>
      <c r="AG38" s="1">
        <v>14</v>
      </c>
      <c r="AH38" s="1">
        <v>4</v>
      </c>
      <c r="AI38" s="17">
        <f>SUM(AG38:AH38)</f>
        <v>18</v>
      </c>
      <c r="AJ38" s="1">
        <f>X38+AA38+AD38+AG38</f>
        <v>31</v>
      </c>
      <c r="AK38" s="1">
        <f>Y38+AB38+AE38+AH38</f>
        <v>12</v>
      </c>
      <c r="AL38" s="17">
        <f>SUM(AJ38:AK38)</f>
        <v>43</v>
      </c>
      <c r="AM38" s="1">
        <f t="shared" si="30"/>
        <v>5</v>
      </c>
      <c r="AN38" s="1">
        <f t="shared" si="31"/>
        <v>2</v>
      </c>
      <c r="AO38" s="17">
        <f t="shared" si="32"/>
        <v>7</v>
      </c>
      <c r="AP38" s="1">
        <f t="shared" si="33"/>
        <v>7</v>
      </c>
      <c r="AQ38" s="1">
        <f t="shared" si="34"/>
        <v>3</v>
      </c>
      <c r="AR38" s="17">
        <f t="shared" si="35"/>
        <v>10</v>
      </c>
      <c r="AS38" s="1">
        <f t="shared" si="21"/>
        <v>5</v>
      </c>
      <c r="AT38" s="1">
        <f t="shared" si="36"/>
        <v>3</v>
      </c>
      <c r="AU38" s="17">
        <f t="shared" si="37"/>
        <v>8</v>
      </c>
      <c r="AV38" s="1">
        <f t="shared" si="38"/>
        <v>14</v>
      </c>
      <c r="AW38" s="1">
        <f t="shared" si="39"/>
        <v>4</v>
      </c>
      <c r="AX38" s="17"/>
      <c r="AY38" s="1"/>
      <c r="AZ38" s="1"/>
      <c r="BA38" s="17"/>
      <c r="BB38" s="1">
        <f t="shared" si="44"/>
        <v>31</v>
      </c>
      <c r="BC38" s="1">
        <f t="shared" si="45"/>
        <v>12</v>
      </c>
      <c r="BD38" s="17">
        <f t="shared" si="46"/>
        <v>43</v>
      </c>
    </row>
    <row r="39" spans="1:56" ht="22.5">
      <c r="A39" s="239" t="s">
        <v>47</v>
      </c>
      <c r="B39" s="239"/>
      <c r="C39" s="239"/>
      <c r="D39" s="239"/>
      <c r="E39" s="239"/>
      <c r="F39" s="17">
        <f>SUM(F23:F38)</f>
        <v>254</v>
      </c>
      <c r="G39" s="17">
        <f aca="true" t="shared" si="48" ref="G39:T39">SUM(G23:G38)</f>
        <v>648</v>
      </c>
      <c r="H39" s="17">
        <f t="shared" si="48"/>
        <v>902</v>
      </c>
      <c r="I39" s="17">
        <f t="shared" si="48"/>
        <v>229</v>
      </c>
      <c r="J39" s="17">
        <f t="shared" si="48"/>
        <v>670</v>
      </c>
      <c r="K39" s="17">
        <f t="shared" si="48"/>
        <v>899</v>
      </c>
      <c r="L39" s="17">
        <f t="shared" si="48"/>
        <v>279</v>
      </c>
      <c r="M39" s="17">
        <f t="shared" si="48"/>
        <v>712</v>
      </c>
      <c r="N39" s="17">
        <f t="shared" si="48"/>
        <v>991</v>
      </c>
      <c r="O39" s="17">
        <f t="shared" si="48"/>
        <v>248</v>
      </c>
      <c r="P39" s="17">
        <f t="shared" si="48"/>
        <v>797</v>
      </c>
      <c r="Q39" s="17">
        <f t="shared" si="48"/>
        <v>1045</v>
      </c>
      <c r="R39" s="17">
        <f t="shared" si="48"/>
        <v>146</v>
      </c>
      <c r="S39" s="17">
        <f t="shared" si="48"/>
        <v>906</v>
      </c>
      <c r="T39" s="17">
        <f t="shared" si="48"/>
        <v>1052</v>
      </c>
      <c r="U39" s="17">
        <f>SUM(U23:U38)</f>
        <v>1156</v>
      </c>
      <c r="V39" s="17">
        <f>SUM(V23:V38)</f>
        <v>3733</v>
      </c>
      <c r="W39" s="17">
        <f>SUM(W23:W38)</f>
        <v>4889</v>
      </c>
      <c r="X39" s="17">
        <f>SUM(X34:X38)</f>
        <v>86</v>
      </c>
      <c r="Y39" s="17">
        <f aca="true" t="shared" si="49" ref="Y39:AL39">SUM(Y34:Y38)</f>
        <v>176</v>
      </c>
      <c r="Z39" s="17">
        <f t="shared" si="49"/>
        <v>262</v>
      </c>
      <c r="AA39" s="17">
        <f t="shared" si="49"/>
        <v>71</v>
      </c>
      <c r="AB39" s="17">
        <f t="shared" si="49"/>
        <v>186</v>
      </c>
      <c r="AC39" s="17">
        <f t="shared" si="49"/>
        <v>257</v>
      </c>
      <c r="AD39" s="17">
        <f t="shared" si="49"/>
        <v>14</v>
      </c>
      <c r="AE39" s="17">
        <f t="shared" si="49"/>
        <v>22</v>
      </c>
      <c r="AF39" s="17">
        <f t="shared" si="49"/>
        <v>36</v>
      </c>
      <c r="AG39" s="17"/>
      <c r="AH39" s="17"/>
      <c r="AI39" s="17"/>
      <c r="AJ39" s="17">
        <f t="shared" si="49"/>
        <v>185</v>
      </c>
      <c r="AK39" s="17">
        <f t="shared" si="49"/>
        <v>388</v>
      </c>
      <c r="AL39" s="17">
        <f t="shared" si="49"/>
        <v>573</v>
      </c>
      <c r="AM39" s="17">
        <f>SUM(AM23:AM38)</f>
        <v>340</v>
      </c>
      <c r="AN39" s="17">
        <f aca="true" t="shared" si="50" ref="AN39:BD39">SUM(AN23:AN38)</f>
        <v>824</v>
      </c>
      <c r="AO39" s="17">
        <f t="shared" si="50"/>
        <v>1164</v>
      </c>
      <c r="AP39" s="17">
        <f t="shared" si="50"/>
        <v>300</v>
      </c>
      <c r="AQ39" s="17">
        <f t="shared" si="50"/>
        <v>856</v>
      </c>
      <c r="AR39" s="17">
        <f t="shared" si="50"/>
        <v>1156</v>
      </c>
      <c r="AS39" s="17">
        <f t="shared" si="50"/>
        <v>293</v>
      </c>
      <c r="AT39" s="17">
        <f t="shared" si="50"/>
        <v>734</v>
      </c>
      <c r="AU39" s="17">
        <f t="shared" si="50"/>
        <v>999</v>
      </c>
      <c r="AV39" s="17">
        <f t="shared" si="50"/>
        <v>262</v>
      </c>
      <c r="AW39" s="17">
        <f t="shared" si="50"/>
        <v>801</v>
      </c>
      <c r="AX39" s="17">
        <f t="shared" si="50"/>
        <v>1045</v>
      </c>
      <c r="AY39" s="17">
        <f t="shared" si="50"/>
        <v>146</v>
      </c>
      <c r="AZ39" s="17">
        <f t="shared" si="50"/>
        <v>906</v>
      </c>
      <c r="BA39" s="17">
        <f t="shared" si="50"/>
        <v>1052</v>
      </c>
      <c r="BB39" s="17">
        <f t="shared" si="50"/>
        <v>1341</v>
      </c>
      <c r="BC39" s="17">
        <f t="shared" si="50"/>
        <v>4121</v>
      </c>
      <c r="BD39" s="17">
        <f t="shared" si="50"/>
        <v>5462</v>
      </c>
    </row>
    <row r="40" spans="1:56" ht="22.5">
      <c r="A40" s="27" t="s">
        <v>48</v>
      </c>
      <c r="B40" s="28"/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175"/>
      <c r="AM40" s="175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4"/>
    </row>
    <row r="41" spans="1:56" ht="22.5">
      <c r="A41" s="2"/>
      <c r="B41" s="2">
        <v>1</v>
      </c>
      <c r="C41" s="2" t="s">
        <v>49</v>
      </c>
      <c r="D41" s="2" t="s">
        <v>50</v>
      </c>
      <c r="E41" s="2" t="s">
        <v>14</v>
      </c>
      <c r="F41" s="1">
        <v>30</v>
      </c>
      <c r="G41" s="1">
        <v>33</v>
      </c>
      <c r="H41" s="16">
        <f>SUM(F41:G41)</f>
        <v>63</v>
      </c>
      <c r="I41" s="1">
        <v>40</v>
      </c>
      <c r="J41" s="1">
        <v>64</v>
      </c>
      <c r="K41" s="16">
        <f>SUM(I41:J41)</f>
        <v>104</v>
      </c>
      <c r="L41" s="1">
        <v>29</v>
      </c>
      <c r="M41" s="1">
        <v>52</v>
      </c>
      <c r="N41" s="16">
        <f>SUM(L41:M41)</f>
        <v>81</v>
      </c>
      <c r="O41" s="1">
        <v>34</v>
      </c>
      <c r="P41" s="1">
        <v>31</v>
      </c>
      <c r="Q41" s="16">
        <f>SUM(O41:P41)</f>
        <v>65</v>
      </c>
      <c r="R41" s="1"/>
      <c r="S41" s="1"/>
      <c r="T41" s="1"/>
      <c r="U41" s="1">
        <f>F41+I41+L41+O41+R41</f>
        <v>133</v>
      </c>
      <c r="V41" s="1">
        <f>G41+J41+M41+P41+S41</f>
        <v>180</v>
      </c>
      <c r="W41" s="16">
        <f>SUM(U41:V41)</f>
        <v>313</v>
      </c>
      <c r="X41" s="1">
        <v>5</v>
      </c>
      <c r="Y41" s="1">
        <v>10</v>
      </c>
      <c r="Z41" s="16">
        <f aca="true" t="shared" si="51" ref="Z41:Z48">SUM(X41:Y41)</f>
        <v>15</v>
      </c>
      <c r="AA41" s="1">
        <v>13</v>
      </c>
      <c r="AB41" s="1">
        <v>15</v>
      </c>
      <c r="AC41" s="16">
        <f>SUM(AA41:AB41)</f>
        <v>28</v>
      </c>
      <c r="AD41" s="1">
        <v>8</v>
      </c>
      <c r="AE41" s="1">
        <v>10</v>
      </c>
      <c r="AF41" s="16">
        <f>SUM(AD41:AE41)</f>
        <v>18</v>
      </c>
      <c r="AG41" s="1">
        <v>11</v>
      </c>
      <c r="AH41" s="1">
        <v>9</v>
      </c>
      <c r="AI41" s="16">
        <f>SUM(AG41:AH41)</f>
        <v>20</v>
      </c>
      <c r="AJ41" s="1">
        <f>X41+AA41+AD41+AG41</f>
        <v>37</v>
      </c>
      <c r="AK41" s="1">
        <f>Y41+AB41+AE41+AH41</f>
        <v>44</v>
      </c>
      <c r="AL41" s="16">
        <f aca="true" t="shared" si="52" ref="AL41:AL50">SUM(AJ41:AK41)</f>
        <v>81</v>
      </c>
      <c r="AM41" s="1">
        <f>F41+X41</f>
        <v>35</v>
      </c>
      <c r="AN41" s="1">
        <f>G41+Y41</f>
        <v>43</v>
      </c>
      <c r="AO41" s="16">
        <f>SUM(AM41:AN41)</f>
        <v>78</v>
      </c>
      <c r="AP41" s="1">
        <f>I41+AA41</f>
        <v>53</v>
      </c>
      <c r="AQ41" s="1">
        <f>J41+AB41</f>
        <v>79</v>
      </c>
      <c r="AR41" s="16">
        <f>SUM(AP41:AQ41)</f>
        <v>132</v>
      </c>
      <c r="AS41" s="1">
        <f>L41+AD41</f>
        <v>37</v>
      </c>
      <c r="AT41" s="1">
        <f>M41+AE41</f>
        <v>62</v>
      </c>
      <c r="AU41" s="16">
        <f>SUM(AS41:AT41)</f>
        <v>99</v>
      </c>
      <c r="AV41" s="1">
        <f>O41+AG41</f>
        <v>45</v>
      </c>
      <c r="AW41" s="1">
        <f>P41+AH41</f>
        <v>40</v>
      </c>
      <c r="AX41" s="16">
        <f>SUM(AV41:AW41)</f>
        <v>85</v>
      </c>
      <c r="AY41" s="1"/>
      <c r="AZ41" s="1"/>
      <c r="BA41" s="1"/>
      <c r="BB41" s="1">
        <f>AM41+AP41+AS41+AV41+AY41</f>
        <v>170</v>
      </c>
      <c r="BC41" s="1">
        <f>AN41+AQ41+AT41+AW41+AZ41</f>
        <v>224</v>
      </c>
      <c r="BD41" s="16">
        <f>SUM(BB41:BC41)</f>
        <v>394</v>
      </c>
    </row>
    <row r="42" spans="1:56" ht="22.5">
      <c r="A42" s="2"/>
      <c r="B42" s="2">
        <v>2</v>
      </c>
      <c r="C42" s="2" t="s">
        <v>49</v>
      </c>
      <c r="D42" s="2" t="s">
        <v>51</v>
      </c>
      <c r="E42" s="2" t="s">
        <v>14</v>
      </c>
      <c r="F42" s="1">
        <v>14</v>
      </c>
      <c r="G42" s="1">
        <v>62</v>
      </c>
      <c r="H42" s="16">
        <f aca="true" t="shared" si="53" ref="H42:H51">SUM(F42:G42)</f>
        <v>76</v>
      </c>
      <c r="I42" s="1">
        <v>4</v>
      </c>
      <c r="J42" s="1">
        <v>62</v>
      </c>
      <c r="K42" s="16">
        <f aca="true" t="shared" si="54" ref="K42:K53">SUM(I42:J42)</f>
        <v>66</v>
      </c>
      <c r="L42" s="1">
        <v>5</v>
      </c>
      <c r="M42" s="1">
        <v>42</v>
      </c>
      <c r="N42" s="16">
        <f aca="true" t="shared" si="55" ref="N42:N53">SUM(L42:M42)</f>
        <v>47</v>
      </c>
      <c r="O42" s="1">
        <v>3</v>
      </c>
      <c r="P42" s="1">
        <v>27</v>
      </c>
      <c r="Q42" s="16">
        <f>SUM(O42:P42)</f>
        <v>30</v>
      </c>
      <c r="R42" s="1"/>
      <c r="S42" s="1"/>
      <c r="T42" s="1"/>
      <c r="U42" s="1">
        <f aca="true" t="shared" si="56" ref="U42:U53">F42+I42+L42+O42+R42</f>
        <v>26</v>
      </c>
      <c r="V42" s="1">
        <f aca="true" t="shared" si="57" ref="V42:V53">G42+J42+M42+P42+S42</f>
        <v>193</v>
      </c>
      <c r="W42" s="16">
        <f aca="true" t="shared" si="58" ref="W42:W53">SUM(U42:V42)</f>
        <v>219</v>
      </c>
      <c r="X42" s="1"/>
      <c r="Y42" s="1"/>
      <c r="Z42" s="16"/>
      <c r="AA42" s="1"/>
      <c r="AB42" s="1"/>
      <c r="AC42" s="16"/>
      <c r="AD42" s="1"/>
      <c r="AE42" s="1"/>
      <c r="AF42" s="16"/>
      <c r="AG42" s="1"/>
      <c r="AH42" s="1"/>
      <c r="AI42" s="16"/>
      <c r="AJ42" s="1"/>
      <c r="AK42" s="1"/>
      <c r="AL42" s="16"/>
      <c r="AM42" s="1">
        <f aca="true" t="shared" si="59" ref="AM42:AM51">F42+X42</f>
        <v>14</v>
      </c>
      <c r="AN42" s="1">
        <f aca="true" t="shared" si="60" ref="AN42:AN51">G42+Y42</f>
        <v>62</v>
      </c>
      <c r="AO42" s="16">
        <f aca="true" t="shared" si="61" ref="AO42:AO53">SUM(AM42:AN42)</f>
        <v>76</v>
      </c>
      <c r="AP42" s="1">
        <f aca="true" t="shared" si="62" ref="AP42:AP53">I42+AA42</f>
        <v>4</v>
      </c>
      <c r="AQ42" s="1">
        <f aca="true" t="shared" si="63" ref="AQ42:AQ53">J42+AB42</f>
        <v>62</v>
      </c>
      <c r="AR42" s="16">
        <f aca="true" t="shared" si="64" ref="AR42:AR53">SUM(AP42:AQ42)</f>
        <v>66</v>
      </c>
      <c r="AS42" s="1">
        <f aca="true" t="shared" si="65" ref="AS42:AS53">L42+AD42</f>
        <v>5</v>
      </c>
      <c r="AT42" s="1">
        <f aca="true" t="shared" si="66" ref="AT42:AT53">M42+AE42</f>
        <v>42</v>
      </c>
      <c r="AU42" s="16">
        <f aca="true" t="shared" si="67" ref="AU42:AU53">SUM(AS42:AT42)</f>
        <v>47</v>
      </c>
      <c r="AV42" s="1">
        <f aca="true" t="shared" si="68" ref="AV42:AV53">O42+AG42</f>
        <v>3</v>
      </c>
      <c r="AW42" s="1">
        <f aca="true" t="shared" si="69" ref="AW42:AW53">P42+AH42</f>
        <v>27</v>
      </c>
      <c r="AX42" s="16">
        <f aca="true" t="shared" si="70" ref="AX42:AX53">SUM(AV42:AW42)</f>
        <v>30</v>
      </c>
      <c r="AY42" s="1"/>
      <c r="AZ42" s="1"/>
      <c r="BA42" s="1"/>
      <c r="BB42" s="1">
        <f aca="true" t="shared" si="71" ref="BB42:BB53">AM42+AP42+AS42+AV42+AY42</f>
        <v>26</v>
      </c>
      <c r="BC42" s="1">
        <f aca="true" t="shared" si="72" ref="BC42:BC53">AN42+AQ42+AT42+AW42+AZ42</f>
        <v>193</v>
      </c>
      <c r="BD42" s="16">
        <f aca="true" t="shared" si="73" ref="BD42:BD53">SUM(BB42:BC42)</f>
        <v>219</v>
      </c>
    </row>
    <row r="43" spans="1:56" ht="22.5">
      <c r="A43" s="2"/>
      <c r="B43" s="2">
        <v>3</v>
      </c>
      <c r="C43" s="2" t="s">
        <v>49</v>
      </c>
      <c r="D43" s="2" t="s">
        <v>52</v>
      </c>
      <c r="E43" s="2" t="s">
        <v>14</v>
      </c>
      <c r="F43" s="1">
        <v>7</v>
      </c>
      <c r="G43" s="1">
        <v>27</v>
      </c>
      <c r="H43" s="16">
        <f t="shared" si="53"/>
        <v>34</v>
      </c>
      <c r="I43" s="1">
        <v>8</v>
      </c>
      <c r="J43" s="1">
        <v>36</v>
      </c>
      <c r="K43" s="16">
        <f t="shared" si="54"/>
        <v>44</v>
      </c>
      <c r="L43" s="1">
        <v>11</v>
      </c>
      <c r="M43" s="1">
        <v>30</v>
      </c>
      <c r="N43" s="16">
        <f t="shared" si="55"/>
        <v>41</v>
      </c>
      <c r="O43" s="1">
        <v>3</v>
      </c>
      <c r="P43" s="1">
        <v>18</v>
      </c>
      <c r="Q43" s="16">
        <f>SUM(O43:P43)</f>
        <v>21</v>
      </c>
      <c r="R43" s="1"/>
      <c r="S43" s="1"/>
      <c r="T43" s="1"/>
      <c r="U43" s="1">
        <f t="shared" si="56"/>
        <v>29</v>
      </c>
      <c r="V43" s="1">
        <f t="shared" si="57"/>
        <v>111</v>
      </c>
      <c r="W43" s="16">
        <f t="shared" si="58"/>
        <v>140</v>
      </c>
      <c r="X43" s="1"/>
      <c r="Y43" s="1"/>
      <c r="Z43" s="16"/>
      <c r="AA43" s="1"/>
      <c r="AB43" s="1"/>
      <c r="AC43" s="16"/>
      <c r="AD43" s="1"/>
      <c r="AE43" s="1"/>
      <c r="AF43" s="16"/>
      <c r="AG43" s="1"/>
      <c r="AH43" s="1"/>
      <c r="AI43" s="16"/>
      <c r="AJ43" s="1"/>
      <c r="AK43" s="1"/>
      <c r="AL43" s="16"/>
      <c r="AM43" s="1">
        <f t="shared" si="59"/>
        <v>7</v>
      </c>
      <c r="AN43" s="1">
        <f t="shared" si="60"/>
        <v>27</v>
      </c>
      <c r="AO43" s="16">
        <f t="shared" si="61"/>
        <v>34</v>
      </c>
      <c r="AP43" s="1">
        <f t="shared" si="62"/>
        <v>8</v>
      </c>
      <c r="AQ43" s="1">
        <f t="shared" si="63"/>
        <v>36</v>
      </c>
      <c r="AR43" s="16">
        <f t="shared" si="64"/>
        <v>44</v>
      </c>
      <c r="AS43" s="1">
        <f t="shared" si="65"/>
        <v>11</v>
      </c>
      <c r="AT43" s="1">
        <f t="shared" si="66"/>
        <v>30</v>
      </c>
      <c r="AU43" s="16">
        <f t="shared" si="67"/>
        <v>41</v>
      </c>
      <c r="AV43" s="1">
        <f t="shared" si="68"/>
        <v>3</v>
      </c>
      <c r="AW43" s="1">
        <f t="shared" si="69"/>
        <v>18</v>
      </c>
      <c r="AX43" s="16">
        <f t="shared" si="70"/>
        <v>21</v>
      </c>
      <c r="AY43" s="1"/>
      <c r="AZ43" s="1"/>
      <c r="BA43" s="1"/>
      <c r="BB43" s="1">
        <f t="shared" si="71"/>
        <v>29</v>
      </c>
      <c r="BC43" s="1">
        <f t="shared" si="72"/>
        <v>111</v>
      </c>
      <c r="BD43" s="16">
        <f t="shared" si="73"/>
        <v>140</v>
      </c>
    </row>
    <row r="44" spans="1:56" ht="22.5">
      <c r="A44" s="2"/>
      <c r="B44" s="2">
        <v>4</v>
      </c>
      <c r="C44" s="2" t="s">
        <v>49</v>
      </c>
      <c r="D44" s="2" t="s">
        <v>53</v>
      </c>
      <c r="E44" s="2" t="s">
        <v>14</v>
      </c>
      <c r="F44" s="1">
        <v>21</v>
      </c>
      <c r="G44" s="1">
        <v>119</v>
      </c>
      <c r="H44" s="16">
        <f t="shared" si="53"/>
        <v>140</v>
      </c>
      <c r="I44" s="1">
        <v>22</v>
      </c>
      <c r="J44" s="1">
        <v>123</v>
      </c>
      <c r="K44" s="16">
        <f t="shared" si="54"/>
        <v>145</v>
      </c>
      <c r="L44" s="1">
        <v>16</v>
      </c>
      <c r="M44" s="1">
        <v>112</v>
      </c>
      <c r="N44" s="16">
        <f t="shared" si="55"/>
        <v>128</v>
      </c>
      <c r="O44" s="1">
        <v>9</v>
      </c>
      <c r="P44" s="1">
        <v>64</v>
      </c>
      <c r="Q44" s="16">
        <f>SUM(O44:P44)</f>
        <v>73</v>
      </c>
      <c r="R44" s="1"/>
      <c r="S44" s="1"/>
      <c r="T44" s="1"/>
      <c r="U44" s="1">
        <f t="shared" si="56"/>
        <v>68</v>
      </c>
      <c r="V44" s="1">
        <f t="shared" si="57"/>
        <v>418</v>
      </c>
      <c r="W44" s="16">
        <f t="shared" si="58"/>
        <v>486</v>
      </c>
      <c r="X44" s="1">
        <v>3</v>
      </c>
      <c r="Y44" s="1">
        <v>13</v>
      </c>
      <c r="Z44" s="16">
        <f t="shared" si="51"/>
        <v>16</v>
      </c>
      <c r="AA44" s="1">
        <v>6</v>
      </c>
      <c r="AB44" s="1">
        <v>10</v>
      </c>
      <c r="AC44" s="16">
        <f>SUM(AA44:AB44)</f>
        <v>16</v>
      </c>
      <c r="AD44" s="1">
        <v>8</v>
      </c>
      <c r="AE44" s="1">
        <v>12</v>
      </c>
      <c r="AF44" s="16">
        <f>SUM(AD44:AE44)</f>
        <v>20</v>
      </c>
      <c r="AG44" s="1">
        <v>2</v>
      </c>
      <c r="AH44" s="1">
        <v>8</v>
      </c>
      <c r="AI44" s="16">
        <f>SUM(AG44:AH44)</f>
        <v>10</v>
      </c>
      <c r="AJ44" s="1">
        <f>X44+AA44+AD44+AG44</f>
        <v>19</v>
      </c>
      <c r="AK44" s="1">
        <f>Y44+AB44+AE44+AH44</f>
        <v>43</v>
      </c>
      <c r="AL44" s="16">
        <f t="shared" si="52"/>
        <v>62</v>
      </c>
      <c r="AM44" s="1">
        <f t="shared" si="59"/>
        <v>24</v>
      </c>
      <c r="AN44" s="1">
        <f t="shared" si="60"/>
        <v>132</v>
      </c>
      <c r="AO44" s="16">
        <f t="shared" si="61"/>
        <v>156</v>
      </c>
      <c r="AP44" s="1">
        <f t="shared" si="62"/>
        <v>28</v>
      </c>
      <c r="AQ44" s="1">
        <f t="shared" si="63"/>
        <v>133</v>
      </c>
      <c r="AR44" s="16">
        <f t="shared" si="64"/>
        <v>161</v>
      </c>
      <c r="AS44" s="1">
        <f t="shared" si="65"/>
        <v>24</v>
      </c>
      <c r="AT44" s="1">
        <f t="shared" si="66"/>
        <v>124</v>
      </c>
      <c r="AU44" s="16">
        <f t="shared" si="67"/>
        <v>148</v>
      </c>
      <c r="AV44" s="1">
        <f t="shared" si="68"/>
        <v>11</v>
      </c>
      <c r="AW44" s="1">
        <f t="shared" si="69"/>
        <v>72</v>
      </c>
      <c r="AX44" s="16">
        <f t="shared" si="70"/>
        <v>83</v>
      </c>
      <c r="AY44" s="1"/>
      <c r="AZ44" s="1"/>
      <c r="BA44" s="1"/>
      <c r="BB44" s="1">
        <f t="shared" si="71"/>
        <v>87</v>
      </c>
      <c r="BC44" s="1">
        <f t="shared" si="72"/>
        <v>461</v>
      </c>
      <c r="BD44" s="16">
        <f t="shared" si="73"/>
        <v>548</v>
      </c>
    </row>
    <row r="45" spans="1:56" ht="22.5">
      <c r="A45" s="2"/>
      <c r="B45" s="2">
        <v>5</v>
      </c>
      <c r="C45" s="2" t="s">
        <v>49</v>
      </c>
      <c r="D45" s="2" t="s">
        <v>54</v>
      </c>
      <c r="E45" s="2" t="s">
        <v>14</v>
      </c>
      <c r="F45" s="1"/>
      <c r="G45" s="1"/>
      <c r="H45" s="16"/>
      <c r="I45" s="1"/>
      <c r="J45" s="1"/>
      <c r="K45" s="16"/>
      <c r="L45" s="1"/>
      <c r="M45" s="1"/>
      <c r="N45" s="16"/>
      <c r="O45" s="1"/>
      <c r="P45" s="1"/>
      <c r="Q45" s="16"/>
      <c r="R45" s="1"/>
      <c r="S45" s="1"/>
      <c r="T45" s="1"/>
      <c r="U45" s="1"/>
      <c r="V45" s="1"/>
      <c r="W45" s="16"/>
      <c r="X45" s="1"/>
      <c r="Y45" s="1"/>
      <c r="Z45" s="16">
        <f t="shared" si="51"/>
        <v>0</v>
      </c>
      <c r="AA45" s="1">
        <v>4</v>
      </c>
      <c r="AB45" s="1">
        <v>2</v>
      </c>
      <c r="AC45" s="16">
        <f>SUM(AA45:AB45)</f>
        <v>6</v>
      </c>
      <c r="AD45" s="1">
        <v>17</v>
      </c>
      <c r="AE45" s="1">
        <v>14</v>
      </c>
      <c r="AF45" s="16">
        <f>SUM(AD45:AE45)</f>
        <v>31</v>
      </c>
      <c r="AG45" s="1">
        <v>17</v>
      </c>
      <c r="AH45" s="1">
        <v>8</v>
      </c>
      <c r="AI45" s="16">
        <f>SUM(AG45:AH45)</f>
        <v>25</v>
      </c>
      <c r="AJ45" s="1">
        <f>X45+AA45+AD45+AG45</f>
        <v>38</v>
      </c>
      <c r="AK45" s="1">
        <f>Y45+AB45+AE45+AH45</f>
        <v>24</v>
      </c>
      <c r="AL45" s="16">
        <f t="shared" si="52"/>
        <v>62</v>
      </c>
      <c r="AM45" s="1"/>
      <c r="AN45" s="1"/>
      <c r="AO45" s="16"/>
      <c r="AP45" s="1">
        <f t="shared" si="62"/>
        <v>4</v>
      </c>
      <c r="AQ45" s="1">
        <f t="shared" si="63"/>
        <v>2</v>
      </c>
      <c r="AR45" s="16">
        <f t="shared" si="64"/>
        <v>6</v>
      </c>
      <c r="AS45" s="1">
        <f t="shared" si="65"/>
        <v>17</v>
      </c>
      <c r="AT45" s="1">
        <f t="shared" si="66"/>
        <v>14</v>
      </c>
      <c r="AU45" s="16">
        <f t="shared" si="67"/>
        <v>31</v>
      </c>
      <c r="AV45" s="1">
        <f t="shared" si="68"/>
        <v>17</v>
      </c>
      <c r="AW45" s="1">
        <f t="shared" si="69"/>
        <v>8</v>
      </c>
      <c r="AX45" s="16">
        <f t="shared" si="70"/>
        <v>25</v>
      </c>
      <c r="AY45" s="1"/>
      <c r="AZ45" s="1"/>
      <c r="BA45" s="1"/>
      <c r="BB45" s="1">
        <f t="shared" si="71"/>
        <v>38</v>
      </c>
      <c r="BC45" s="1">
        <f t="shared" si="72"/>
        <v>24</v>
      </c>
      <c r="BD45" s="16">
        <f t="shared" si="73"/>
        <v>62</v>
      </c>
    </row>
    <row r="46" spans="1:56" ht="22.5">
      <c r="A46" s="2"/>
      <c r="B46" s="2">
        <v>6</v>
      </c>
      <c r="C46" s="2" t="s">
        <v>49</v>
      </c>
      <c r="D46" s="2" t="s">
        <v>55</v>
      </c>
      <c r="E46" s="2" t="s">
        <v>14</v>
      </c>
      <c r="F46" s="1">
        <v>1</v>
      </c>
      <c r="G46" s="1">
        <v>10</v>
      </c>
      <c r="H46" s="16">
        <f t="shared" si="53"/>
        <v>11</v>
      </c>
      <c r="I46" s="1">
        <v>1</v>
      </c>
      <c r="J46" s="1">
        <v>20</v>
      </c>
      <c r="K46" s="16">
        <f t="shared" si="54"/>
        <v>21</v>
      </c>
      <c r="L46" s="1">
        <v>8</v>
      </c>
      <c r="M46" s="1">
        <v>37</v>
      </c>
      <c r="N46" s="16">
        <f t="shared" si="55"/>
        <v>45</v>
      </c>
      <c r="O46" s="1"/>
      <c r="P46" s="1"/>
      <c r="Q46" s="16"/>
      <c r="R46" s="1"/>
      <c r="S46" s="1"/>
      <c r="T46" s="1"/>
      <c r="U46" s="1">
        <f t="shared" si="56"/>
        <v>10</v>
      </c>
      <c r="V46" s="1">
        <f t="shared" si="57"/>
        <v>67</v>
      </c>
      <c r="W46" s="16">
        <f t="shared" si="58"/>
        <v>77</v>
      </c>
      <c r="X46" s="1"/>
      <c r="Y46" s="1"/>
      <c r="Z46" s="16"/>
      <c r="AA46" s="1"/>
      <c r="AB46" s="1"/>
      <c r="AC46" s="16"/>
      <c r="AD46" s="1"/>
      <c r="AE46" s="1"/>
      <c r="AF46" s="16"/>
      <c r="AG46" s="1"/>
      <c r="AH46" s="1"/>
      <c r="AI46" s="16"/>
      <c r="AJ46" s="1"/>
      <c r="AK46" s="1"/>
      <c r="AL46" s="16"/>
      <c r="AM46" s="1">
        <f t="shared" si="59"/>
        <v>1</v>
      </c>
      <c r="AN46" s="1">
        <f t="shared" si="60"/>
        <v>10</v>
      </c>
      <c r="AO46" s="16">
        <f t="shared" si="61"/>
        <v>11</v>
      </c>
      <c r="AP46" s="1">
        <f t="shared" si="62"/>
        <v>1</v>
      </c>
      <c r="AQ46" s="1">
        <f t="shared" si="63"/>
        <v>20</v>
      </c>
      <c r="AR46" s="16">
        <f t="shared" si="64"/>
        <v>21</v>
      </c>
      <c r="AS46" s="1">
        <f t="shared" si="65"/>
        <v>8</v>
      </c>
      <c r="AT46" s="1">
        <f t="shared" si="66"/>
        <v>37</v>
      </c>
      <c r="AU46" s="16">
        <f t="shared" si="67"/>
        <v>45</v>
      </c>
      <c r="AV46" s="1"/>
      <c r="AW46" s="1"/>
      <c r="AX46" s="16"/>
      <c r="AY46" s="1"/>
      <c r="AZ46" s="1"/>
      <c r="BA46" s="1"/>
      <c r="BB46" s="1">
        <f t="shared" si="71"/>
        <v>10</v>
      </c>
      <c r="BC46" s="1">
        <f t="shared" si="72"/>
        <v>67</v>
      </c>
      <c r="BD46" s="16">
        <f t="shared" si="73"/>
        <v>77</v>
      </c>
    </row>
    <row r="47" spans="1:56" ht="22.5">
      <c r="A47" s="2"/>
      <c r="B47" s="2">
        <v>7</v>
      </c>
      <c r="C47" s="2" t="s">
        <v>49</v>
      </c>
      <c r="D47" s="2" t="s">
        <v>56</v>
      </c>
      <c r="E47" s="2" t="s">
        <v>14</v>
      </c>
      <c r="F47" s="1">
        <v>17</v>
      </c>
      <c r="G47" s="1">
        <v>9</v>
      </c>
      <c r="H47" s="16">
        <f t="shared" si="53"/>
        <v>26</v>
      </c>
      <c r="I47" s="1">
        <v>15</v>
      </c>
      <c r="J47" s="1">
        <v>13</v>
      </c>
      <c r="K47" s="16">
        <f t="shared" si="54"/>
        <v>28</v>
      </c>
      <c r="L47" s="1">
        <v>12</v>
      </c>
      <c r="M47" s="1">
        <v>1</v>
      </c>
      <c r="N47" s="16">
        <f t="shared" si="55"/>
        <v>13</v>
      </c>
      <c r="O47" s="1"/>
      <c r="P47" s="1"/>
      <c r="Q47" s="16"/>
      <c r="R47" s="1"/>
      <c r="S47" s="1"/>
      <c r="T47" s="1"/>
      <c r="U47" s="1">
        <f t="shared" si="56"/>
        <v>44</v>
      </c>
      <c r="V47" s="1">
        <f t="shared" si="57"/>
        <v>23</v>
      </c>
      <c r="W47" s="16">
        <f t="shared" si="58"/>
        <v>67</v>
      </c>
      <c r="X47" s="1"/>
      <c r="Y47" s="1"/>
      <c r="Z47" s="16"/>
      <c r="AA47" s="1"/>
      <c r="AB47" s="1"/>
      <c r="AC47" s="16"/>
      <c r="AD47" s="1">
        <v>3</v>
      </c>
      <c r="AE47" s="1"/>
      <c r="AF47" s="16">
        <f>SUM(AD47:AE47)</f>
        <v>3</v>
      </c>
      <c r="AG47" s="1"/>
      <c r="AH47" s="1"/>
      <c r="AI47" s="16"/>
      <c r="AJ47" s="1">
        <f>X47+AA47+AD47+AG47</f>
        <v>3</v>
      </c>
      <c r="AK47" s="1">
        <f>Y47+AB47+AE47+AH47</f>
        <v>0</v>
      </c>
      <c r="AL47" s="16">
        <f t="shared" si="52"/>
        <v>3</v>
      </c>
      <c r="AM47" s="1">
        <f t="shared" si="59"/>
        <v>17</v>
      </c>
      <c r="AN47" s="1">
        <f t="shared" si="60"/>
        <v>9</v>
      </c>
      <c r="AO47" s="16">
        <f t="shared" si="61"/>
        <v>26</v>
      </c>
      <c r="AP47" s="1">
        <f t="shared" si="62"/>
        <v>15</v>
      </c>
      <c r="AQ47" s="1">
        <f t="shared" si="63"/>
        <v>13</v>
      </c>
      <c r="AR47" s="16">
        <f t="shared" si="64"/>
        <v>28</v>
      </c>
      <c r="AS47" s="1">
        <f t="shared" si="65"/>
        <v>15</v>
      </c>
      <c r="AT47" s="1">
        <f t="shared" si="66"/>
        <v>1</v>
      </c>
      <c r="AU47" s="16">
        <f t="shared" si="67"/>
        <v>16</v>
      </c>
      <c r="AV47" s="1"/>
      <c r="AW47" s="1"/>
      <c r="AX47" s="16"/>
      <c r="AY47" s="1"/>
      <c r="AZ47" s="1"/>
      <c r="BA47" s="1"/>
      <c r="BB47" s="1">
        <f t="shared" si="71"/>
        <v>47</v>
      </c>
      <c r="BC47" s="1">
        <f t="shared" si="72"/>
        <v>23</v>
      </c>
      <c r="BD47" s="16">
        <f t="shared" si="73"/>
        <v>70</v>
      </c>
    </row>
    <row r="48" spans="1:56" ht="22.5">
      <c r="A48" s="2"/>
      <c r="B48" s="2">
        <v>8</v>
      </c>
      <c r="C48" s="2" t="s">
        <v>49</v>
      </c>
      <c r="D48" s="2" t="s">
        <v>93</v>
      </c>
      <c r="E48" s="2" t="s">
        <v>14</v>
      </c>
      <c r="F48" s="1">
        <v>5</v>
      </c>
      <c r="G48" s="1">
        <v>85</v>
      </c>
      <c r="H48" s="16">
        <f t="shared" si="53"/>
        <v>90</v>
      </c>
      <c r="I48" s="1">
        <v>11</v>
      </c>
      <c r="J48" s="1">
        <v>101</v>
      </c>
      <c r="K48" s="16">
        <f t="shared" si="54"/>
        <v>112</v>
      </c>
      <c r="L48" s="1"/>
      <c r="M48" s="1"/>
      <c r="N48" s="16"/>
      <c r="O48" s="1"/>
      <c r="P48" s="1"/>
      <c r="Q48" s="16"/>
      <c r="R48" s="1"/>
      <c r="S48" s="1"/>
      <c r="T48" s="1"/>
      <c r="U48" s="1">
        <f t="shared" si="56"/>
        <v>16</v>
      </c>
      <c r="V48" s="1">
        <f t="shared" si="57"/>
        <v>186</v>
      </c>
      <c r="W48" s="16">
        <f t="shared" si="58"/>
        <v>202</v>
      </c>
      <c r="X48" s="1">
        <v>7</v>
      </c>
      <c r="Y48" s="1">
        <v>16</v>
      </c>
      <c r="Z48" s="16">
        <f t="shared" si="51"/>
        <v>23</v>
      </c>
      <c r="AA48" s="1">
        <v>4</v>
      </c>
      <c r="AB48" s="1">
        <v>14</v>
      </c>
      <c r="AC48" s="16">
        <f>SUM(AA48:AB48)</f>
        <v>18</v>
      </c>
      <c r="AD48" s="1"/>
      <c r="AE48" s="1"/>
      <c r="AF48" s="16"/>
      <c r="AG48" s="1"/>
      <c r="AH48" s="1"/>
      <c r="AI48" s="16"/>
      <c r="AJ48" s="1">
        <f>X48+AA48+AD48+AG48</f>
        <v>11</v>
      </c>
      <c r="AK48" s="1">
        <f>Y48+AB48+AE48+AH48</f>
        <v>30</v>
      </c>
      <c r="AL48" s="16">
        <f t="shared" si="52"/>
        <v>41</v>
      </c>
      <c r="AM48" s="1">
        <f t="shared" si="59"/>
        <v>12</v>
      </c>
      <c r="AN48" s="1">
        <f t="shared" si="60"/>
        <v>101</v>
      </c>
      <c r="AO48" s="16">
        <f t="shared" si="61"/>
        <v>113</v>
      </c>
      <c r="AP48" s="1">
        <f t="shared" si="62"/>
        <v>15</v>
      </c>
      <c r="AQ48" s="1">
        <f t="shared" si="63"/>
        <v>115</v>
      </c>
      <c r="AR48" s="16">
        <f t="shared" si="64"/>
        <v>130</v>
      </c>
      <c r="AS48" s="1"/>
      <c r="AT48" s="1"/>
      <c r="AU48" s="16"/>
      <c r="AV48" s="1"/>
      <c r="AW48" s="1"/>
      <c r="AX48" s="16"/>
      <c r="AY48" s="1"/>
      <c r="AZ48" s="1"/>
      <c r="BA48" s="1"/>
      <c r="BB48" s="1">
        <f t="shared" si="71"/>
        <v>27</v>
      </c>
      <c r="BC48" s="1">
        <f t="shared" si="72"/>
        <v>216</v>
      </c>
      <c r="BD48" s="16">
        <f t="shared" si="73"/>
        <v>243</v>
      </c>
    </row>
    <row r="49" spans="1:56" ht="22.5">
      <c r="A49" s="2"/>
      <c r="B49" s="2">
        <v>9</v>
      </c>
      <c r="C49" s="2" t="s">
        <v>49</v>
      </c>
      <c r="D49" s="2" t="s">
        <v>94</v>
      </c>
      <c r="E49" s="2" t="s">
        <v>14</v>
      </c>
      <c r="F49" s="1">
        <v>10</v>
      </c>
      <c r="G49" s="1">
        <v>7</v>
      </c>
      <c r="H49" s="16">
        <f t="shared" si="53"/>
        <v>17</v>
      </c>
      <c r="I49" s="1">
        <v>14</v>
      </c>
      <c r="J49" s="1">
        <v>30</v>
      </c>
      <c r="K49" s="16">
        <f t="shared" si="54"/>
        <v>44</v>
      </c>
      <c r="L49" s="1"/>
      <c r="M49" s="1"/>
      <c r="N49" s="16"/>
      <c r="O49" s="1"/>
      <c r="P49" s="1"/>
      <c r="Q49" s="16"/>
      <c r="R49" s="1"/>
      <c r="S49" s="1"/>
      <c r="T49" s="1"/>
      <c r="U49" s="1">
        <f t="shared" si="56"/>
        <v>24</v>
      </c>
      <c r="V49" s="1">
        <f t="shared" si="57"/>
        <v>37</v>
      </c>
      <c r="W49" s="16">
        <f t="shared" si="58"/>
        <v>61</v>
      </c>
      <c r="X49" s="1"/>
      <c r="Y49" s="1"/>
      <c r="Z49" s="16"/>
      <c r="AA49" s="1"/>
      <c r="AB49" s="1"/>
      <c r="AC49" s="16"/>
      <c r="AD49" s="1"/>
      <c r="AE49" s="1"/>
      <c r="AF49" s="16"/>
      <c r="AG49" s="1"/>
      <c r="AH49" s="1"/>
      <c r="AI49" s="16"/>
      <c r="AJ49" s="1"/>
      <c r="AK49" s="1"/>
      <c r="AL49" s="16"/>
      <c r="AM49" s="1">
        <f t="shared" si="59"/>
        <v>10</v>
      </c>
      <c r="AN49" s="1">
        <f t="shared" si="60"/>
        <v>7</v>
      </c>
      <c r="AO49" s="16">
        <f t="shared" si="61"/>
        <v>17</v>
      </c>
      <c r="AP49" s="1">
        <f t="shared" si="62"/>
        <v>14</v>
      </c>
      <c r="AQ49" s="1">
        <f t="shared" si="63"/>
        <v>30</v>
      </c>
      <c r="AR49" s="16">
        <f t="shared" si="64"/>
        <v>44</v>
      </c>
      <c r="AS49" s="1"/>
      <c r="AT49" s="1"/>
      <c r="AU49" s="16"/>
      <c r="AV49" s="1"/>
      <c r="AW49" s="1"/>
      <c r="AX49" s="16"/>
      <c r="AY49" s="1"/>
      <c r="AZ49" s="1"/>
      <c r="BA49" s="1"/>
      <c r="BB49" s="1">
        <f t="shared" si="71"/>
        <v>24</v>
      </c>
      <c r="BC49" s="1">
        <f t="shared" si="72"/>
        <v>37</v>
      </c>
      <c r="BD49" s="16">
        <f t="shared" si="73"/>
        <v>61</v>
      </c>
    </row>
    <row r="50" spans="1:56" ht="22.5">
      <c r="A50" s="2"/>
      <c r="B50" s="2">
        <v>10</v>
      </c>
      <c r="C50" s="2" t="s">
        <v>57</v>
      </c>
      <c r="D50" s="2" t="s">
        <v>58</v>
      </c>
      <c r="E50" s="2" t="s">
        <v>42</v>
      </c>
      <c r="F50" s="1"/>
      <c r="G50" s="1"/>
      <c r="H50" s="16"/>
      <c r="I50" s="1"/>
      <c r="J50" s="1"/>
      <c r="K50" s="16"/>
      <c r="L50" s="1"/>
      <c r="M50" s="1"/>
      <c r="N50" s="16"/>
      <c r="O50" s="1"/>
      <c r="P50" s="1"/>
      <c r="Q50" s="16"/>
      <c r="R50" s="1"/>
      <c r="S50" s="1"/>
      <c r="T50" s="1"/>
      <c r="U50" s="1"/>
      <c r="V50" s="1"/>
      <c r="W50" s="16"/>
      <c r="X50" s="1"/>
      <c r="Y50" s="1"/>
      <c r="Z50" s="16"/>
      <c r="AA50" s="1">
        <v>1</v>
      </c>
      <c r="AB50" s="1">
        <v>2</v>
      </c>
      <c r="AC50" s="16">
        <f>SUM(AA50:AB50)</f>
        <v>3</v>
      </c>
      <c r="AD50" s="1">
        <v>3</v>
      </c>
      <c r="AE50" s="1">
        <v>1</v>
      </c>
      <c r="AF50" s="16">
        <f>SUM(AD50:AE50)</f>
        <v>4</v>
      </c>
      <c r="AG50" s="1"/>
      <c r="AH50" s="1"/>
      <c r="AI50" s="16"/>
      <c r="AJ50" s="1">
        <f>X50+AA50+AD50+AG50</f>
        <v>4</v>
      </c>
      <c r="AK50" s="1">
        <f>Y50+AB50+AE50+AH50</f>
        <v>3</v>
      </c>
      <c r="AL50" s="16">
        <f t="shared" si="52"/>
        <v>7</v>
      </c>
      <c r="AM50" s="1">
        <f t="shared" si="59"/>
        <v>0</v>
      </c>
      <c r="AN50" s="1">
        <f t="shared" si="60"/>
        <v>0</v>
      </c>
      <c r="AO50" s="16">
        <f t="shared" si="61"/>
        <v>0</v>
      </c>
      <c r="AP50" s="1">
        <f t="shared" si="62"/>
        <v>1</v>
      </c>
      <c r="AQ50" s="1">
        <f t="shared" si="63"/>
        <v>2</v>
      </c>
      <c r="AR50" s="16">
        <f t="shared" si="64"/>
        <v>3</v>
      </c>
      <c r="AS50" s="1">
        <f t="shared" si="65"/>
        <v>3</v>
      </c>
      <c r="AT50" s="1">
        <f t="shared" si="66"/>
        <v>1</v>
      </c>
      <c r="AU50" s="16">
        <f t="shared" si="67"/>
        <v>4</v>
      </c>
      <c r="AV50" s="1"/>
      <c r="AW50" s="1"/>
      <c r="AX50" s="16"/>
      <c r="AY50" s="1"/>
      <c r="AZ50" s="1"/>
      <c r="BA50" s="1"/>
      <c r="BB50" s="1">
        <f t="shared" si="71"/>
        <v>4</v>
      </c>
      <c r="BC50" s="1">
        <f t="shared" si="72"/>
        <v>3</v>
      </c>
      <c r="BD50" s="16">
        <f t="shared" si="73"/>
        <v>7</v>
      </c>
    </row>
    <row r="51" spans="1:56" ht="22.5">
      <c r="A51" s="2"/>
      <c r="B51" s="2">
        <v>11</v>
      </c>
      <c r="C51" s="2" t="s">
        <v>59</v>
      </c>
      <c r="D51" s="2" t="s">
        <v>147</v>
      </c>
      <c r="E51" s="2" t="s">
        <v>14</v>
      </c>
      <c r="F51" s="1">
        <v>10</v>
      </c>
      <c r="G51" s="1">
        <v>8</v>
      </c>
      <c r="H51" s="16">
        <f t="shared" si="53"/>
        <v>18</v>
      </c>
      <c r="I51" s="1"/>
      <c r="J51" s="1"/>
      <c r="K51" s="16"/>
      <c r="L51" s="1"/>
      <c r="M51" s="1"/>
      <c r="N51" s="16"/>
      <c r="O51" s="1"/>
      <c r="P51" s="1"/>
      <c r="Q51" s="16"/>
      <c r="R51" s="1"/>
      <c r="S51" s="1"/>
      <c r="T51" s="1"/>
      <c r="U51" s="1">
        <f t="shared" si="56"/>
        <v>10</v>
      </c>
      <c r="V51" s="1">
        <f t="shared" si="57"/>
        <v>8</v>
      </c>
      <c r="W51" s="16">
        <f t="shared" si="58"/>
        <v>18</v>
      </c>
      <c r="X51" s="1"/>
      <c r="Y51" s="1"/>
      <c r="Z51" s="16"/>
      <c r="AA51" s="1"/>
      <c r="AB51" s="1"/>
      <c r="AC51" s="16"/>
      <c r="AD51" s="1"/>
      <c r="AE51" s="1"/>
      <c r="AF51" s="16"/>
      <c r="AG51" s="1"/>
      <c r="AH51" s="1"/>
      <c r="AI51" s="16"/>
      <c r="AJ51" s="1"/>
      <c r="AK51" s="1"/>
      <c r="AL51" s="16"/>
      <c r="AM51" s="1">
        <f t="shared" si="59"/>
        <v>10</v>
      </c>
      <c r="AN51" s="1">
        <f t="shared" si="60"/>
        <v>8</v>
      </c>
      <c r="AO51" s="16">
        <f t="shared" si="61"/>
        <v>18</v>
      </c>
      <c r="AP51" s="1"/>
      <c r="AQ51" s="1"/>
      <c r="AR51" s="16"/>
      <c r="AS51" s="1"/>
      <c r="AT51" s="1"/>
      <c r="AU51" s="16"/>
      <c r="AV51" s="1"/>
      <c r="AW51" s="1"/>
      <c r="AX51" s="16"/>
      <c r="AY51" s="1"/>
      <c r="AZ51" s="1"/>
      <c r="BA51" s="1"/>
      <c r="BB51" s="1">
        <f t="shared" si="71"/>
        <v>10</v>
      </c>
      <c r="BC51" s="1">
        <f t="shared" si="72"/>
        <v>8</v>
      </c>
      <c r="BD51" s="16">
        <f t="shared" si="73"/>
        <v>18</v>
      </c>
    </row>
    <row r="52" spans="1:56" ht="22.5">
      <c r="A52" s="2"/>
      <c r="B52" s="2">
        <v>12</v>
      </c>
      <c r="C52" s="2" t="s">
        <v>59</v>
      </c>
      <c r="D52" s="2" t="s">
        <v>60</v>
      </c>
      <c r="E52" s="2" t="s">
        <v>14</v>
      </c>
      <c r="F52" s="1"/>
      <c r="G52" s="1"/>
      <c r="H52" s="16"/>
      <c r="I52" s="1">
        <v>2</v>
      </c>
      <c r="J52" s="1">
        <v>6</v>
      </c>
      <c r="K52" s="16">
        <f t="shared" si="54"/>
        <v>8</v>
      </c>
      <c r="L52" s="1">
        <v>2</v>
      </c>
      <c r="M52" s="1">
        <v>5</v>
      </c>
      <c r="N52" s="16">
        <f t="shared" si="55"/>
        <v>7</v>
      </c>
      <c r="O52" s="1"/>
      <c r="P52" s="1">
        <v>5</v>
      </c>
      <c r="Q52" s="16">
        <f>SUM(O52:P52)</f>
        <v>5</v>
      </c>
      <c r="R52" s="1"/>
      <c r="S52" s="1"/>
      <c r="T52" s="1"/>
      <c r="U52" s="1">
        <f t="shared" si="56"/>
        <v>4</v>
      </c>
      <c r="V52" s="1">
        <f t="shared" si="57"/>
        <v>16</v>
      </c>
      <c r="W52" s="16">
        <f t="shared" si="58"/>
        <v>20</v>
      </c>
      <c r="X52" s="1"/>
      <c r="Y52" s="1"/>
      <c r="Z52" s="16"/>
      <c r="AA52" s="1"/>
      <c r="AB52" s="1"/>
      <c r="AC52" s="16"/>
      <c r="AD52" s="1"/>
      <c r="AE52" s="1"/>
      <c r="AF52" s="16"/>
      <c r="AG52" s="1"/>
      <c r="AH52" s="1"/>
      <c r="AI52" s="16"/>
      <c r="AJ52" s="1"/>
      <c r="AK52" s="1"/>
      <c r="AL52" s="16"/>
      <c r="AM52" s="1"/>
      <c r="AN52" s="1"/>
      <c r="AO52" s="16">
        <f t="shared" si="61"/>
        <v>0</v>
      </c>
      <c r="AP52" s="1">
        <f t="shared" si="62"/>
        <v>2</v>
      </c>
      <c r="AQ52" s="1">
        <f t="shared" si="63"/>
        <v>6</v>
      </c>
      <c r="AR52" s="16">
        <f t="shared" si="64"/>
        <v>8</v>
      </c>
      <c r="AS52" s="1">
        <f t="shared" si="65"/>
        <v>2</v>
      </c>
      <c r="AT52" s="1">
        <f t="shared" si="66"/>
        <v>5</v>
      </c>
      <c r="AU52" s="16">
        <f t="shared" si="67"/>
        <v>7</v>
      </c>
      <c r="AV52" s="1">
        <f t="shared" si="68"/>
        <v>0</v>
      </c>
      <c r="AW52" s="1">
        <f t="shared" si="69"/>
        <v>5</v>
      </c>
      <c r="AX52" s="16">
        <f t="shared" si="70"/>
        <v>5</v>
      </c>
      <c r="AY52" s="1"/>
      <c r="AZ52" s="1"/>
      <c r="BA52" s="1"/>
      <c r="BB52" s="1">
        <f t="shared" si="71"/>
        <v>4</v>
      </c>
      <c r="BC52" s="1">
        <f t="shared" si="72"/>
        <v>16</v>
      </c>
      <c r="BD52" s="16">
        <f t="shared" si="73"/>
        <v>20</v>
      </c>
    </row>
    <row r="53" spans="1:56" ht="22.5">
      <c r="A53" s="2"/>
      <c r="B53" s="2">
        <v>13</v>
      </c>
      <c r="C53" s="2" t="s">
        <v>59</v>
      </c>
      <c r="D53" s="2" t="s">
        <v>61</v>
      </c>
      <c r="E53" s="2" t="s">
        <v>14</v>
      </c>
      <c r="F53" s="1"/>
      <c r="G53" s="1"/>
      <c r="H53" s="16"/>
      <c r="I53" s="1">
        <v>7</v>
      </c>
      <c r="J53" s="1">
        <v>7</v>
      </c>
      <c r="K53" s="16">
        <f t="shared" si="54"/>
        <v>14</v>
      </c>
      <c r="L53" s="1">
        <v>7</v>
      </c>
      <c r="M53" s="1">
        <v>6</v>
      </c>
      <c r="N53" s="16">
        <f t="shared" si="55"/>
        <v>13</v>
      </c>
      <c r="O53" s="1">
        <v>6</v>
      </c>
      <c r="P53" s="1">
        <v>4</v>
      </c>
      <c r="Q53" s="16">
        <f>SUM(O53:P53)</f>
        <v>10</v>
      </c>
      <c r="R53" s="1"/>
      <c r="S53" s="1"/>
      <c r="T53" s="1"/>
      <c r="U53" s="1">
        <f t="shared" si="56"/>
        <v>20</v>
      </c>
      <c r="V53" s="1">
        <f t="shared" si="57"/>
        <v>17</v>
      </c>
      <c r="W53" s="16">
        <f t="shared" si="58"/>
        <v>37</v>
      </c>
      <c r="X53" s="1"/>
      <c r="Y53" s="1"/>
      <c r="Z53" s="16"/>
      <c r="AA53" s="1"/>
      <c r="AB53" s="1"/>
      <c r="AC53" s="16"/>
      <c r="AD53" s="1"/>
      <c r="AE53" s="1"/>
      <c r="AF53" s="16"/>
      <c r="AG53" s="1"/>
      <c r="AH53" s="1"/>
      <c r="AI53" s="16"/>
      <c r="AJ53" s="1"/>
      <c r="AK53" s="1"/>
      <c r="AL53" s="16"/>
      <c r="AM53" s="1"/>
      <c r="AN53" s="1"/>
      <c r="AO53" s="16">
        <f t="shared" si="61"/>
        <v>0</v>
      </c>
      <c r="AP53" s="1">
        <f t="shared" si="62"/>
        <v>7</v>
      </c>
      <c r="AQ53" s="1">
        <f t="shared" si="63"/>
        <v>7</v>
      </c>
      <c r="AR53" s="16">
        <f t="shared" si="64"/>
        <v>14</v>
      </c>
      <c r="AS53" s="1">
        <f t="shared" si="65"/>
        <v>7</v>
      </c>
      <c r="AT53" s="1">
        <f t="shared" si="66"/>
        <v>6</v>
      </c>
      <c r="AU53" s="16">
        <f t="shared" si="67"/>
        <v>13</v>
      </c>
      <c r="AV53" s="1">
        <f t="shared" si="68"/>
        <v>6</v>
      </c>
      <c r="AW53" s="1">
        <f t="shared" si="69"/>
        <v>4</v>
      </c>
      <c r="AX53" s="16">
        <f t="shared" si="70"/>
        <v>10</v>
      </c>
      <c r="AY53" s="1"/>
      <c r="AZ53" s="1"/>
      <c r="BA53" s="1"/>
      <c r="BB53" s="1">
        <f t="shared" si="71"/>
        <v>20</v>
      </c>
      <c r="BC53" s="1">
        <f t="shared" si="72"/>
        <v>17</v>
      </c>
      <c r="BD53" s="16">
        <f t="shared" si="73"/>
        <v>37</v>
      </c>
    </row>
    <row r="54" spans="1:56" ht="22.5">
      <c r="A54" s="240" t="s">
        <v>62</v>
      </c>
      <c r="B54" s="240"/>
      <c r="C54" s="240"/>
      <c r="D54" s="240"/>
      <c r="E54" s="240"/>
      <c r="F54" s="16">
        <f>SUM(F41:F53)</f>
        <v>115</v>
      </c>
      <c r="G54" s="16">
        <f aca="true" t="shared" si="74" ref="G54:W54">SUM(G41:G53)</f>
        <v>360</v>
      </c>
      <c r="H54" s="16">
        <f t="shared" si="74"/>
        <v>475</v>
      </c>
      <c r="I54" s="16">
        <f t="shared" si="74"/>
        <v>124</v>
      </c>
      <c r="J54" s="16">
        <f t="shared" si="74"/>
        <v>462</v>
      </c>
      <c r="K54" s="16">
        <f t="shared" si="74"/>
        <v>586</v>
      </c>
      <c r="L54" s="16">
        <f t="shared" si="74"/>
        <v>90</v>
      </c>
      <c r="M54" s="16">
        <f t="shared" si="74"/>
        <v>285</v>
      </c>
      <c r="N54" s="16">
        <f t="shared" si="74"/>
        <v>375</v>
      </c>
      <c r="O54" s="16">
        <f t="shared" si="74"/>
        <v>55</v>
      </c>
      <c r="P54" s="16">
        <f t="shared" si="74"/>
        <v>149</v>
      </c>
      <c r="Q54" s="16">
        <f t="shared" si="74"/>
        <v>204</v>
      </c>
      <c r="R54" s="16"/>
      <c r="S54" s="16"/>
      <c r="T54" s="16"/>
      <c r="U54" s="16">
        <f t="shared" si="74"/>
        <v>384</v>
      </c>
      <c r="V54" s="16">
        <f t="shared" si="74"/>
        <v>1256</v>
      </c>
      <c r="W54" s="16">
        <f t="shared" si="74"/>
        <v>1640</v>
      </c>
      <c r="X54" s="16">
        <f>SUM(X41:X53)</f>
        <v>15</v>
      </c>
      <c r="Y54" s="16">
        <f aca="true" t="shared" si="75" ref="Y54:AL54">SUM(Y41:Y53)</f>
        <v>39</v>
      </c>
      <c r="Z54" s="16">
        <f t="shared" si="75"/>
        <v>54</v>
      </c>
      <c r="AA54" s="16">
        <f t="shared" si="75"/>
        <v>28</v>
      </c>
      <c r="AB54" s="16">
        <f t="shared" si="75"/>
        <v>43</v>
      </c>
      <c r="AC54" s="16">
        <f t="shared" si="75"/>
        <v>71</v>
      </c>
      <c r="AD54" s="16">
        <f t="shared" si="75"/>
        <v>39</v>
      </c>
      <c r="AE54" s="16">
        <f t="shared" si="75"/>
        <v>37</v>
      </c>
      <c r="AF54" s="16">
        <f t="shared" si="75"/>
        <v>76</v>
      </c>
      <c r="AG54" s="16">
        <f t="shared" si="75"/>
        <v>30</v>
      </c>
      <c r="AH54" s="16">
        <f t="shared" si="75"/>
        <v>25</v>
      </c>
      <c r="AI54" s="16">
        <f t="shared" si="75"/>
        <v>55</v>
      </c>
      <c r="AJ54" s="16">
        <f t="shared" si="75"/>
        <v>112</v>
      </c>
      <c r="AK54" s="16">
        <f t="shared" si="75"/>
        <v>144</v>
      </c>
      <c r="AL54" s="16">
        <f t="shared" si="75"/>
        <v>256</v>
      </c>
      <c r="AM54" s="16">
        <f aca="true" t="shared" si="76" ref="AM54:AX54">SUM(AM41:AM53)</f>
        <v>130</v>
      </c>
      <c r="AN54" s="16">
        <f t="shared" si="76"/>
        <v>399</v>
      </c>
      <c r="AO54" s="16">
        <f t="shared" si="76"/>
        <v>529</v>
      </c>
      <c r="AP54" s="16">
        <f t="shared" si="76"/>
        <v>152</v>
      </c>
      <c r="AQ54" s="16">
        <f t="shared" si="76"/>
        <v>505</v>
      </c>
      <c r="AR54" s="16">
        <f t="shared" si="76"/>
        <v>657</v>
      </c>
      <c r="AS54" s="16">
        <f t="shared" si="76"/>
        <v>129</v>
      </c>
      <c r="AT54" s="16">
        <f t="shared" si="76"/>
        <v>322</v>
      </c>
      <c r="AU54" s="16">
        <f t="shared" si="76"/>
        <v>451</v>
      </c>
      <c r="AV54" s="16">
        <f t="shared" si="76"/>
        <v>85</v>
      </c>
      <c r="AW54" s="16">
        <f t="shared" si="76"/>
        <v>174</v>
      </c>
      <c r="AX54" s="16">
        <f t="shared" si="76"/>
        <v>259</v>
      </c>
      <c r="AY54" s="16"/>
      <c r="AZ54" s="16"/>
      <c r="BA54" s="16"/>
      <c r="BB54" s="16">
        <f>SUM(BB41:BB53)</f>
        <v>496</v>
      </c>
      <c r="BC54" s="16">
        <f>SUM(BC41:BC53)</f>
        <v>1400</v>
      </c>
      <c r="BD54" s="16">
        <f>SUM(BD41:BD53)</f>
        <v>1896</v>
      </c>
    </row>
    <row r="55" spans="1:56" ht="22.5">
      <c r="A55" s="30" t="s">
        <v>63</v>
      </c>
      <c r="B55" s="31"/>
      <c r="C55" s="31"/>
      <c r="D55" s="31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33"/>
    </row>
    <row r="56" spans="1:56" ht="22.5">
      <c r="A56" s="2"/>
      <c r="B56" s="2">
        <v>1</v>
      </c>
      <c r="C56" s="2" t="s">
        <v>49</v>
      </c>
      <c r="D56" s="2" t="s">
        <v>65</v>
      </c>
      <c r="E56" s="2" t="s">
        <v>14</v>
      </c>
      <c r="F56" s="1">
        <v>14</v>
      </c>
      <c r="G56" s="1">
        <v>92</v>
      </c>
      <c r="H56" s="5">
        <f>SUM(F56:G56)</f>
        <v>106</v>
      </c>
      <c r="I56" s="1">
        <v>16</v>
      </c>
      <c r="J56" s="1">
        <v>77</v>
      </c>
      <c r="K56" s="5">
        <f>SUM(I56:J56)</f>
        <v>93</v>
      </c>
      <c r="L56" s="1">
        <v>12</v>
      </c>
      <c r="M56" s="1">
        <v>68</v>
      </c>
      <c r="N56" s="5">
        <f>SUM(L56:M56)</f>
        <v>80</v>
      </c>
      <c r="O56" s="1">
        <v>13</v>
      </c>
      <c r="P56" s="1">
        <v>55</v>
      </c>
      <c r="Q56" s="5">
        <f>SUM(O56:P56)</f>
        <v>68</v>
      </c>
      <c r="R56" s="1"/>
      <c r="S56" s="1"/>
      <c r="T56" s="1"/>
      <c r="U56" s="1">
        <f>F56+I56+L56+O56+R56</f>
        <v>55</v>
      </c>
      <c r="V56" s="1">
        <f>G56+J56+M56+P56+S56</f>
        <v>292</v>
      </c>
      <c r="W56" s="5">
        <f>SUM(U56:V56)</f>
        <v>347</v>
      </c>
      <c r="X56" s="1"/>
      <c r="Y56" s="1"/>
      <c r="Z56" s="5"/>
      <c r="AA56" s="1"/>
      <c r="AB56" s="1"/>
      <c r="AC56" s="5"/>
      <c r="AD56" s="1"/>
      <c r="AE56" s="1"/>
      <c r="AF56" s="5"/>
      <c r="AG56" s="1"/>
      <c r="AH56" s="1"/>
      <c r="AI56" s="5"/>
      <c r="AJ56" s="1"/>
      <c r="AK56" s="1"/>
      <c r="AL56" s="5"/>
      <c r="AM56" s="1">
        <f>F56+X56</f>
        <v>14</v>
      </c>
      <c r="AN56" s="1">
        <f>G56+Y56</f>
        <v>92</v>
      </c>
      <c r="AO56" s="5">
        <f>SUM(AM56:AN56)</f>
        <v>106</v>
      </c>
      <c r="AP56" s="1">
        <f aca="true" t="shared" si="77" ref="AP56:AQ63">I56+AA56</f>
        <v>16</v>
      </c>
      <c r="AQ56" s="1">
        <f t="shared" si="77"/>
        <v>77</v>
      </c>
      <c r="AR56" s="5">
        <f>SUM(AP56:AQ56)</f>
        <v>93</v>
      </c>
      <c r="AS56" s="1">
        <f aca="true" t="shared" si="78" ref="AS56:AT64">L56+AD56</f>
        <v>12</v>
      </c>
      <c r="AT56" s="1">
        <f t="shared" si="78"/>
        <v>68</v>
      </c>
      <c r="AU56" s="5">
        <f>SUM(AS56:AT56)</f>
        <v>80</v>
      </c>
      <c r="AV56" s="1">
        <f aca="true" t="shared" si="79" ref="AV56:AW63">O56+AG56</f>
        <v>13</v>
      </c>
      <c r="AW56" s="1">
        <f t="shared" si="79"/>
        <v>55</v>
      </c>
      <c r="AX56" s="5">
        <f>SUM(AV56:AW56)</f>
        <v>68</v>
      </c>
      <c r="AY56" s="1"/>
      <c r="AZ56" s="1"/>
      <c r="BA56" s="1"/>
      <c r="BB56" s="1">
        <f aca="true" t="shared" si="80" ref="BB56:BC64">AM56+AP56+AS56+AV56+AY56</f>
        <v>55</v>
      </c>
      <c r="BC56" s="1">
        <f t="shared" si="80"/>
        <v>292</v>
      </c>
      <c r="BD56" s="5">
        <f aca="true" t="shared" si="81" ref="BD56:BD64">SUM(BB56:BC56)</f>
        <v>347</v>
      </c>
    </row>
    <row r="57" spans="1:56" ht="22.5">
      <c r="A57" s="2"/>
      <c r="B57" s="2">
        <v>2</v>
      </c>
      <c r="C57" s="2" t="s">
        <v>64</v>
      </c>
      <c r="D57" s="2" t="s">
        <v>66</v>
      </c>
      <c r="E57" s="2" t="s">
        <v>14</v>
      </c>
      <c r="F57" s="1">
        <v>4</v>
      </c>
      <c r="G57" s="1">
        <v>63</v>
      </c>
      <c r="H57" s="5">
        <f aca="true" t="shared" si="82" ref="H57:H63">SUM(F57:G57)</f>
        <v>67</v>
      </c>
      <c r="I57" s="1">
        <v>17</v>
      </c>
      <c r="J57" s="1">
        <v>68</v>
      </c>
      <c r="K57" s="5">
        <f aca="true" t="shared" si="83" ref="K57:K63">SUM(I57:J57)</f>
        <v>85</v>
      </c>
      <c r="L57" s="1">
        <v>9</v>
      </c>
      <c r="M57" s="1">
        <v>53</v>
      </c>
      <c r="N57" s="5">
        <f aca="true" t="shared" si="84" ref="N57:N63">SUM(L57:M57)</f>
        <v>62</v>
      </c>
      <c r="O57" s="1">
        <v>7</v>
      </c>
      <c r="P57" s="1">
        <v>39</v>
      </c>
      <c r="Q57" s="5">
        <f>SUM(O57:P57)</f>
        <v>46</v>
      </c>
      <c r="R57" s="1"/>
      <c r="S57" s="1"/>
      <c r="T57" s="1"/>
      <c r="U57" s="1">
        <f aca="true" t="shared" si="85" ref="U57:U63">F57+I57+L57+O57+R57</f>
        <v>37</v>
      </c>
      <c r="V57" s="1">
        <f>G57+J57+M57+P57+S57</f>
        <v>223</v>
      </c>
      <c r="W57" s="5">
        <f aca="true" t="shared" si="86" ref="W57:W63">SUM(U57:V57)</f>
        <v>260</v>
      </c>
      <c r="X57" s="1">
        <v>15</v>
      </c>
      <c r="Y57" s="1">
        <v>16</v>
      </c>
      <c r="Z57" s="5">
        <f>SUM(X57:Y57)</f>
        <v>31</v>
      </c>
      <c r="AA57" s="1">
        <v>15</v>
      </c>
      <c r="AB57" s="1">
        <v>14</v>
      </c>
      <c r="AC57" s="5">
        <f>SUM(AA57:AB57)</f>
        <v>29</v>
      </c>
      <c r="AD57" s="1">
        <v>8</v>
      </c>
      <c r="AE57" s="1">
        <v>8</v>
      </c>
      <c r="AF57" s="5">
        <f aca="true" t="shared" si="87" ref="AF57:AF64">SUM(AD57:AE57)</f>
        <v>16</v>
      </c>
      <c r="AG57" s="1">
        <v>6</v>
      </c>
      <c r="AH57" s="1">
        <v>11</v>
      </c>
      <c r="AI57" s="5">
        <f aca="true" t="shared" si="88" ref="AI57:AI63">SUM(AG57:AH57)</f>
        <v>17</v>
      </c>
      <c r="AJ57" s="1">
        <f aca="true" t="shared" si="89" ref="AJ57:AJ64">X57+AA57+AD57+AG57</f>
        <v>44</v>
      </c>
      <c r="AK57" s="1">
        <f aca="true" t="shared" si="90" ref="AK57:AK64">Y57+AB57+AE57+AH57</f>
        <v>49</v>
      </c>
      <c r="AL57" s="5">
        <f aca="true" t="shared" si="91" ref="AL57:AL64">SUM(AJ57:AK57)</f>
        <v>93</v>
      </c>
      <c r="AM57" s="1">
        <f aca="true" t="shared" si="92" ref="AM57:AM63">F57+X57</f>
        <v>19</v>
      </c>
      <c r="AN57" s="1">
        <f aca="true" t="shared" si="93" ref="AN57:AN63">G57+Y57</f>
        <v>79</v>
      </c>
      <c r="AO57" s="5">
        <f aca="true" t="shared" si="94" ref="AO57:AO63">SUM(AM57:AN57)</f>
        <v>98</v>
      </c>
      <c r="AP57" s="1">
        <f t="shared" si="77"/>
        <v>32</v>
      </c>
      <c r="AQ57" s="1">
        <f t="shared" si="77"/>
        <v>82</v>
      </c>
      <c r="AR57" s="5">
        <f aca="true" t="shared" si="95" ref="AR57:AR63">SUM(AP57:AQ57)</f>
        <v>114</v>
      </c>
      <c r="AS57" s="1">
        <f t="shared" si="78"/>
        <v>17</v>
      </c>
      <c r="AT57" s="1">
        <f t="shared" si="78"/>
        <v>61</v>
      </c>
      <c r="AU57" s="5">
        <f aca="true" t="shared" si="96" ref="AU57:AU64">SUM(AS57:AT57)</f>
        <v>78</v>
      </c>
      <c r="AV57" s="1">
        <f t="shared" si="79"/>
        <v>13</v>
      </c>
      <c r="AW57" s="1">
        <f t="shared" si="79"/>
        <v>50</v>
      </c>
      <c r="AX57" s="5">
        <f aca="true" t="shared" si="97" ref="AX57:AX63">SUM(AV57:AW57)</f>
        <v>63</v>
      </c>
      <c r="AY57" s="1"/>
      <c r="AZ57" s="1"/>
      <c r="BA57" s="1"/>
      <c r="BB57" s="1">
        <f t="shared" si="80"/>
        <v>81</v>
      </c>
      <c r="BC57" s="1">
        <f t="shared" si="80"/>
        <v>272</v>
      </c>
      <c r="BD57" s="5">
        <f t="shared" si="81"/>
        <v>353</v>
      </c>
    </row>
    <row r="58" spans="1:56" ht="22.5">
      <c r="A58" s="2"/>
      <c r="B58" s="2">
        <v>3</v>
      </c>
      <c r="C58" s="2" t="s">
        <v>64</v>
      </c>
      <c r="D58" s="2" t="s">
        <v>67</v>
      </c>
      <c r="E58" s="2" t="s">
        <v>14</v>
      </c>
      <c r="F58" s="1">
        <v>10</v>
      </c>
      <c r="G58" s="1">
        <v>44</v>
      </c>
      <c r="H58" s="5">
        <f t="shared" si="82"/>
        <v>54</v>
      </c>
      <c r="I58" s="1">
        <v>7</v>
      </c>
      <c r="J58" s="1">
        <v>48</v>
      </c>
      <c r="K58" s="5">
        <f t="shared" si="83"/>
        <v>55</v>
      </c>
      <c r="L58" s="1">
        <v>10</v>
      </c>
      <c r="M58" s="1">
        <v>40</v>
      </c>
      <c r="N58" s="5">
        <f t="shared" si="84"/>
        <v>50</v>
      </c>
      <c r="O58" s="1">
        <v>8</v>
      </c>
      <c r="P58" s="1">
        <v>14</v>
      </c>
      <c r="Q58" s="5">
        <f>SUM(O58:P58)</f>
        <v>22</v>
      </c>
      <c r="R58" s="1"/>
      <c r="S58" s="1"/>
      <c r="T58" s="1"/>
      <c r="U58" s="1">
        <f t="shared" si="85"/>
        <v>35</v>
      </c>
      <c r="V58" s="1">
        <f>G58+J58+M58+P58+S58</f>
        <v>146</v>
      </c>
      <c r="W58" s="5">
        <f t="shared" si="86"/>
        <v>181</v>
      </c>
      <c r="X58" s="1"/>
      <c r="Y58" s="1"/>
      <c r="Z58" s="5"/>
      <c r="AA58" s="1">
        <v>4</v>
      </c>
      <c r="AB58" s="1">
        <v>13</v>
      </c>
      <c r="AC58" s="5">
        <f>SUM(AA58:AB58)</f>
        <v>17</v>
      </c>
      <c r="AD58" s="1">
        <v>6</v>
      </c>
      <c r="AE58" s="1">
        <v>5</v>
      </c>
      <c r="AF58" s="5">
        <f t="shared" si="87"/>
        <v>11</v>
      </c>
      <c r="AG58" s="1"/>
      <c r="AH58" s="1">
        <v>3</v>
      </c>
      <c r="AI58" s="5">
        <f t="shared" si="88"/>
        <v>3</v>
      </c>
      <c r="AJ58" s="1">
        <f t="shared" si="89"/>
        <v>10</v>
      </c>
      <c r="AK58" s="1">
        <f t="shared" si="90"/>
        <v>21</v>
      </c>
      <c r="AL58" s="5">
        <f t="shared" si="91"/>
        <v>31</v>
      </c>
      <c r="AM58" s="1">
        <f t="shared" si="92"/>
        <v>10</v>
      </c>
      <c r="AN58" s="1">
        <f t="shared" si="93"/>
        <v>44</v>
      </c>
      <c r="AO58" s="5">
        <f t="shared" si="94"/>
        <v>54</v>
      </c>
      <c r="AP58" s="1">
        <f t="shared" si="77"/>
        <v>11</v>
      </c>
      <c r="AQ58" s="1">
        <f t="shared" si="77"/>
        <v>61</v>
      </c>
      <c r="AR58" s="5">
        <f t="shared" si="95"/>
        <v>72</v>
      </c>
      <c r="AS58" s="1">
        <f t="shared" si="78"/>
        <v>16</v>
      </c>
      <c r="AT58" s="1">
        <f t="shared" si="78"/>
        <v>45</v>
      </c>
      <c r="AU58" s="5">
        <f t="shared" si="96"/>
        <v>61</v>
      </c>
      <c r="AV58" s="1">
        <f t="shared" si="79"/>
        <v>8</v>
      </c>
      <c r="AW58" s="1">
        <f t="shared" si="79"/>
        <v>17</v>
      </c>
      <c r="AX58" s="5">
        <f t="shared" si="97"/>
        <v>25</v>
      </c>
      <c r="AY58" s="1"/>
      <c r="AZ58" s="1"/>
      <c r="BA58" s="1"/>
      <c r="BB58" s="1">
        <f t="shared" si="80"/>
        <v>45</v>
      </c>
      <c r="BC58" s="1">
        <f t="shared" si="80"/>
        <v>167</v>
      </c>
      <c r="BD58" s="5">
        <f t="shared" si="81"/>
        <v>212</v>
      </c>
    </row>
    <row r="59" spans="1:56" ht="22.5">
      <c r="A59" s="2"/>
      <c r="B59" s="2">
        <v>4</v>
      </c>
      <c r="C59" s="2" t="s">
        <v>64</v>
      </c>
      <c r="D59" s="2" t="s">
        <v>68</v>
      </c>
      <c r="E59" s="2" t="s">
        <v>14</v>
      </c>
      <c r="F59" s="1">
        <v>21</v>
      </c>
      <c r="G59" s="1">
        <v>41</v>
      </c>
      <c r="H59" s="5">
        <f t="shared" si="82"/>
        <v>62</v>
      </c>
      <c r="I59" s="1">
        <v>29</v>
      </c>
      <c r="J59" s="1">
        <v>22</v>
      </c>
      <c r="K59" s="5">
        <f t="shared" si="83"/>
        <v>51</v>
      </c>
      <c r="L59" s="1">
        <v>20</v>
      </c>
      <c r="M59" s="1">
        <v>41</v>
      </c>
      <c r="N59" s="5">
        <f t="shared" si="84"/>
        <v>61</v>
      </c>
      <c r="O59" s="1">
        <v>15</v>
      </c>
      <c r="P59" s="1">
        <v>19</v>
      </c>
      <c r="Q59" s="5">
        <f>SUM(O59:P59)</f>
        <v>34</v>
      </c>
      <c r="R59" s="1"/>
      <c r="S59" s="1"/>
      <c r="T59" s="1"/>
      <c r="U59" s="1">
        <f t="shared" si="85"/>
        <v>85</v>
      </c>
      <c r="V59" s="1">
        <f>G59+J59+M59+P59+S59</f>
        <v>123</v>
      </c>
      <c r="W59" s="5">
        <f t="shared" si="86"/>
        <v>208</v>
      </c>
      <c r="X59" s="1">
        <v>12</v>
      </c>
      <c r="Y59" s="1">
        <v>12</v>
      </c>
      <c r="Z59" s="5">
        <f>SUM(X59:Y59)</f>
        <v>24</v>
      </c>
      <c r="AA59" s="1">
        <v>9</v>
      </c>
      <c r="AB59" s="1">
        <v>18</v>
      </c>
      <c r="AC59" s="5">
        <f>SUM(AA59:AB59)</f>
        <v>27</v>
      </c>
      <c r="AD59" s="1">
        <v>9</v>
      </c>
      <c r="AE59" s="1">
        <v>14</v>
      </c>
      <c r="AF59" s="5">
        <f t="shared" si="87"/>
        <v>23</v>
      </c>
      <c r="AG59" s="1">
        <v>10</v>
      </c>
      <c r="AH59" s="1">
        <v>10</v>
      </c>
      <c r="AI59" s="5">
        <f t="shared" si="88"/>
        <v>20</v>
      </c>
      <c r="AJ59" s="1">
        <f t="shared" si="89"/>
        <v>40</v>
      </c>
      <c r="AK59" s="1">
        <f t="shared" si="90"/>
        <v>54</v>
      </c>
      <c r="AL59" s="5">
        <f t="shared" si="91"/>
        <v>94</v>
      </c>
      <c r="AM59" s="1">
        <f t="shared" si="92"/>
        <v>33</v>
      </c>
      <c r="AN59" s="1">
        <f t="shared" si="93"/>
        <v>53</v>
      </c>
      <c r="AO59" s="5">
        <f t="shared" si="94"/>
        <v>86</v>
      </c>
      <c r="AP59" s="1">
        <f t="shared" si="77"/>
        <v>38</v>
      </c>
      <c r="AQ59" s="1">
        <f t="shared" si="77"/>
        <v>40</v>
      </c>
      <c r="AR59" s="5">
        <f t="shared" si="95"/>
        <v>78</v>
      </c>
      <c r="AS59" s="1">
        <f t="shared" si="78"/>
        <v>29</v>
      </c>
      <c r="AT59" s="1">
        <f t="shared" si="78"/>
        <v>55</v>
      </c>
      <c r="AU59" s="5">
        <f t="shared" si="96"/>
        <v>84</v>
      </c>
      <c r="AV59" s="1">
        <f t="shared" si="79"/>
        <v>25</v>
      </c>
      <c r="AW59" s="1">
        <f t="shared" si="79"/>
        <v>29</v>
      </c>
      <c r="AX59" s="5">
        <f t="shared" si="97"/>
        <v>54</v>
      </c>
      <c r="AY59" s="1"/>
      <c r="AZ59" s="1"/>
      <c r="BA59" s="1"/>
      <c r="BB59" s="1">
        <f t="shared" si="80"/>
        <v>125</v>
      </c>
      <c r="BC59" s="1">
        <f t="shared" si="80"/>
        <v>177</v>
      </c>
      <c r="BD59" s="5">
        <f t="shared" si="81"/>
        <v>302</v>
      </c>
    </row>
    <row r="60" spans="1:56" ht="22.5">
      <c r="A60" s="2"/>
      <c r="B60" s="2">
        <v>5</v>
      </c>
      <c r="C60" s="2" t="s">
        <v>64</v>
      </c>
      <c r="D60" s="2" t="s">
        <v>69</v>
      </c>
      <c r="E60" s="2" t="s">
        <v>14</v>
      </c>
      <c r="F60" s="1">
        <v>2</v>
      </c>
      <c r="G60" s="1">
        <v>12</v>
      </c>
      <c r="H60" s="5">
        <f t="shared" si="82"/>
        <v>14</v>
      </c>
      <c r="I60" s="1">
        <v>5</v>
      </c>
      <c r="J60" s="1">
        <v>7</v>
      </c>
      <c r="K60" s="5">
        <f t="shared" si="83"/>
        <v>12</v>
      </c>
      <c r="L60" s="1">
        <v>1</v>
      </c>
      <c r="M60" s="1">
        <v>12</v>
      </c>
      <c r="N60" s="5">
        <f t="shared" si="84"/>
        <v>13</v>
      </c>
      <c r="O60" s="1"/>
      <c r="P60" s="1"/>
      <c r="Q60" s="5"/>
      <c r="R60" s="1"/>
      <c r="S60" s="1"/>
      <c r="T60" s="1"/>
      <c r="U60" s="1">
        <f t="shared" si="85"/>
        <v>8</v>
      </c>
      <c r="V60" s="1">
        <f>G60+J60+M60+P60+S60</f>
        <v>31</v>
      </c>
      <c r="W60" s="5">
        <f t="shared" si="86"/>
        <v>39</v>
      </c>
      <c r="X60" s="1"/>
      <c r="Y60" s="1"/>
      <c r="Z60" s="5"/>
      <c r="AA60" s="1"/>
      <c r="AB60" s="1"/>
      <c r="AC60" s="5"/>
      <c r="AD60" s="1"/>
      <c r="AE60" s="1"/>
      <c r="AF60" s="5">
        <f t="shared" si="87"/>
        <v>0</v>
      </c>
      <c r="AG60" s="1"/>
      <c r="AH60" s="1"/>
      <c r="AI60" s="5"/>
      <c r="AJ60" s="1"/>
      <c r="AK60" s="1"/>
      <c r="AL60" s="5"/>
      <c r="AM60" s="1">
        <f t="shared" si="92"/>
        <v>2</v>
      </c>
      <c r="AN60" s="1">
        <f t="shared" si="93"/>
        <v>12</v>
      </c>
      <c r="AO60" s="5">
        <f t="shared" si="94"/>
        <v>14</v>
      </c>
      <c r="AP60" s="1">
        <f t="shared" si="77"/>
        <v>5</v>
      </c>
      <c r="AQ60" s="1">
        <f t="shared" si="77"/>
        <v>7</v>
      </c>
      <c r="AR60" s="5">
        <f t="shared" si="95"/>
        <v>12</v>
      </c>
      <c r="AS60" s="1">
        <f t="shared" si="78"/>
        <v>1</v>
      </c>
      <c r="AT60" s="1">
        <f t="shared" si="78"/>
        <v>12</v>
      </c>
      <c r="AU60" s="5">
        <f t="shared" si="96"/>
        <v>13</v>
      </c>
      <c r="AV60" s="1"/>
      <c r="AW60" s="1"/>
      <c r="AX60" s="5"/>
      <c r="AY60" s="1"/>
      <c r="AZ60" s="1"/>
      <c r="BA60" s="1"/>
      <c r="BB60" s="1">
        <f t="shared" si="80"/>
        <v>8</v>
      </c>
      <c r="BC60" s="1">
        <f t="shared" si="80"/>
        <v>31</v>
      </c>
      <c r="BD60" s="5">
        <f t="shared" si="81"/>
        <v>39</v>
      </c>
    </row>
    <row r="61" spans="1:56" ht="22.5">
      <c r="A61" s="2"/>
      <c r="B61" s="2">
        <v>6</v>
      </c>
      <c r="C61" s="2" t="s">
        <v>64</v>
      </c>
      <c r="D61" s="2" t="s">
        <v>70</v>
      </c>
      <c r="E61" s="2" t="s">
        <v>14</v>
      </c>
      <c r="F61" s="1">
        <v>7</v>
      </c>
      <c r="G61" s="1">
        <v>29</v>
      </c>
      <c r="H61" s="5">
        <f t="shared" si="82"/>
        <v>36</v>
      </c>
      <c r="I61" s="1">
        <v>4</v>
      </c>
      <c r="J61" s="1">
        <v>47</v>
      </c>
      <c r="K61" s="5">
        <f t="shared" si="83"/>
        <v>51</v>
      </c>
      <c r="L61" s="1">
        <v>4</v>
      </c>
      <c r="M61" s="1">
        <v>30</v>
      </c>
      <c r="N61" s="5">
        <f t="shared" si="84"/>
        <v>34</v>
      </c>
      <c r="O61" s="1"/>
      <c r="P61" s="1"/>
      <c r="Q61" s="5"/>
      <c r="R61" s="1"/>
      <c r="S61" s="1"/>
      <c r="T61" s="1"/>
      <c r="U61" s="1">
        <f t="shared" si="85"/>
        <v>15</v>
      </c>
      <c r="V61" s="1">
        <f>G61+J61+M61+P61+S61</f>
        <v>106</v>
      </c>
      <c r="W61" s="5">
        <f t="shared" si="86"/>
        <v>121</v>
      </c>
      <c r="X61" s="1"/>
      <c r="Y61" s="1"/>
      <c r="Z61" s="5"/>
      <c r="AA61" s="1"/>
      <c r="AB61" s="1"/>
      <c r="AC61" s="5"/>
      <c r="AD61" s="1"/>
      <c r="AE61" s="1"/>
      <c r="AF61" s="5">
        <f t="shared" si="87"/>
        <v>0</v>
      </c>
      <c r="AG61" s="1"/>
      <c r="AH61" s="1"/>
      <c r="AI61" s="5"/>
      <c r="AJ61" s="1"/>
      <c r="AK61" s="1"/>
      <c r="AL61" s="5"/>
      <c r="AM61" s="1">
        <f t="shared" si="92"/>
        <v>7</v>
      </c>
      <c r="AN61" s="1">
        <f t="shared" si="93"/>
        <v>29</v>
      </c>
      <c r="AO61" s="5">
        <f t="shared" si="94"/>
        <v>36</v>
      </c>
      <c r="AP61" s="1">
        <f t="shared" si="77"/>
        <v>4</v>
      </c>
      <c r="AQ61" s="1">
        <f t="shared" si="77"/>
        <v>47</v>
      </c>
      <c r="AR61" s="5">
        <f t="shared" si="95"/>
        <v>51</v>
      </c>
      <c r="AS61" s="1">
        <f t="shared" si="78"/>
        <v>4</v>
      </c>
      <c r="AT61" s="1">
        <f t="shared" si="78"/>
        <v>30</v>
      </c>
      <c r="AU61" s="5">
        <f t="shared" si="96"/>
        <v>34</v>
      </c>
      <c r="AV61" s="1"/>
      <c r="AW61" s="1"/>
      <c r="AX61" s="5"/>
      <c r="AY61" s="1"/>
      <c r="AZ61" s="1"/>
      <c r="BA61" s="1"/>
      <c r="BB61" s="1">
        <f t="shared" si="80"/>
        <v>15</v>
      </c>
      <c r="BC61" s="1">
        <f t="shared" si="80"/>
        <v>106</v>
      </c>
      <c r="BD61" s="5">
        <f t="shared" si="81"/>
        <v>121</v>
      </c>
    </row>
    <row r="62" spans="1:56" ht="22.5">
      <c r="A62" s="2"/>
      <c r="B62" s="2">
        <v>7</v>
      </c>
      <c r="C62" s="2" t="s">
        <v>71</v>
      </c>
      <c r="D62" s="2" t="s">
        <v>72</v>
      </c>
      <c r="E62" s="2" t="s">
        <v>42</v>
      </c>
      <c r="F62" s="1"/>
      <c r="G62" s="1"/>
      <c r="H62" s="5"/>
      <c r="I62" s="1"/>
      <c r="J62" s="1"/>
      <c r="K62" s="5"/>
      <c r="L62" s="1"/>
      <c r="M62" s="1"/>
      <c r="N62" s="5"/>
      <c r="O62" s="1"/>
      <c r="P62" s="1"/>
      <c r="Q62" s="5"/>
      <c r="R62" s="1"/>
      <c r="S62" s="1"/>
      <c r="T62" s="1"/>
      <c r="U62" s="1"/>
      <c r="V62" s="1"/>
      <c r="W62" s="5"/>
      <c r="X62" s="1"/>
      <c r="Y62" s="1">
        <v>1</v>
      </c>
      <c r="Z62" s="5">
        <f>SUM(X62:Y62)</f>
        <v>1</v>
      </c>
      <c r="AA62" s="1">
        <v>1</v>
      </c>
      <c r="AB62" s="1">
        <v>4</v>
      </c>
      <c r="AC62" s="5">
        <f>SUM(AA62:AB62)</f>
        <v>5</v>
      </c>
      <c r="AD62" s="1">
        <v>6</v>
      </c>
      <c r="AE62" s="1">
        <v>1</v>
      </c>
      <c r="AF62" s="5">
        <f t="shared" si="87"/>
        <v>7</v>
      </c>
      <c r="AG62" s="1"/>
      <c r="AH62" s="1"/>
      <c r="AI62" s="5"/>
      <c r="AJ62" s="1">
        <f t="shared" si="89"/>
        <v>7</v>
      </c>
      <c r="AK62" s="1">
        <f t="shared" si="90"/>
        <v>6</v>
      </c>
      <c r="AL62" s="5">
        <f t="shared" si="91"/>
        <v>13</v>
      </c>
      <c r="AM62" s="1">
        <f t="shared" si="92"/>
        <v>0</v>
      </c>
      <c r="AN62" s="1">
        <f t="shared" si="93"/>
        <v>1</v>
      </c>
      <c r="AO62" s="5">
        <f t="shared" si="94"/>
        <v>1</v>
      </c>
      <c r="AP62" s="1">
        <f t="shared" si="77"/>
        <v>1</v>
      </c>
      <c r="AQ62" s="1">
        <f t="shared" si="77"/>
        <v>4</v>
      </c>
      <c r="AR62" s="5">
        <f t="shared" si="95"/>
        <v>5</v>
      </c>
      <c r="AS62" s="1">
        <f t="shared" si="78"/>
        <v>6</v>
      </c>
      <c r="AT62" s="1">
        <f t="shared" si="78"/>
        <v>1</v>
      </c>
      <c r="AU62" s="5">
        <f t="shared" si="96"/>
        <v>7</v>
      </c>
      <c r="AV62" s="1"/>
      <c r="AW62" s="1"/>
      <c r="AX62" s="5"/>
      <c r="AY62" s="1"/>
      <c r="AZ62" s="1"/>
      <c r="BA62" s="1"/>
      <c r="BB62" s="1">
        <f t="shared" si="80"/>
        <v>7</v>
      </c>
      <c r="BC62" s="1">
        <f t="shared" si="80"/>
        <v>6</v>
      </c>
      <c r="BD62" s="5">
        <f t="shared" si="81"/>
        <v>13</v>
      </c>
    </row>
    <row r="63" spans="1:56" ht="22.5">
      <c r="A63" s="2"/>
      <c r="B63" s="2">
        <v>8</v>
      </c>
      <c r="C63" s="2" t="s">
        <v>73</v>
      </c>
      <c r="D63" s="2" t="s">
        <v>74</v>
      </c>
      <c r="E63" s="2" t="s">
        <v>14</v>
      </c>
      <c r="F63" s="1">
        <v>9</v>
      </c>
      <c r="G63" s="1">
        <v>146</v>
      </c>
      <c r="H63" s="5">
        <f t="shared" si="82"/>
        <v>155</v>
      </c>
      <c r="I63" s="1">
        <v>13</v>
      </c>
      <c r="J63" s="1">
        <v>207</v>
      </c>
      <c r="K63" s="5">
        <f t="shared" si="83"/>
        <v>220</v>
      </c>
      <c r="L63" s="1">
        <v>13</v>
      </c>
      <c r="M63" s="1">
        <v>171</v>
      </c>
      <c r="N63" s="5">
        <f t="shared" si="84"/>
        <v>184</v>
      </c>
      <c r="O63" s="1">
        <v>8</v>
      </c>
      <c r="P63" s="1">
        <v>168</v>
      </c>
      <c r="Q63" s="5">
        <f>SUM(O63:P63)</f>
        <v>176</v>
      </c>
      <c r="R63" s="1"/>
      <c r="S63" s="1"/>
      <c r="T63" s="1"/>
      <c r="U63" s="1">
        <f t="shared" si="85"/>
        <v>43</v>
      </c>
      <c r="V63" s="1">
        <f>G63+J63+M63+P63+S63</f>
        <v>692</v>
      </c>
      <c r="W63" s="5">
        <f t="shared" si="86"/>
        <v>735</v>
      </c>
      <c r="X63" s="1">
        <v>2</v>
      </c>
      <c r="Y63" s="1">
        <v>36</v>
      </c>
      <c r="Z63" s="5">
        <f>SUM(X63:Y63)</f>
        <v>38</v>
      </c>
      <c r="AA63" s="1">
        <v>2</v>
      </c>
      <c r="AB63" s="1">
        <v>34</v>
      </c>
      <c r="AC63" s="5">
        <f>SUM(AA63:AB63)</f>
        <v>36</v>
      </c>
      <c r="AD63" s="1">
        <v>6</v>
      </c>
      <c r="AE63" s="1">
        <v>37</v>
      </c>
      <c r="AF63" s="5">
        <f t="shared" si="87"/>
        <v>43</v>
      </c>
      <c r="AG63" s="1">
        <v>3</v>
      </c>
      <c r="AH63" s="1">
        <v>45</v>
      </c>
      <c r="AI63" s="5">
        <f t="shared" si="88"/>
        <v>48</v>
      </c>
      <c r="AJ63" s="1">
        <f t="shared" si="89"/>
        <v>13</v>
      </c>
      <c r="AK63" s="1">
        <f t="shared" si="90"/>
        <v>152</v>
      </c>
      <c r="AL63" s="5">
        <f t="shared" si="91"/>
        <v>165</v>
      </c>
      <c r="AM63" s="1">
        <f t="shared" si="92"/>
        <v>11</v>
      </c>
      <c r="AN63" s="1">
        <f t="shared" si="93"/>
        <v>182</v>
      </c>
      <c r="AO63" s="5">
        <f t="shared" si="94"/>
        <v>193</v>
      </c>
      <c r="AP63" s="1">
        <f t="shared" si="77"/>
        <v>15</v>
      </c>
      <c r="AQ63" s="1">
        <f t="shared" si="77"/>
        <v>241</v>
      </c>
      <c r="AR63" s="5">
        <f t="shared" si="95"/>
        <v>256</v>
      </c>
      <c r="AS63" s="1">
        <f t="shared" si="78"/>
        <v>19</v>
      </c>
      <c r="AT63" s="1">
        <f t="shared" si="78"/>
        <v>208</v>
      </c>
      <c r="AU63" s="5">
        <f t="shared" si="96"/>
        <v>227</v>
      </c>
      <c r="AV63" s="1">
        <f t="shared" si="79"/>
        <v>11</v>
      </c>
      <c r="AW63" s="1">
        <f t="shared" si="79"/>
        <v>213</v>
      </c>
      <c r="AX63" s="5">
        <f t="shared" si="97"/>
        <v>224</v>
      </c>
      <c r="AY63" s="1"/>
      <c r="AZ63" s="1"/>
      <c r="BA63" s="1"/>
      <c r="BB63" s="1">
        <f t="shared" si="80"/>
        <v>56</v>
      </c>
      <c r="BC63" s="1">
        <f t="shared" si="80"/>
        <v>844</v>
      </c>
      <c r="BD63" s="5">
        <f t="shared" si="81"/>
        <v>900</v>
      </c>
    </row>
    <row r="64" spans="1:56" ht="22.5">
      <c r="A64" s="2"/>
      <c r="B64" s="2">
        <v>9</v>
      </c>
      <c r="C64" s="2" t="s">
        <v>75</v>
      </c>
      <c r="D64" s="2" t="s">
        <v>74</v>
      </c>
      <c r="E64" s="2" t="s">
        <v>42</v>
      </c>
      <c r="F64" s="1"/>
      <c r="G64" s="1"/>
      <c r="H64" s="5"/>
      <c r="I64" s="1"/>
      <c r="J64" s="1"/>
      <c r="K64" s="5"/>
      <c r="L64" s="1"/>
      <c r="M64" s="1"/>
      <c r="N64" s="5"/>
      <c r="O64" s="1"/>
      <c r="P64" s="1"/>
      <c r="Q64" s="5"/>
      <c r="R64" s="1"/>
      <c r="S64" s="1"/>
      <c r="T64" s="1"/>
      <c r="U64" s="1"/>
      <c r="V64" s="1"/>
      <c r="W64" s="5"/>
      <c r="X64" s="1"/>
      <c r="Y64" s="1"/>
      <c r="Z64" s="5"/>
      <c r="AA64" s="1"/>
      <c r="AB64" s="1"/>
      <c r="AC64" s="5"/>
      <c r="AD64" s="1">
        <v>2</v>
      </c>
      <c r="AE64" s="1">
        <v>6</v>
      </c>
      <c r="AF64" s="5">
        <f t="shared" si="87"/>
        <v>8</v>
      </c>
      <c r="AG64" s="1"/>
      <c r="AH64" s="1"/>
      <c r="AI64" s="5"/>
      <c r="AJ64" s="1">
        <f t="shared" si="89"/>
        <v>2</v>
      </c>
      <c r="AK64" s="1">
        <f t="shared" si="90"/>
        <v>6</v>
      </c>
      <c r="AL64" s="5">
        <f t="shared" si="91"/>
        <v>8</v>
      </c>
      <c r="AM64" s="1"/>
      <c r="AN64" s="1"/>
      <c r="AO64" s="5"/>
      <c r="AP64" s="1"/>
      <c r="AQ64" s="1"/>
      <c r="AR64" s="5"/>
      <c r="AS64" s="1">
        <f t="shared" si="78"/>
        <v>2</v>
      </c>
      <c r="AT64" s="1">
        <f t="shared" si="78"/>
        <v>6</v>
      </c>
      <c r="AU64" s="5">
        <f t="shared" si="96"/>
        <v>8</v>
      </c>
      <c r="AV64" s="1"/>
      <c r="AW64" s="1"/>
      <c r="AX64" s="5"/>
      <c r="AY64" s="1"/>
      <c r="AZ64" s="1"/>
      <c r="BA64" s="1"/>
      <c r="BB64" s="1">
        <f t="shared" si="80"/>
        <v>2</v>
      </c>
      <c r="BC64" s="1">
        <f t="shared" si="80"/>
        <v>6</v>
      </c>
      <c r="BD64" s="5">
        <f t="shared" si="81"/>
        <v>8</v>
      </c>
    </row>
    <row r="65" spans="1:56" ht="22.5">
      <c r="A65" s="234" t="s">
        <v>76</v>
      </c>
      <c r="B65" s="234"/>
      <c r="C65" s="234"/>
      <c r="D65" s="234"/>
      <c r="E65" s="234"/>
      <c r="F65" s="5">
        <f>SUM(F56:F64)</f>
        <v>67</v>
      </c>
      <c r="G65" s="5">
        <f aca="true" t="shared" si="98" ref="G65:W65">SUM(G56:G64)</f>
        <v>427</v>
      </c>
      <c r="H65" s="5">
        <f t="shared" si="98"/>
        <v>494</v>
      </c>
      <c r="I65" s="5">
        <f t="shared" si="98"/>
        <v>91</v>
      </c>
      <c r="J65" s="5">
        <f t="shared" si="98"/>
        <v>476</v>
      </c>
      <c r="K65" s="5">
        <f t="shared" si="98"/>
        <v>567</v>
      </c>
      <c r="L65" s="5">
        <f t="shared" si="98"/>
        <v>69</v>
      </c>
      <c r="M65" s="5">
        <f t="shared" si="98"/>
        <v>415</v>
      </c>
      <c r="N65" s="5">
        <f t="shared" si="98"/>
        <v>484</v>
      </c>
      <c r="O65" s="5">
        <f t="shared" si="98"/>
        <v>51</v>
      </c>
      <c r="P65" s="5">
        <f t="shared" si="98"/>
        <v>295</v>
      </c>
      <c r="Q65" s="5">
        <f t="shared" si="98"/>
        <v>346</v>
      </c>
      <c r="R65" s="5"/>
      <c r="S65" s="5"/>
      <c r="T65" s="5"/>
      <c r="U65" s="5">
        <f t="shared" si="98"/>
        <v>278</v>
      </c>
      <c r="V65" s="5">
        <f t="shared" si="98"/>
        <v>1613</v>
      </c>
      <c r="W65" s="5">
        <f t="shared" si="98"/>
        <v>1891</v>
      </c>
      <c r="X65" s="5">
        <f>SUM(X56:X64)</f>
        <v>29</v>
      </c>
      <c r="Y65" s="5">
        <f aca="true" t="shared" si="99" ref="Y65:AL65">SUM(Y56:Y64)</f>
        <v>65</v>
      </c>
      <c r="Z65" s="5">
        <f t="shared" si="99"/>
        <v>94</v>
      </c>
      <c r="AA65" s="5">
        <f t="shared" si="99"/>
        <v>31</v>
      </c>
      <c r="AB65" s="5">
        <f t="shared" si="99"/>
        <v>83</v>
      </c>
      <c r="AC65" s="5">
        <f t="shared" si="99"/>
        <v>114</v>
      </c>
      <c r="AD65" s="5">
        <f t="shared" si="99"/>
        <v>37</v>
      </c>
      <c r="AE65" s="5">
        <f t="shared" si="99"/>
        <v>71</v>
      </c>
      <c r="AF65" s="5">
        <f t="shared" si="99"/>
        <v>108</v>
      </c>
      <c r="AG65" s="5">
        <f t="shared" si="99"/>
        <v>19</v>
      </c>
      <c r="AH65" s="5">
        <f t="shared" si="99"/>
        <v>69</v>
      </c>
      <c r="AI65" s="5">
        <f t="shared" si="99"/>
        <v>88</v>
      </c>
      <c r="AJ65" s="5">
        <f t="shared" si="99"/>
        <v>116</v>
      </c>
      <c r="AK65" s="5">
        <f t="shared" si="99"/>
        <v>288</v>
      </c>
      <c r="AL65" s="5">
        <f t="shared" si="99"/>
        <v>404</v>
      </c>
      <c r="AM65" s="5">
        <f aca="true" t="shared" si="100" ref="AM65:AX65">SUM(AM56:AM64)</f>
        <v>96</v>
      </c>
      <c r="AN65" s="5">
        <f t="shared" si="100"/>
        <v>492</v>
      </c>
      <c r="AO65" s="5">
        <f t="shared" si="100"/>
        <v>588</v>
      </c>
      <c r="AP65" s="5">
        <f t="shared" si="100"/>
        <v>122</v>
      </c>
      <c r="AQ65" s="5">
        <f t="shared" si="100"/>
        <v>559</v>
      </c>
      <c r="AR65" s="5">
        <f t="shared" si="100"/>
        <v>681</v>
      </c>
      <c r="AS65" s="5">
        <f t="shared" si="100"/>
        <v>106</v>
      </c>
      <c r="AT65" s="5">
        <f t="shared" si="100"/>
        <v>486</v>
      </c>
      <c r="AU65" s="5">
        <f t="shared" si="100"/>
        <v>592</v>
      </c>
      <c r="AV65" s="5">
        <f t="shared" si="100"/>
        <v>70</v>
      </c>
      <c r="AW65" s="5">
        <f t="shared" si="100"/>
        <v>364</v>
      </c>
      <c r="AX65" s="5">
        <f t="shared" si="100"/>
        <v>434</v>
      </c>
      <c r="AY65" s="5"/>
      <c r="AZ65" s="5"/>
      <c r="BA65" s="5"/>
      <c r="BB65" s="5">
        <f>SUM(BB56:BB64)</f>
        <v>394</v>
      </c>
      <c r="BC65" s="5">
        <f>SUM(BC56:BC64)</f>
        <v>1901</v>
      </c>
      <c r="BD65" s="5">
        <f>SUM(BD56:BD64)</f>
        <v>2295</v>
      </c>
    </row>
    <row r="66" spans="1:56" ht="22.5">
      <c r="A66" s="34" t="s">
        <v>77</v>
      </c>
      <c r="B66" s="35"/>
      <c r="C66" s="35"/>
      <c r="D66" s="35"/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37"/>
    </row>
    <row r="67" spans="1:56" ht="22.5">
      <c r="A67" s="4"/>
      <c r="B67" s="2">
        <v>1</v>
      </c>
      <c r="C67" s="2" t="s">
        <v>78</v>
      </c>
      <c r="D67" s="2" t="s">
        <v>79</v>
      </c>
      <c r="E67" s="2" t="s">
        <v>14</v>
      </c>
      <c r="F67" s="1">
        <v>75</v>
      </c>
      <c r="G67" s="1">
        <v>49</v>
      </c>
      <c r="H67" s="18">
        <f>SUM(F67:G67)</f>
        <v>124</v>
      </c>
      <c r="I67" s="1">
        <v>72</v>
      </c>
      <c r="J67" s="1">
        <v>60</v>
      </c>
      <c r="K67" s="18">
        <f>SUM(I67:J67)</f>
        <v>132</v>
      </c>
      <c r="L67" s="1">
        <v>52</v>
      </c>
      <c r="M67" s="1">
        <v>45</v>
      </c>
      <c r="N67" s="18">
        <f>SUM(L67:M67)</f>
        <v>97</v>
      </c>
      <c r="O67" s="1">
        <v>46</v>
      </c>
      <c r="P67" s="1">
        <v>29</v>
      </c>
      <c r="Q67" s="18">
        <f>SUM(O67:P67)</f>
        <v>75</v>
      </c>
      <c r="R67" s="1"/>
      <c r="S67" s="1"/>
      <c r="T67" s="1"/>
      <c r="U67" s="1">
        <f>F67+I67+L67+O67+R67</f>
        <v>245</v>
      </c>
      <c r="V67" s="1">
        <f>G67+J67+M67+P67+S67</f>
        <v>183</v>
      </c>
      <c r="W67" s="18">
        <f>SUM(U67:V67)</f>
        <v>428</v>
      </c>
      <c r="X67" s="1">
        <v>23</v>
      </c>
      <c r="Y67" s="1">
        <v>3</v>
      </c>
      <c r="Z67" s="18">
        <f>SUM(X67:Y67)</f>
        <v>26</v>
      </c>
      <c r="AA67" s="1">
        <v>19</v>
      </c>
      <c r="AB67" s="1">
        <v>5</v>
      </c>
      <c r="AC67" s="18">
        <f>SUM(AA67:AB67)</f>
        <v>24</v>
      </c>
      <c r="AD67" s="1">
        <v>39</v>
      </c>
      <c r="AE67" s="1">
        <v>4</v>
      </c>
      <c r="AF67" s="18">
        <f>SUM(AD67:AE67)</f>
        <v>43</v>
      </c>
      <c r="AG67" s="1">
        <v>17</v>
      </c>
      <c r="AH67" s="1">
        <v>7</v>
      </c>
      <c r="AI67" s="18">
        <f>SUM(AG67:AH67)</f>
        <v>24</v>
      </c>
      <c r="AJ67" s="1">
        <f aca="true" t="shared" si="101" ref="AJ67:AK71">X67+AA67+AD67+AG67</f>
        <v>98</v>
      </c>
      <c r="AK67" s="1">
        <f t="shared" si="101"/>
        <v>19</v>
      </c>
      <c r="AL67" s="18">
        <f>SUM(AJ67:AK67)</f>
        <v>117</v>
      </c>
      <c r="AM67" s="1">
        <f aca="true" t="shared" si="102" ref="AM67:AN71">F67+X67</f>
        <v>98</v>
      </c>
      <c r="AN67" s="1">
        <f t="shared" si="102"/>
        <v>52</v>
      </c>
      <c r="AO67" s="18">
        <f>SUM(AM67:AN67)</f>
        <v>150</v>
      </c>
      <c r="AP67" s="1">
        <f aca="true" t="shared" si="103" ref="AP67:AQ71">I67+AA67</f>
        <v>91</v>
      </c>
      <c r="AQ67" s="1">
        <f t="shared" si="103"/>
        <v>65</v>
      </c>
      <c r="AR67" s="18">
        <f>SUM(AP67:AQ67)</f>
        <v>156</v>
      </c>
      <c r="AS67" s="1">
        <f aca="true" t="shared" si="104" ref="AS67:AT71">L67+AD67</f>
        <v>91</v>
      </c>
      <c r="AT67" s="1">
        <f t="shared" si="104"/>
        <v>49</v>
      </c>
      <c r="AU67" s="18">
        <f>SUM(AS67:AT67)</f>
        <v>140</v>
      </c>
      <c r="AV67" s="1">
        <f aca="true" t="shared" si="105" ref="AV67:AW69">O67+AG67</f>
        <v>63</v>
      </c>
      <c r="AW67" s="1">
        <f t="shared" si="105"/>
        <v>36</v>
      </c>
      <c r="AX67" s="18">
        <f>SUM(AV67:AW67)</f>
        <v>99</v>
      </c>
      <c r="AY67" s="1"/>
      <c r="AZ67" s="1"/>
      <c r="BA67" s="1"/>
      <c r="BB67" s="1">
        <f aca="true" t="shared" si="106" ref="BB67:BC71">AM67+AP67+AS67+AV67+AY67</f>
        <v>343</v>
      </c>
      <c r="BC67" s="1">
        <f t="shared" si="106"/>
        <v>202</v>
      </c>
      <c r="BD67" s="18">
        <f>SUM(BB67:BC67)</f>
        <v>545</v>
      </c>
    </row>
    <row r="68" spans="1:56" ht="22.5">
      <c r="A68" s="4"/>
      <c r="B68" s="2">
        <v>2</v>
      </c>
      <c r="C68" s="2" t="s">
        <v>80</v>
      </c>
      <c r="D68" s="2" t="s">
        <v>81</v>
      </c>
      <c r="E68" s="2" t="s">
        <v>14</v>
      </c>
      <c r="F68" s="1"/>
      <c r="G68" s="1"/>
      <c r="H68" s="18"/>
      <c r="I68" s="1"/>
      <c r="J68" s="1"/>
      <c r="K68" s="18"/>
      <c r="L68" s="1"/>
      <c r="M68" s="1"/>
      <c r="N68" s="18"/>
      <c r="O68" s="1"/>
      <c r="P68" s="1"/>
      <c r="Q68" s="18"/>
      <c r="R68" s="1"/>
      <c r="S68" s="1"/>
      <c r="T68" s="1"/>
      <c r="U68" s="1"/>
      <c r="V68" s="1"/>
      <c r="W68" s="18"/>
      <c r="X68" s="1"/>
      <c r="Y68" s="1"/>
      <c r="Z68" s="18"/>
      <c r="AA68" s="1"/>
      <c r="AB68" s="1"/>
      <c r="AC68" s="18"/>
      <c r="AD68" s="1"/>
      <c r="AE68" s="1"/>
      <c r="AF68" s="18"/>
      <c r="AG68" s="1">
        <v>6</v>
      </c>
      <c r="AH68" s="1">
        <v>3</v>
      </c>
      <c r="AI68" s="18">
        <f>SUM(AG68:AH68)</f>
        <v>9</v>
      </c>
      <c r="AJ68" s="1">
        <f t="shared" si="101"/>
        <v>6</v>
      </c>
      <c r="AK68" s="1">
        <f t="shared" si="101"/>
        <v>3</v>
      </c>
      <c r="AL68" s="18">
        <f>SUM(AJ68:AK68)</f>
        <v>9</v>
      </c>
      <c r="AM68" s="1"/>
      <c r="AN68" s="1"/>
      <c r="AO68" s="18"/>
      <c r="AP68" s="1"/>
      <c r="AQ68" s="1"/>
      <c r="AR68" s="18"/>
      <c r="AS68" s="1"/>
      <c r="AT68" s="1"/>
      <c r="AU68" s="18"/>
      <c r="AV68" s="1">
        <f t="shared" si="105"/>
        <v>6</v>
      </c>
      <c r="AW68" s="1">
        <f t="shared" si="105"/>
        <v>3</v>
      </c>
      <c r="AX68" s="18">
        <f>SUM(AV68:AW68)</f>
        <v>9</v>
      </c>
      <c r="AY68" s="1"/>
      <c r="AZ68" s="1"/>
      <c r="BA68" s="1"/>
      <c r="BB68" s="1">
        <f t="shared" si="106"/>
        <v>6</v>
      </c>
      <c r="BC68" s="1">
        <f t="shared" si="106"/>
        <v>3</v>
      </c>
      <c r="BD68" s="18">
        <f>SUM(BB68:BC68)</f>
        <v>9</v>
      </c>
    </row>
    <row r="69" spans="1:56" ht="22.5">
      <c r="A69" s="4"/>
      <c r="B69" s="2">
        <v>3</v>
      </c>
      <c r="C69" s="2" t="s">
        <v>80</v>
      </c>
      <c r="D69" s="2" t="s">
        <v>82</v>
      </c>
      <c r="E69" s="2" t="s">
        <v>14</v>
      </c>
      <c r="F69" s="1">
        <v>73</v>
      </c>
      <c r="G69" s="1">
        <v>83</v>
      </c>
      <c r="H69" s="18">
        <f>SUM(F69:G69)</f>
        <v>156</v>
      </c>
      <c r="I69" s="1">
        <v>106</v>
      </c>
      <c r="J69" s="1">
        <v>109</v>
      </c>
      <c r="K69" s="18">
        <f>SUM(I69:J69)</f>
        <v>215</v>
      </c>
      <c r="L69" s="1">
        <v>88</v>
      </c>
      <c r="M69" s="1">
        <v>68</v>
      </c>
      <c r="N69" s="18">
        <f>SUM(L69:M69)</f>
        <v>156</v>
      </c>
      <c r="O69" s="1">
        <v>37</v>
      </c>
      <c r="P69" s="1">
        <v>16</v>
      </c>
      <c r="Q69" s="18">
        <f>SUM(O69:P69)</f>
        <v>53</v>
      </c>
      <c r="R69" s="1"/>
      <c r="S69" s="1"/>
      <c r="T69" s="1"/>
      <c r="U69" s="1">
        <f>F69+I69+L69+O69+R69</f>
        <v>304</v>
      </c>
      <c r="V69" s="1">
        <f>G69+J69+M69+P69+S69</f>
        <v>276</v>
      </c>
      <c r="W69" s="18">
        <f>SUM(U69:V69)</f>
        <v>580</v>
      </c>
      <c r="X69" s="1">
        <v>15</v>
      </c>
      <c r="Y69" s="1">
        <v>18</v>
      </c>
      <c r="Z69" s="18">
        <f>SUM(X69:Y69)</f>
        <v>33</v>
      </c>
      <c r="AA69" s="1">
        <v>21</v>
      </c>
      <c r="AB69" s="1">
        <v>14</v>
      </c>
      <c r="AC69" s="18">
        <f>SUM(AA69:AB69)</f>
        <v>35</v>
      </c>
      <c r="AD69" s="1">
        <v>18</v>
      </c>
      <c r="AE69" s="1">
        <v>9</v>
      </c>
      <c r="AF69" s="18">
        <f>SUM(AD69:AE69)</f>
        <v>27</v>
      </c>
      <c r="AG69" s="1">
        <v>20</v>
      </c>
      <c r="AH69" s="1">
        <v>28</v>
      </c>
      <c r="AI69" s="18">
        <f>SUM(AG69:AH69)</f>
        <v>48</v>
      </c>
      <c r="AJ69" s="1">
        <f t="shared" si="101"/>
        <v>74</v>
      </c>
      <c r="AK69" s="1">
        <f t="shared" si="101"/>
        <v>69</v>
      </c>
      <c r="AL69" s="18">
        <f>SUM(AJ69:AK69)</f>
        <v>143</v>
      </c>
      <c r="AM69" s="1">
        <f t="shared" si="102"/>
        <v>88</v>
      </c>
      <c r="AN69" s="1">
        <f t="shared" si="102"/>
        <v>101</v>
      </c>
      <c r="AO69" s="18">
        <f>SUM(AM69:AN69)</f>
        <v>189</v>
      </c>
      <c r="AP69" s="1">
        <f t="shared" si="103"/>
        <v>127</v>
      </c>
      <c r="AQ69" s="1">
        <f t="shared" si="103"/>
        <v>123</v>
      </c>
      <c r="AR69" s="18">
        <f>SUM(AP69:AQ69)</f>
        <v>250</v>
      </c>
      <c r="AS69" s="1">
        <f t="shared" si="104"/>
        <v>106</v>
      </c>
      <c r="AT69" s="1">
        <f t="shared" si="104"/>
        <v>77</v>
      </c>
      <c r="AU69" s="18">
        <f>SUM(AS69:AT69)</f>
        <v>183</v>
      </c>
      <c r="AV69" s="1">
        <f t="shared" si="105"/>
        <v>57</v>
      </c>
      <c r="AW69" s="1">
        <f t="shared" si="105"/>
        <v>44</v>
      </c>
      <c r="AX69" s="18">
        <f>SUM(AV69:AW69)</f>
        <v>101</v>
      </c>
      <c r="AY69" s="1"/>
      <c r="AZ69" s="1"/>
      <c r="BA69" s="1"/>
      <c r="BB69" s="1">
        <f t="shared" si="106"/>
        <v>378</v>
      </c>
      <c r="BC69" s="1">
        <f t="shared" si="106"/>
        <v>345</v>
      </c>
      <c r="BD69" s="18">
        <f>SUM(BB69:BC69)</f>
        <v>723</v>
      </c>
    </row>
    <row r="70" spans="1:56" ht="22.5">
      <c r="A70" s="4"/>
      <c r="B70" s="2">
        <v>4</v>
      </c>
      <c r="C70" s="2" t="s">
        <v>83</v>
      </c>
      <c r="D70" s="2" t="s">
        <v>81</v>
      </c>
      <c r="E70" s="2" t="s">
        <v>42</v>
      </c>
      <c r="F70" s="1"/>
      <c r="G70" s="1"/>
      <c r="H70" s="18"/>
      <c r="I70" s="1"/>
      <c r="J70" s="1"/>
      <c r="K70" s="18"/>
      <c r="L70" s="1"/>
      <c r="M70" s="1"/>
      <c r="N70" s="18"/>
      <c r="O70" s="1"/>
      <c r="P70" s="1"/>
      <c r="Q70" s="18"/>
      <c r="R70" s="1"/>
      <c r="S70" s="1"/>
      <c r="T70" s="1"/>
      <c r="U70" s="1"/>
      <c r="V70" s="1"/>
      <c r="W70" s="18"/>
      <c r="X70" s="1">
        <v>8</v>
      </c>
      <c r="Y70" s="1">
        <v>1</v>
      </c>
      <c r="Z70" s="18">
        <f>SUM(X70:Y70)</f>
        <v>9</v>
      </c>
      <c r="AA70" s="1">
        <v>8</v>
      </c>
      <c r="AB70" s="1">
        <v>1</v>
      </c>
      <c r="AC70" s="18">
        <f>SUM(AA70:AB70)</f>
        <v>9</v>
      </c>
      <c r="AD70" s="1">
        <v>2</v>
      </c>
      <c r="AE70" s="1">
        <v>4</v>
      </c>
      <c r="AF70" s="18">
        <f>SUM(AD70:AE70)</f>
        <v>6</v>
      </c>
      <c r="AG70" s="1"/>
      <c r="AH70" s="1"/>
      <c r="AI70" s="18">
        <f>SUM(AG70:AH70)</f>
        <v>0</v>
      </c>
      <c r="AJ70" s="1">
        <f>X70+AA70+AD70+AG70</f>
        <v>18</v>
      </c>
      <c r="AK70" s="1">
        <f>Y70+AB70+AE70+AH70</f>
        <v>6</v>
      </c>
      <c r="AL70" s="18">
        <f>SUM(AJ70:AK70)</f>
        <v>24</v>
      </c>
      <c r="AM70" s="1">
        <f t="shared" si="102"/>
        <v>8</v>
      </c>
      <c r="AN70" s="1">
        <f t="shared" si="102"/>
        <v>1</v>
      </c>
      <c r="AO70" s="18">
        <f>SUM(AM70:AN70)</f>
        <v>9</v>
      </c>
      <c r="AP70" s="1">
        <f t="shared" si="103"/>
        <v>8</v>
      </c>
      <c r="AQ70" s="1">
        <f t="shared" si="103"/>
        <v>1</v>
      </c>
      <c r="AR70" s="18">
        <f>SUM(AP70:AQ70)</f>
        <v>9</v>
      </c>
      <c r="AS70" s="1">
        <f t="shared" si="104"/>
        <v>2</v>
      </c>
      <c r="AT70" s="1">
        <f t="shared" si="104"/>
        <v>4</v>
      </c>
      <c r="AU70" s="18">
        <f>SUM(AS70:AT70)</f>
        <v>6</v>
      </c>
      <c r="AV70" s="1"/>
      <c r="AW70" s="1"/>
      <c r="AX70" s="18"/>
      <c r="AY70" s="1"/>
      <c r="AZ70" s="1"/>
      <c r="BA70" s="1"/>
      <c r="BB70" s="1">
        <f t="shared" si="106"/>
        <v>18</v>
      </c>
      <c r="BC70" s="1">
        <f t="shared" si="106"/>
        <v>6</v>
      </c>
      <c r="BD70" s="18">
        <f>SUM(BB70:BC70)</f>
        <v>24</v>
      </c>
    </row>
    <row r="71" spans="1:56" ht="22.5">
      <c r="A71" s="4"/>
      <c r="B71" s="2">
        <v>5</v>
      </c>
      <c r="C71" s="2" t="s">
        <v>84</v>
      </c>
      <c r="D71" s="2" t="s">
        <v>85</v>
      </c>
      <c r="E71" s="2" t="s">
        <v>14</v>
      </c>
      <c r="F71" s="1">
        <v>122</v>
      </c>
      <c r="G71" s="1">
        <v>94</v>
      </c>
      <c r="H71" s="18">
        <f>SUM(F71:G71)</f>
        <v>216</v>
      </c>
      <c r="I71" s="1">
        <v>95</v>
      </c>
      <c r="J71" s="1">
        <v>70</v>
      </c>
      <c r="K71" s="18">
        <f>SUM(I71:J71)</f>
        <v>165</v>
      </c>
      <c r="L71" s="1">
        <v>101</v>
      </c>
      <c r="M71" s="1">
        <v>85</v>
      </c>
      <c r="N71" s="18">
        <f>SUM(L71:M71)</f>
        <v>186</v>
      </c>
      <c r="O71" s="1"/>
      <c r="P71" s="1"/>
      <c r="Q71" s="18"/>
      <c r="R71" s="1"/>
      <c r="S71" s="1"/>
      <c r="T71" s="1"/>
      <c r="U71" s="1">
        <f>F71+I71+L71+O71+R71</f>
        <v>318</v>
      </c>
      <c r="V71" s="1">
        <f>G71+J71+M71+P71+S71</f>
        <v>249</v>
      </c>
      <c r="W71" s="18">
        <f>SUM(U71:V71)</f>
        <v>567</v>
      </c>
      <c r="X71" s="1">
        <v>16</v>
      </c>
      <c r="Y71" s="1">
        <v>18</v>
      </c>
      <c r="Z71" s="18">
        <f>SUM(X71:Y71)</f>
        <v>34</v>
      </c>
      <c r="AA71" s="1">
        <v>13</v>
      </c>
      <c r="AB71" s="1">
        <v>5</v>
      </c>
      <c r="AC71" s="18">
        <f>SUM(AA71:AB71)</f>
        <v>18</v>
      </c>
      <c r="AD71" s="1">
        <v>12</v>
      </c>
      <c r="AE71" s="1">
        <v>9</v>
      </c>
      <c r="AF71" s="18">
        <f>SUM(AD71:AE71)</f>
        <v>21</v>
      </c>
      <c r="AG71" s="1">
        <v>26</v>
      </c>
      <c r="AH71" s="1">
        <v>14</v>
      </c>
      <c r="AI71" s="18">
        <f>SUM(AG71:AH71)</f>
        <v>40</v>
      </c>
      <c r="AJ71" s="1">
        <f t="shared" si="101"/>
        <v>67</v>
      </c>
      <c r="AK71" s="1">
        <f t="shared" si="101"/>
        <v>46</v>
      </c>
      <c r="AL71" s="18">
        <f>SUM(AJ71:AK71)</f>
        <v>113</v>
      </c>
      <c r="AM71" s="1">
        <f t="shared" si="102"/>
        <v>138</v>
      </c>
      <c r="AN71" s="1">
        <f t="shared" si="102"/>
        <v>112</v>
      </c>
      <c r="AO71" s="18">
        <f>SUM(AM71:AN71)</f>
        <v>250</v>
      </c>
      <c r="AP71" s="1">
        <f t="shared" si="103"/>
        <v>108</v>
      </c>
      <c r="AQ71" s="1">
        <f t="shared" si="103"/>
        <v>75</v>
      </c>
      <c r="AR71" s="18">
        <f>SUM(AP71:AQ71)</f>
        <v>183</v>
      </c>
      <c r="AS71" s="1">
        <f t="shared" si="104"/>
        <v>113</v>
      </c>
      <c r="AT71" s="1">
        <f t="shared" si="104"/>
        <v>94</v>
      </c>
      <c r="AU71" s="18">
        <f>SUM(AS71:AT71)</f>
        <v>207</v>
      </c>
      <c r="AV71" s="1">
        <f>O71+AG71</f>
        <v>26</v>
      </c>
      <c r="AW71" s="1">
        <f>P71+AH71</f>
        <v>14</v>
      </c>
      <c r="AX71" s="18">
        <f>SUM(AV71:AW71)</f>
        <v>40</v>
      </c>
      <c r="AY71" s="1"/>
      <c r="AZ71" s="1"/>
      <c r="BA71" s="1"/>
      <c r="BB71" s="1">
        <f t="shared" si="106"/>
        <v>385</v>
      </c>
      <c r="BC71" s="1">
        <f t="shared" si="106"/>
        <v>295</v>
      </c>
      <c r="BD71" s="18">
        <f>SUM(BB71:BC71)</f>
        <v>680</v>
      </c>
    </row>
    <row r="72" spans="1:56" ht="22.5">
      <c r="A72" s="235" t="s">
        <v>86</v>
      </c>
      <c r="B72" s="235"/>
      <c r="C72" s="235"/>
      <c r="D72" s="235"/>
      <c r="E72" s="235"/>
      <c r="F72" s="18">
        <f>SUM(F67:F71)</f>
        <v>270</v>
      </c>
      <c r="G72" s="18">
        <f aca="true" t="shared" si="107" ref="G72:W72">SUM(G67:G71)</f>
        <v>226</v>
      </c>
      <c r="H72" s="18">
        <f t="shared" si="107"/>
        <v>496</v>
      </c>
      <c r="I72" s="18">
        <f t="shared" si="107"/>
        <v>273</v>
      </c>
      <c r="J72" s="18">
        <f t="shared" si="107"/>
        <v>239</v>
      </c>
      <c r="K72" s="18">
        <f t="shared" si="107"/>
        <v>512</v>
      </c>
      <c r="L72" s="18">
        <f t="shared" si="107"/>
        <v>241</v>
      </c>
      <c r="M72" s="18">
        <f t="shared" si="107"/>
        <v>198</v>
      </c>
      <c r="N72" s="18">
        <f t="shared" si="107"/>
        <v>439</v>
      </c>
      <c r="O72" s="18">
        <f t="shared" si="107"/>
        <v>83</v>
      </c>
      <c r="P72" s="18">
        <f t="shared" si="107"/>
        <v>45</v>
      </c>
      <c r="Q72" s="18">
        <f t="shared" si="107"/>
        <v>128</v>
      </c>
      <c r="R72" s="18"/>
      <c r="S72" s="18"/>
      <c r="T72" s="18"/>
      <c r="U72" s="18">
        <f t="shared" si="107"/>
        <v>867</v>
      </c>
      <c r="V72" s="18">
        <f t="shared" si="107"/>
        <v>708</v>
      </c>
      <c r="W72" s="18">
        <f t="shared" si="107"/>
        <v>1575</v>
      </c>
      <c r="X72" s="18">
        <f>SUM(X67:X71)</f>
        <v>62</v>
      </c>
      <c r="Y72" s="18">
        <f aca="true" t="shared" si="108" ref="Y72:AL72">SUM(Y67:Y71)</f>
        <v>40</v>
      </c>
      <c r="Z72" s="18">
        <f t="shared" si="108"/>
        <v>102</v>
      </c>
      <c r="AA72" s="18">
        <f t="shared" si="108"/>
        <v>61</v>
      </c>
      <c r="AB72" s="18">
        <f t="shared" si="108"/>
        <v>25</v>
      </c>
      <c r="AC72" s="18">
        <f t="shared" si="108"/>
        <v>86</v>
      </c>
      <c r="AD72" s="18">
        <f t="shared" si="108"/>
        <v>71</v>
      </c>
      <c r="AE72" s="18">
        <f t="shared" si="108"/>
        <v>26</v>
      </c>
      <c r="AF72" s="18">
        <f t="shared" si="108"/>
        <v>97</v>
      </c>
      <c r="AG72" s="18">
        <f t="shared" si="108"/>
        <v>69</v>
      </c>
      <c r="AH72" s="18">
        <f t="shared" si="108"/>
        <v>52</v>
      </c>
      <c r="AI72" s="18">
        <f t="shared" si="108"/>
        <v>121</v>
      </c>
      <c r="AJ72" s="18">
        <f t="shared" si="108"/>
        <v>263</v>
      </c>
      <c r="AK72" s="18">
        <f t="shared" si="108"/>
        <v>143</v>
      </c>
      <c r="AL72" s="18">
        <f t="shared" si="108"/>
        <v>406</v>
      </c>
      <c r="AM72" s="18">
        <f aca="true" t="shared" si="109" ref="AM72:AX72">SUM(AM67:AM71)</f>
        <v>332</v>
      </c>
      <c r="AN72" s="18">
        <f t="shared" si="109"/>
        <v>266</v>
      </c>
      <c r="AO72" s="18">
        <f t="shared" si="109"/>
        <v>598</v>
      </c>
      <c r="AP72" s="18">
        <f t="shared" si="109"/>
        <v>334</v>
      </c>
      <c r="AQ72" s="18">
        <f t="shared" si="109"/>
        <v>264</v>
      </c>
      <c r="AR72" s="18">
        <f t="shared" si="109"/>
        <v>598</v>
      </c>
      <c r="AS72" s="18">
        <f t="shared" si="109"/>
        <v>312</v>
      </c>
      <c r="AT72" s="18">
        <f t="shared" si="109"/>
        <v>224</v>
      </c>
      <c r="AU72" s="18">
        <f t="shared" si="109"/>
        <v>536</v>
      </c>
      <c r="AV72" s="18">
        <f t="shared" si="109"/>
        <v>152</v>
      </c>
      <c r="AW72" s="18">
        <f t="shared" si="109"/>
        <v>97</v>
      </c>
      <c r="AX72" s="18">
        <f t="shared" si="109"/>
        <v>249</v>
      </c>
      <c r="AY72" s="18"/>
      <c r="AZ72" s="18"/>
      <c r="BA72" s="18"/>
      <c r="BB72" s="18">
        <f>SUM(BB67:BB71)</f>
        <v>1130</v>
      </c>
      <c r="BC72" s="18">
        <f>SUM(BC67:BC71)</f>
        <v>851</v>
      </c>
      <c r="BD72" s="18">
        <f>SUM(BD67:BD71)</f>
        <v>1981</v>
      </c>
    </row>
    <row r="73" spans="1:56" ht="22.5">
      <c r="A73" s="236" t="s">
        <v>87</v>
      </c>
      <c r="B73" s="236"/>
      <c r="C73" s="236"/>
      <c r="D73" s="236"/>
      <c r="E73" s="236"/>
      <c r="F73" s="38">
        <f aca="true" t="shared" si="110" ref="F73:W73">SUM(F21+F39+F54+F65+F72)</f>
        <v>944</v>
      </c>
      <c r="G73" s="38">
        <f t="shared" si="110"/>
        <v>1923</v>
      </c>
      <c r="H73" s="38">
        <f t="shared" si="110"/>
        <v>2867</v>
      </c>
      <c r="I73" s="38">
        <f t="shared" si="110"/>
        <v>937</v>
      </c>
      <c r="J73" s="38">
        <f t="shared" si="110"/>
        <v>2041</v>
      </c>
      <c r="K73" s="38">
        <f t="shared" si="110"/>
        <v>2978</v>
      </c>
      <c r="L73" s="38">
        <f t="shared" si="110"/>
        <v>863</v>
      </c>
      <c r="M73" s="38">
        <f t="shared" si="110"/>
        <v>1846</v>
      </c>
      <c r="N73" s="38">
        <f t="shared" si="110"/>
        <v>2709</v>
      </c>
      <c r="O73" s="38">
        <f t="shared" si="110"/>
        <v>534</v>
      </c>
      <c r="P73" s="38">
        <f t="shared" si="110"/>
        <v>1422</v>
      </c>
      <c r="Q73" s="38">
        <f t="shared" si="110"/>
        <v>1956</v>
      </c>
      <c r="R73" s="38">
        <f t="shared" si="110"/>
        <v>146</v>
      </c>
      <c r="S73" s="38">
        <f t="shared" si="110"/>
        <v>906</v>
      </c>
      <c r="T73" s="38">
        <f t="shared" si="110"/>
        <v>1052</v>
      </c>
      <c r="U73" s="38">
        <f t="shared" si="110"/>
        <v>3424</v>
      </c>
      <c r="V73" s="38">
        <f t="shared" si="110"/>
        <v>8138</v>
      </c>
      <c r="W73" s="38">
        <f t="shared" si="110"/>
        <v>11562</v>
      </c>
      <c r="X73" s="38">
        <f>SUM(X21+X39+X54+X65+X72)</f>
        <v>203</v>
      </c>
      <c r="Y73" s="38">
        <f aca="true" t="shared" si="111" ref="Y73:AL73">SUM(Y21+Y39+Y54+Y65+Y72)</f>
        <v>323</v>
      </c>
      <c r="Z73" s="38">
        <f t="shared" si="111"/>
        <v>526</v>
      </c>
      <c r="AA73" s="38">
        <f t="shared" si="111"/>
        <v>213</v>
      </c>
      <c r="AB73" s="38">
        <f t="shared" si="111"/>
        <v>342</v>
      </c>
      <c r="AC73" s="38">
        <f t="shared" si="111"/>
        <v>555</v>
      </c>
      <c r="AD73" s="38">
        <f t="shared" si="111"/>
        <v>180</v>
      </c>
      <c r="AE73" s="38">
        <f t="shared" si="111"/>
        <v>159</v>
      </c>
      <c r="AF73" s="38">
        <f t="shared" si="111"/>
        <v>339</v>
      </c>
      <c r="AG73" s="38">
        <f t="shared" si="111"/>
        <v>142</v>
      </c>
      <c r="AH73" s="38">
        <f t="shared" si="111"/>
        <v>154</v>
      </c>
      <c r="AI73" s="38">
        <f t="shared" si="111"/>
        <v>296</v>
      </c>
      <c r="AJ73" s="38">
        <f t="shared" si="111"/>
        <v>752</v>
      </c>
      <c r="AK73" s="38">
        <f t="shared" si="111"/>
        <v>982</v>
      </c>
      <c r="AL73" s="38">
        <f t="shared" si="111"/>
        <v>1734</v>
      </c>
      <c r="AM73" s="38">
        <f aca="true" t="shared" si="112" ref="AM73:BD73">SUM(AM21+AM39+AM54+AM65+AM72)</f>
        <v>1147</v>
      </c>
      <c r="AN73" s="38">
        <f t="shared" si="112"/>
        <v>2246</v>
      </c>
      <c r="AO73" s="38">
        <f t="shared" si="112"/>
        <v>3393</v>
      </c>
      <c r="AP73" s="38">
        <f t="shared" si="112"/>
        <v>1150</v>
      </c>
      <c r="AQ73" s="38">
        <f t="shared" si="112"/>
        <v>2383</v>
      </c>
      <c r="AR73" s="38">
        <f t="shared" si="112"/>
        <v>3533</v>
      </c>
      <c r="AS73" s="38">
        <f t="shared" si="112"/>
        <v>1043</v>
      </c>
      <c r="AT73" s="38">
        <f t="shared" si="112"/>
        <v>2005</v>
      </c>
      <c r="AU73" s="38">
        <f t="shared" si="112"/>
        <v>3020</v>
      </c>
      <c r="AV73" s="38">
        <f t="shared" si="112"/>
        <v>690</v>
      </c>
      <c r="AW73" s="38">
        <f t="shared" si="112"/>
        <v>1580</v>
      </c>
      <c r="AX73" s="38">
        <f t="shared" si="112"/>
        <v>2252</v>
      </c>
      <c r="AY73" s="38">
        <f t="shared" si="112"/>
        <v>146</v>
      </c>
      <c r="AZ73" s="38">
        <f t="shared" si="112"/>
        <v>906</v>
      </c>
      <c r="BA73" s="38">
        <f t="shared" si="112"/>
        <v>1052</v>
      </c>
      <c r="BB73" s="38">
        <f t="shared" si="112"/>
        <v>4176</v>
      </c>
      <c r="BC73" s="38">
        <f t="shared" si="112"/>
        <v>9120</v>
      </c>
      <c r="BD73" s="38">
        <f t="shared" si="112"/>
        <v>13296</v>
      </c>
    </row>
  </sheetData>
  <sheetProtection/>
  <mergeCells count="27">
    <mergeCell ref="AM2:BD2"/>
    <mergeCell ref="AM3:AO3"/>
    <mergeCell ref="AP3:AR3"/>
    <mergeCell ref="AS3:AU3"/>
    <mergeCell ref="AV3:AX3"/>
    <mergeCell ref="AY3:BA3"/>
    <mergeCell ref="BB3:BD3"/>
    <mergeCell ref="AG3:AI3"/>
    <mergeCell ref="F2:W2"/>
    <mergeCell ref="X2:AL2"/>
    <mergeCell ref="F3:H3"/>
    <mergeCell ref="I3:K3"/>
    <mergeCell ref="L3:N3"/>
    <mergeCell ref="O3:Q3"/>
    <mergeCell ref="R3:T3"/>
    <mergeCell ref="U3:W3"/>
    <mergeCell ref="X3:Z3"/>
    <mergeCell ref="A1:BD1"/>
    <mergeCell ref="A65:E65"/>
    <mergeCell ref="A72:E72"/>
    <mergeCell ref="A73:E73"/>
    <mergeCell ref="AJ3:AL3"/>
    <mergeCell ref="A21:E21"/>
    <mergeCell ref="A39:E39"/>
    <mergeCell ref="A54:E54"/>
    <mergeCell ref="AA3:AC3"/>
    <mergeCell ref="AD3:A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9.28125" style="0" customWidth="1"/>
    <col min="4" max="4" width="30.57421875" style="0" customWidth="1"/>
    <col min="5" max="5" width="18.140625" style="0" customWidth="1"/>
    <col min="6" max="17" width="6.57421875" style="0" customWidth="1"/>
    <col min="18" max="16384" width="9.140625" style="39" customWidth="1"/>
  </cols>
  <sheetData>
    <row r="1" spans="1:17" ht="27.75">
      <c r="A1" s="244" t="s">
        <v>148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ht="22.5">
      <c r="A2" s="7"/>
      <c r="B2" s="8"/>
      <c r="C2" s="9"/>
      <c r="D2" s="9"/>
      <c r="E2" s="9"/>
      <c r="F2" s="245" t="s">
        <v>133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22.5">
      <c r="A3" s="10"/>
      <c r="B3" s="11" t="s">
        <v>2</v>
      </c>
      <c r="C3" s="12" t="s">
        <v>3</v>
      </c>
      <c r="D3" s="12" t="s">
        <v>4</v>
      </c>
      <c r="E3" s="12" t="s">
        <v>5</v>
      </c>
      <c r="F3" s="234" t="s">
        <v>100</v>
      </c>
      <c r="G3" s="234"/>
      <c r="H3" s="234"/>
      <c r="I3" s="237" t="s">
        <v>126</v>
      </c>
      <c r="J3" s="237"/>
      <c r="K3" s="237"/>
      <c r="L3" s="246" t="s">
        <v>98</v>
      </c>
      <c r="M3" s="246"/>
      <c r="N3" s="246"/>
      <c r="O3" s="245" t="s">
        <v>6</v>
      </c>
      <c r="P3" s="245"/>
      <c r="Q3" s="245"/>
    </row>
    <row r="4" spans="1:17" ht="22.5">
      <c r="A4" s="13"/>
      <c r="B4" s="14"/>
      <c r="C4" s="15"/>
      <c r="D4" s="15"/>
      <c r="E4" s="15" t="s">
        <v>7</v>
      </c>
      <c r="F4" s="5" t="s">
        <v>8</v>
      </c>
      <c r="G4" s="5" t="s">
        <v>9</v>
      </c>
      <c r="H4" s="5" t="s">
        <v>10</v>
      </c>
      <c r="I4" s="59" t="s">
        <v>8</v>
      </c>
      <c r="J4" s="59" t="s">
        <v>9</v>
      </c>
      <c r="K4" s="59" t="s">
        <v>10</v>
      </c>
      <c r="L4" s="69" t="s">
        <v>8</v>
      </c>
      <c r="M4" s="69" t="s">
        <v>9</v>
      </c>
      <c r="N4" s="69" t="s">
        <v>10</v>
      </c>
      <c r="O4" s="60" t="s">
        <v>8</v>
      </c>
      <c r="P4" s="60" t="s">
        <v>9</v>
      </c>
      <c r="Q4" s="60" t="s">
        <v>10</v>
      </c>
    </row>
    <row r="5" spans="1:17" ht="22.5">
      <c r="A5" s="23" t="s">
        <v>11</v>
      </c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2.5">
      <c r="A6" s="2"/>
      <c r="B6" s="2">
        <v>1</v>
      </c>
      <c r="C6" s="2" t="s">
        <v>12</v>
      </c>
      <c r="D6" s="2" t="s">
        <v>13</v>
      </c>
      <c r="E6" s="2" t="s">
        <v>14</v>
      </c>
      <c r="F6" s="1">
        <v>16</v>
      </c>
      <c r="G6" s="1">
        <v>26</v>
      </c>
      <c r="H6" s="6">
        <f aca="true" t="shared" si="0" ref="H6:H17">SUM(F6:G6)</f>
        <v>42</v>
      </c>
      <c r="I6" s="1">
        <v>11</v>
      </c>
      <c r="J6" s="1">
        <v>12</v>
      </c>
      <c r="K6" s="6">
        <f aca="true" t="shared" si="1" ref="K6:K17">SUM(I6:J6)</f>
        <v>23</v>
      </c>
      <c r="L6" s="1"/>
      <c r="M6" s="1"/>
      <c r="N6" s="6"/>
      <c r="O6" s="1">
        <f>F6+I6+L6</f>
        <v>27</v>
      </c>
      <c r="P6" s="1">
        <f>G6+J6+M6</f>
        <v>38</v>
      </c>
      <c r="Q6" s="6">
        <f aca="true" t="shared" si="2" ref="Q6:Q17">SUM(O6:P6)</f>
        <v>65</v>
      </c>
    </row>
    <row r="7" spans="1:17" ht="22.5">
      <c r="A7" s="2"/>
      <c r="B7" s="2">
        <v>2</v>
      </c>
      <c r="C7" s="2" t="s">
        <v>12</v>
      </c>
      <c r="D7" s="2" t="s">
        <v>15</v>
      </c>
      <c r="E7" s="2" t="s">
        <v>14</v>
      </c>
      <c r="F7" s="1">
        <v>10</v>
      </c>
      <c r="G7" s="1">
        <v>3</v>
      </c>
      <c r="H7" s="6">
        <f t="shared" si="0"/>
        <v>13</v>
      </c>
      <c r="I7" s="1">
        <v>1</v>
      </c>
      <c r="J7" s="1">
        <v>2</v>
      </c>
      <c r="K7" s="6">
        <f t="shared" si="1"/>
        <v>3</v>
      </c>
      <c r="L7" s="1"/>
      <c r="M7" s="1"/>
      <c r="N7" s="6"/>
      <c r="O7" s="1">
        <f aca="true" t="shared" si="3" ref="O7:O17">F7+I7+L7</f>
        <v>11</v>
      </c>
      <c r="P7" s="1">
        <f aca="true" t="shared" si="4" ref="P7:P16">G7+J7+M7</f>
        <v>5</v>
      </c>
      <c r="Q7" s="6">
        <f t="shared" si="2"/>
        <v>16</v>
      </c>
    </row>
    <row r="8" spans="1:17" ht="22.5">
      <c r="A8" s="2"/>
      <c r="B8" s="2">
        <v>3</v>
      </c>
      <c r="C8" s="2" t="s">
        <v>12</v>
      </c>
      <c r="D8" s="2" t="s">
        <v>16</v>
      </c>
      <c r="E8" s="2" t="s">
        <v>14</v>
      </c>
      <c r="F8" s="1"/>
      <c r="G8" s="1"/>
      <c r="H8" s="6">
        <f t="shared" si="0"/>
        <v>0</v>
      </c>
      <c r="I8" s="1"/>
      <c r="J8" s="1"/>
      <c r="K8" s="6">
        <f t="shared" si="1"/>
        <v>0</v>
      </c>
      <c r="L8" s="1"/>
      <c r="M8" s="1"/>
      <c r="N8" s="6"/>
      <c r="O8" s="1">
        <f t="shared" si="3"/>
        <v>0</v>
      </c>
      <c r="P8" s="1">
        <f t="shared" si="4"/>
        <v>0</v>
      </c>
      <c r="Q8" s="6">
        <f t="shared" si="2"/>
        <v>0</v>
      </c>
    </row>
    <row r="9" spans="1:17" ht="22.5">
      <c r="A9" s="2"/>
      <c r="B9" s="2">
        <v>4</v>
      </c>
      <c r="C9" s="2" t="s">
        <v>12</v>
      </c>
      <c r="D9" s="2" t="s">
        <v>17</v>
      </c>
      <c r="E9" s="2" t="s">
        <v>14</v>
      </c>
      <c r="F9" s="1">
        <v>11</v>
      </c>
      <c r="G9" s="1">
        <v>115</v>
      </c>
      <c r="H9" s="6">
        <f t="shared" si="0"/>
        <v>126</v>
      </c>
      <c r="I9" s="1"/>
      <c r="J9" s="1"/>
      <c r="K9" s="6">
        <f t="shared" si="1"/>
        <v>0</v>
      </c>
      <c r="L9" s="1"/>
      <c r="M9" s="1"/>
      <c r="N9" s="6"/>
      <c r="O9" s="1">
        <f t="shared" si="3"/>
        <v>11</v>
      </c>
      <c r="P9" s="1">
        <f t="shared" si="4"/>
        <v>115</v>
      </c>
      <c r="Q9" s="6">
        <f t="shared" si="2"/>
        <v>126</v>
      </c>
    </row>
    <row r="10" spans="1:17" ht="22.5">
      <c r="A10" s="2"/>
      <c r="B10" s="2">
        <v>5</v>
      </c>
      <c r="C10" s="2" t="s">
        <v>12</v>
      </c>
      <c r="D10" s="2" t="s">
        <v>18</v>
      </c>
      <c r="E10" s="2" t="s">
        <v>14</v>
      </c>
      <c r="F10" s="1"/>
      <c r="G10" s="1"/>
      <c r="H10" s="6">
        <f t="shared" si="0"/>
        <v>0</v>
      </c>
      <c r="I10" s="1"/>
      <c r="J10" s="1"/>
      <c r="K10" s="6">
        <f t="shared" si="1"/>
        <v>0</v>
      </c>
      <c r="L10" s="1"/>
      <c r="M10" s="1"/>
      <c r="N10" s="6"/>
      <c r="O10" s="1">
        <f t="shared" si="3"/>
        <v>0</v>
      </c>
      <c r="P10" s="1">
        <f t="shared" si="4"/>
        <v>0</v>
      </c>
      <c r="Q10" s="6">
        <f t="shared" si="2"/>
        <v>0</v>
      </c>
    </row>
    <row r="11" spans="1:17" ht="22.5">
      <c r="A11" s="2"/>
      <c r="B11" s="2">
        <v>6</v>
      </c>
      <c r="C11" s="2" t="s">
        <v>12</v>
      </c>
      <c r="D11" s="2" t="s">
        <v>19</v>
      </c>
      <c r="E11" s="2" t="s">
        <v>14</v>
      </c>
      <c r="F11" s="1"/>
      <c r="G11" s="1"/>
      <c r="H11" s="6">
        <f t="shared" si="0"/>
        <v>0</v>
      </c>
      <c r="I11" s="1"/>
      <c r="J11" s="1"/>
      <c r="K11" s="6">
        <f t="shared" si="1"/>
        <v>0</v>
      </c>
      <c r="L11" s="1"/>
      <c r="M11" s="1"/>
      <c r="N11" s="6"/>
      <c r="O11" s="1">
        <f t="shared" si="3"/>
        <v>0</v>
      </c>
      <c r="P11" s="1">
        <f t="shared" si="4"/>
        <v>0</v>
      </c>
      <c r="Q11" s="6">
        <f t="shared" si="2"/>
        <v>0</v>
      </c>
    </row>
    <row r="12" spans="1:17" ht="22.5">
      <c r="A12" s="2"/>
      <c r="B12" s="2">
        <v>7</v>
      </c>
      <c r="C12" s="2" t="s">
        <v>128</v>
      </c>
      <c r="D12" s="2" t="s">
        <v>20</v>
      </c>
      <c r="E12" s="2" t="s">
        <v>14</v>
      </c>
      <c r="F12" s="1"/>
      <c r="G12" s="1"/>
      <c r="H12" s="6">
        <f t="shared" si="0"/>
        <v>0</v>
      </c>
      <c r="I12" s="1"/>
      <c r="J12" s="1"/>
      <c r="K12" s="6">
        <f t="shared" si="1"/>
        <v>0</v>
      </c>
      <c r="L12" s="1"/>
      <c r="M12" s="1"/>
      <c r="N12" s="6"/>
      <c r="O12" s="1">
        <f t="shared" si="3"/>
        <v>0</v>
      </c>
      <c r="P12" s="1">
        <f t="shared" si="4"/>
        <v>0</v>
      </c>
      <c r="Q12" s="6">
        <f t="shared" si="2"/>
        <v>0</v>
      </c>
    </row>
    <row r="13" spans="1:17" ht="22.5">
      <c r="A13" s="2"/>
      <c r="B13" s="2">
        <v>8</v>
      </c>
      <c r="C13" s="2" t="s">
        <v>12</v>
      </c>
      <c r="D13" s="2" t="s">
        <v>129</v>
      </c>
      <c r="E13" s="2" t="s">
        <v>14</v>
      </c>
      <c r="F13" s="1"/>
      <c r="G13" s="1"/>
      <c r="H13" s="6">
        <f t="shared" si="0"/>
        <v>0</v>
      </c>
      <c r="I13" s="1"/>
      <c r="J13" s="1"/>
      <c r="K13" s="6">
        <f t="shared" si="1"/>
        <v>0</v>
      </c>
      <c r="L13" s="1"/>
      <c r="M13" s="1"/>
      <c r="N13" s="6"/>
      <c r="O13" s="1">
        <f t="shared" si="3"/>
        <v>0</v>
      </c>
      <c r="P13" s="1">
        <f t="shared" si="4"/>
        <v>0</v>
      </c>
      <c r="Q13" s="6">
        <f t="shared" si="2"/>
        <v>0</v>
      </c>
    </row>
    <row r="14" spans="1:17" ht="22.5">
      <c r="A14" s="2"/>
      <c r="B14" s="2">
        <v>9</v>
      </c>
      <c r="C14" s="2" t="s">
        <v>12</v>
      </c>
      <c r="D14" s="2" t="s">
        <v>130</v>
      </c>
      <c r="E14" s="2" t="s">
        <v>14</v>
      </c>
      <c r="F14" s="1"/>
      <c r="G14" s="1"/>
      <c r="H14" s="6">
        <f t="shared" si="0"/>
        <v>0</v>
      </c>
      <c r="I14" s="1"/>
      <c r="J14" s="1"/>
      <c r="K14" s="6">
        <f t="shared" si="1"/>
        <v>0</v>
      </c>
      <c r="L14" s="1"/>
      <c r="M14" s="1"/>
      <c r="N14" s="6"/>
      <c r="O14" s="1">
        <f t="shared" si="3"/>
        <v>0</v>
      </c>
      <c r="P14" s="1">
        <f t="shared" si="4"/>
        <v>0</v>
      </c>
      <c r="Q14" s="6">
        <f t="shared" si="2"/>
        <v>0</v>
      </c>
    </row>
    <row r="15" spans="1:17" ht="22.5">
      <c r="A15" s="2"/>
      <c r="B15" s="2">
        <v>10</v>
      </c>
      <c r="C15" s="2" t="s">
        <v>21</v>
      </c>
      <c r="D15" s="2" t="s">
        <v>22</v>
      </c>
      <c r="E15" s="2" t="s">
        <v>14</v>
      </c>
      <c r="F15" s="1">
        <v>5</v>
      </c>
      <c r="G15" s="1">
        <v>3</v>
      </c>
      <c r="H15" s="6">
        <f t="shared" si="0"/>
        <v>8</v>
      </c>
      <c r="I15" s="1"/>
      <c r="J15" s="1"/>
      <c r="K15" s="6">
        <f t="shared" si="1"/>
        <v>0</v>
      </c>
      <c r="L15" s="1"/>
      <c r="M15" s="1"/>
      <c r="N15" s="6"/>
      <c r="O15" s="1">
        <f t="shared" si="3"/>
        <v>5</v>
      </c>
      <c r="P15" s="1">
        <f t="shared" si="4"/>
        <v>3</v>
      </c>
      <c r="Q15" s="6">
        <f t="shared" si="2"/>
        <v>8</v>
      </c>
    </row>
    <row r="16" spans="1:17" ht="22.5">
      <c r="A16" s="2"/>
      <c r="B16" s="2">
        <v>11</v>
      </c>
      <c r="C16" s="2" t="s">
        <v>21</v>
      </c>
      <c r="D16" s="2" t="s">
        <v>23</v>
      </c>
      <c r="E16" s="2" t="s">
        <v>14</v>
      </c>
      <c r="F16" s="1">
        <v>7</v>
      </c>
      <c r="G16" s="1">
        <v>1</v>
      </c>
      <c r="H16" s="6">
        <f t="shared" si="0"/>
        <v>8</v>
      </c>
      <c r="I16" s="1">
        <v>14</v>
      </c>
      <c r="J16" s="1">
        <v>1</v>
      </c>
      <c r="K16" s="6">
        <f t="shared" si="1"/>
        <v>15</v>
      </c>
      <c r="L16" s="1"/>
      <c r="M16" s="1"/>
      <c r="N16" s="6"/>
      <c r="O16" s="1">
        <f t="shared" si="3"/>
        <v>21</v>
      </c>
      <c r="P16" s="1">
        <f t="shared" si="4"/>
        <v>2</v>
      </c>
      <c r="Q16" s="6">
        <f t="shared" si="2"/>
        <v>23</v>
      </c>
    </row>
    <row r="17" spans="1:17" ht="22.5">
      <c r="A17" s="2"/>
      <c r="B17" s="2">
        <v>12</v>
      </c>
      <c r="C17" s="2" t="s">
        <v>21</v>
      </c>
      <c r="D17" s="2" t="s">
        <v>24</v>
      </c>
      <c r="E17" s="2" t="s">
        <v>14</v>
      </c>
      <c r="F17" s="1">
        <v>18</v>
      </c>
      <c r="G17" s="1">
        <v>2</v>
      </c>
      <c r="H17" s="6">
        <f t="shared" si="0"/>
        <v>20</v>
      </c>
      <c r="I17" s="1">
        <v>4</v>
      </c>
      <c r="J17" s="1"/>
      <c r="K17" s="6">
        <f t="shared" si="1"/>
        <v>4</v>
      </c>
      <c r="L17" s="1"/>
      <c r="M17" s="1"/>
      <c r="N17" s="6"/>
      <c r="O17" s="1">
        <f t="shared" si="3"/>
        <v>22</v>
      </c>
      <c r="P17" s="1">
        <f>G17+J17+M17</f>
        <v>2</v>
      </c>
      <c r="Q17" s="6">
        <f t="shared" si="2"/>
        <v>24</v>
      </c>
    </row>
    <row r="18" spans="1:17" ht="22.5">
      <c r="A18" s="238" t="s">
        <v>25</v>
      </c>
      <c r="B18" s="238"/>
      <c r="C18" s="238"/>
      <c r="D18" s="238"/>
      <c r="E18" s="238"/>
      <c r="F18" s="6">
        <f aca="true" t="shared" si="5" ref="F18:K18">SUM(F6:F17)</f>
        <v>67</v>
      </c>
      <c r="G18" s="6">
        <f t="shared" si="5"/>
        <v>150</v>
      </c>
      <c r="H18" s="6">
        <f t="shared" si="5"/>
        <v>217</v>
      </c>
      <c r="I18" s="6">
        <f t="shared" si="5"/>
        <v>30</v>
      </c>
      <c r="J18" s="6">
        <f t="shared" si="5"/>
        <v>15</v>
      </c>
      <c r="K18" s="6">
        <f t="shared" si="5"/>
        <v>45</v>
      </c>
      <c r="L18" s="6"/>
      <c r="M18" s="6"/>
      <c r="N18" s="6"/>
      <c r="O18" s="6">
        <f>SUM(O6:O17)</f>
        <v>97</v>
      </c>
      <c r="P18" s="6">
        <f>SUM(P6:P17)</f>
        <v>165</v>
      </c>
      <c r="Q18" s="6">
        <f>SUM(Q6:Q17)</f>
        <v>262</v>
      </c>
    </row>
    <row r="19" spans="1:17" ht="22.5">
      <c r="A19" s="19" t="s">
        <v>26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2.5">
      <c r="A20" s="2"/>
      <c r="B20" s="2">
        <v>1</v>
      </c>
      <c r="C20" s="2" t="s">
        <v>27</v>
      </c>
      <c r="D20" s="2" t="s">
        <v>28</v>
      </c>
      <c r="E20" s="2" t="s">
        <v>14</v>
      </c>
      <c r="F20" s="1">
        <v>1</v>
      </c>
      <c r="G20" s="1">
        <v>93</v>
      </c>
      <c r="H20" s="17">
        <f aca="true" t="shared" si="6" ref="H20:H27">SUM(F20:G20)</f>
        <v>94</v>
      </c>
      <c r="I20" s="1"/>
      <c r="J20" s="1"/>
      <c r="K20" s="17"/>
      <c r="L20" s="1"/>
      <c r="M20" s="1"/>
      <c r="N20" s="17"/>
      <c r="O20" s="1">
        <f>F20+I20+L20</f>
        <v>1</v>
      </c>
      <c r="P20" s="1">
        <f>G20+J20+M20</f>
        <v>93</v>
      </c>
      <c r="Q20" s="17">
        <f aca="true" t="shared" si="7" ref="Q20:Q33">SUM(O20:P20)</f>
        <v>94</v>
      </c>
    </row>
    <row r="21" spans="1:17" ht="22.5">
      <c r="A21" s="2"/>
      <c r="B21" s="2">
        <v>2</v>
      </c>
      <c r="C21" s="2" t="s">
        <v>27</v>
      </c>
      <c r="D21" s="2" t="s">
        <v>29</v>
      </c>
      <c r="E21" s="2" t="s">
        <v>14</v>
      </c>
      <c r="F21" s="1">
        <v>37</v>
      </c>
      <c r="G21" s="1">
        <v>108</v>
      </c>
      <c r="H21" s="17">
        <f t="shared" si="6"/>
        <v>145</v>
      </c>
      <c r="I21" s="1"/>
      <c r="J21" s="1"/>
      <c r="K21" s="17"/>
      <c r="L21" s="1"/>
      <c r="M21" s="1"/>
      <c r="N21" s="17"/>
      <c r="O21" s="1">
        <f aca="true" t="shared" si="8" ref="O21:P33">F21+I21+L21</f>
        <v>37</v>
      </c>
      <c r="P21" s="1">
        <f t="shared" si="8"/>
        <v>108</v>
      </c>
      <c r="Q21" s="17">
        <f t="shared" si="7"/>
        <v>145</v>
      </c>
    </row>
    <row r="22" spans="1:17" ht="22.5">
      <c r="A22" s="2"/>
      <c r="B22" s="2">
        <v>3</v>
      </c>
      <c r="C22" s="2" t="s">
        <v>27</v>
      </c>
      <c r="D22" s="2" t="s">
        <v>30</v>
      </c>
      <c r="E22" s="2" t="s">
        <v>14</v>
      </c>
      <c r="F22" s="1">
        <v>42</v>
      </c>
      <c r="G22" s="1">
        <v>61</v>
      </c>
      <c r="H22" s="17">
        <f t="shared" si="6"/>
        <v>103</v>
      </c>
      <c r="I22" s="1"/>
      <c r="J22" s="1"/>
      <c r="K22" s="17"/>
      <c r="L22" s="1"/>
      <c r="M22" s="1"/>
      <c r="N22" s="17"/>
      <c r="O22" s="1">
        <f t="shared" si="8"/>
        <v>42</v>
      </c>
      <c r="P22" s="1">
        <f t="shared" si="8"/>
        <v>61</v>
      </c>
      <c r="Q22" s="17">
        <f t="shared" si="7"/>
        <v>103</v>
      </c>
    </row>
    <row r="23" spans="1:17" ht="22.5">
      <c r="A23" s="2"/>
      <c r="B23" s="2">
        <v>4</v>
      </c>
      <c r="C23" s="2" t="s">
        <v>27</v>
      </c>
      <c r="D23" s="2" t="s">
        <v>31</v>
      </c>
      <c r="E23" s="2" t="s">
        <v>14</v>
      </c>
      <c r="F23" s="1">
        <v>8</v>
      </c>
      <c r="G23" s="1">
        <v>117</v>
      </c>
      <c r="H23" s="17">
        <f t="shared" si="6"/>
        <v>125</v>
      </c>
      <c r="I23" s="1"/>
      <c r="J23" s="1"/>
      <c r="K23" s="17"/>
      <c r="L23" s="1"/>
      <c r="M23" s="1"/>
      <c r="N23" s="17"/>
      <c r="O23" s="1">
        <f t="shared" si="8"/>
        <v>8</v>
      </c>
      <c r="P23" s="1">
        <f t="shared" si="8"/>
        <v>117</v>
      </c>
      <c r="Q23" s="17">
        <f t="shared" si="7"/>
        <v>125</v>
      </c>
    </row>
    <row r="24" spans="1:17" ht="22.5">
      <c r="A24" s="2"/>
      <c r="B24" s="2">
        <v>5</v>
      </c>
      <c r="C24" s="2" t="s">
        <v>27</v>
      </c>
      <c r="D24" s="2" t="s">
        <v>32</v>
      </c>
      <c r="E24" s="2" t="s">
        <v>14</v>
      </c>
      <c r="F24" s="1">
        <v>16</v>
      </c>
      <c r="G24" s="1">
        <v>112</v>
      </c>
      <c r="H24" s="17">
        <f t="shared" si="6"/>
        <v>128</v>
      </c>
      <c r="I24" s="1"/>
      <c r="J24" s="1"/>
      <c r="K24" s="17"/>
      <c r="L24" s="1"/>
      <c r="M24" s="1"/>
      <c r="N24" s="17"/>
      <c r="O24" s="1">
        <f t="shared" si="8"/>
        <v>16</v>
      </c>
      <c r="P24" s="1">
        <f t="shared" si="8"/>
        <v>112</v>
      </c>
      <c r="Q24" s="17">
        <f t="shared" si="7"/>
        <v>128</v>
      </c>
    </row>
    <row r="25" spans="1:17" ht="22.5">
      <c r="A25" s="2"/>
      <c r="B25" s="2">
        <v>6</v>
      </c>
      <c r="C25" s="2" t="s">
        <v>27</v>
      </c>
      <c r="D25" s="2" t="s">
        <v>33</v>
      </c>
      <c r="E25" s="2" t="s">
        <v>14</v>
      </c>
      <c r="F25" s="1">
        <v>43</v>
      </c>
      <c r="G25" s="1">
        <v>93</v>
      </c>
      <c r="H25" s="17">
        <f t="shared" si="6"/>
        <v>136</v>
      </c>
      <c r="I25" s="1"/>
      <c r="J25" s="1"/>
      <c r="K25" s="17"/>
      <c r="L25" s="1"/>
      <c r="M25" s="1"/>
      <c r="N25" s="17"/>
      <c r="O25" s="1">
        <f t="shared" si="8"/>
        <v>43</v>
      </c>
      <c r="P25" s="1">
        <f t="shared" si="8"/>
        <v>93</v>
      </c>
      <c r="Q25" s="17">
        <f t="shared" si="7"/>
        <v>136</v>
      </c>
    </row>
    <row r="26" spans="1:17" ht="22.5">
      <c r="A26" s="2"/>
      <c r="B26" s="2">
        <v>7</v>
      </c>
      <c r="C26" s="2" t="s">
        <v>27</v>
      </c>
      <c r="D26" s="2" t="s">
        <v>34</v>
      </c>
      <c r="E26" s="2" t="s">
        <v>14</v>
      </c>
      <c r="F26" s="1">
        <v>15</v>
      </c>
      <c r="G26" s="1">
        <v>111</v>
      </c>
      <c r="H26" s="17">
        <f t="shared" si="6"/>
        <v>126</v>
      </c>
      <c r="I26" s="1"/>
      <c r="J26" s="1"/>
      <c r="K26" s="17"/>
      <c r="L26" s="1"/>
      <c r="M26" s="1"/>
      <c r="N26" s="17"/>
      <c r="O26" s="1">
        <f t="shared" si="8"/>
        <v>15</v>
      </c>
      <c r="P26" s="1">
        <f t="shared" si="8"/>
        <v>111</v>
      </c>
      <c r="Q26" s="17">
        <f t="shared" si="7"/>
        <v>126</v>
      </c>
    </row>
    <row r="27" spans="1:17" ht="22.5">
      <c r="A27" s="2"/>
      <c r="B27" s="2">
        <v>8</v>
      </c>
      <c r="C27" s="2" t="s">
        <v>27</v>
      </c>
      <c r="D27" s="2" t="s">
        <v>35</v>
      </c>
      <c r="E27" s="2" t="s">
        <v>14</v>
      </c>
      <c r="F27" s="1">
        <v>14</v>
      </c>
      <c r="G27" s="1">
        <v>100</v>
      </c>
      <c r="H27" s="17">
        <f t="shared" si="6"/>
        <v>114</v>
      </c>
      <c r="I27" s="1"/>
      <c r="J27" s="1"/>
      <c r="K27" s="17"/>
      <c r="L27" s="1"/>
      <c r="M27" s="1"/>
      <c r="N27" s="17"/>
      <c r="O27" s="1">
        <f t="shared" si="8"/>
        <v>14</v>
      </c>
      <c r="P27" s="1">
        <f t="shared" si="8"/>
        <v>100</v>
      </c>
      <c r="Q27" s="17">
        <f t="shared" si="7"/>
        <v>114</v>
      </c>
    </row>
    <row r="28" spans="1:17" ht="22.5">
      <c r="A28" s="2"/>
      <c r="B28" s="2">
        <v>9</v>
      </c>
      <c r="C28" s="2" t="s">
        <v>27</v>
      </c>
      <c r="D28" s="2" t="s">
        <v>36</v>
      </c>
      <c r="E28" s="2" t="s">
        <v>14</v>
      </c>
      <c r="F28" s="1"/>
      <c r="G28" s="1"/>
      <c r="H28" s="17"/>
      <c r="I28" s="1"/>
      <c r="J28" s="1"/>
      <c r="K28" s="17"/>
      <c r="L28" s="1"/>
      <c r="M28" s="1"/>
      <c r="N28" s="17"/>
      <c r="O28" s="1"/>
      <c r="P28" s="1"/>
      <c r="Q28" s="17"/>
    </row>
    <row r="29" spans="1:17" ht="22.5">
      <c r="A29" s="2"/>
      <c r="B29" s="2">
        <v>10</v>
      </c>
      <c r="C29" s="2" t="s">
        <v>27</v>
      </c>
      <c r="D29" s="2" t="s">
        <v>37</v>
      </c>
      <c r="E29" s="2" t="s">
        <v>14</v>
      </c>
      <c r="F29" s="1"/>
      <c r="G29" s="1"/>
      <c r="H29" s="17"/>
      <c r="I29" s="1"/>
      <c r="J29" s="1"/>
      <c r="K29" s="17"/>
      <c r="L29" s="1"/>
      <c r="M29" s="1"/>
      <c r="N29" s="17"/>
      <c r="O29" s="1"/>
      <c r="P29" s="1"/>
      <c r="Q29" s="17"/>
    </row>
    <row r="30" spans="1:17" ht="22.5">
      <c r="A30" s="2"/>
      <c r="B30" s="2">
        <v>11</v>
      </c>
      <c r="C30" s="2" t="s">
        <v>27</v>
      </c>
      <c r="D30" s="2" t="s">
        <v>127</v>
      </c>
      <c r="E30" s="2" t="s">
        <v>14</v>
      </c>
      <c r="F30" s="1"/>
      <c r="G30" s="1"/>
      <c r="H30" s="17"/>
      <c r="I30" s="1"/>
      <c r="J30" s="1"/>
      <c r="K30" s="17"/>
      <c r="L30" s="1"/>
      <c r="M30" s="1"/>
      <c r="N30" s="17"/>
      <c r="O30" s="1"/>
      <c r="P30" s="1"/>
      <c r="Q30" s="17"/>
    </row>
    <row r="31" spans="1:17" ht="22.5">
      <c r="A31" s="2"/>
      <c r="B31" s="2">
        <v>12</v>
      </c>
      <c r="C31" s="2" t="s">
        <v>38</v>
      </c>
      <c r="D31" s="2" t="s">
        <v>39</v>
      </c>
      <c r="E31" s="3" t="s">
        <v>38</v>
      </c>
      <c r="F31" s="1"/>
      <c r="G31" s="1"/>
      <c r="H31" s="17"/>
      <c r="I31" s="1"/>
      <c r="J31" s="1"/>
      <c r="K31" s="17"/>
      <c r="L31" s="1">
        <v>75</v>
      </c>
      <c r="M31" s="1">
        <v>91</v>
      </c>
      <c r="N31" s="17">
        <f>SUM(L31:M31)</f>
        <v>166</v>
      </c>
      <c r="O31" s="1">
        <f t="shared" si="8"/>
        <v>75</v>
      </c>
      <c r="P31" s="1">
        <f t="shared" si="8"/>
        <v>91</v>
      </c>
      <c r="Q31" s="17">
        <f t="shared" si="7"/>
        <v>166</v>
      </c>
    </row>
    <row r="32" spans="1:17" ht="22.5">
      <c r="A32" s="2"/>
      <c r="B32" s="2">
        <v>13</v>
      </c>
      <c r="C32" s="2" t="s">
        <v>40</v>
      </c>
      <c r="D32" s="2" t="s">
        <v>41</v>
      </c>
      <c r="E32" s="2" t="s">
        <v>42</v>
      </c>
      <c r="F32" s="1"/>
      <c r="G32" s="1"/>
      <c r="H32" s="17"/>
      <c r="I32" s="1"/>
      <c r="J32" s="1"/>
      <c r="K32" s="17"/>
      <c r="L32" s="1">
        <v>6</v>
      </c>
      <c r="M32" s="1">
        <v>25</v>
      </c>
      <c r="N32" s="17">
        <f>SUM(L32:M32)</f>
        <v>31</v>
      </c>
      <c r="O32" s="1">
        <f t="shared" si="8"/>
        <v>6</v>
      </c>
      <c r="P32" s="1">
        <f t="shared" si="8"/>
        <v>25</v>
      </c>
      <c r="Q32" s="17">
        <f t="shared" si="7"/>
        <v>31</v>
      </c>
    </row>
    <row r="33" spans="1:17" ht="22.5">
      <c r="A33" s="2"/>
      <c r="B33" s="2">
        <v>14</v>
      </c>
      <c r="C33" s="2" t="s">
        <v>40</v>
      </c>
      <c r="D33" s="2" t="s">
        <v>43</v>
      </c>
      <c r="E33" s="2" t="s">
        <v>42</v>
      </c>
      <c r="F33" s="1"/>
      <c r="G33" s="1"/>
      <c r="H33" s="17"/>
      <c r="I33" s="1"/>
      <c r="J33" s="1"/>
      <c r="K33" s="17"/>
      <c r="L33" s="1"/>
      <c r="M33" s="1">
        <v>6</v>
      </c>
      <c r="N33" s="17">
        <f>SUM(L33:M33)</f>
        <v>6</v>
      </c>
      <c r="O33" s="1">
        <f t="shared" si="8"/>
        <v>0</v>
      </c>
      <c r="P33" s="1">
        <f t="shared" si="8"/>
        <v>6</v>
      </c>
      <c r="Q33" s="17">
        <f t="shared" si="7"/>
        <v>6</v>
      </c>
    </row>
    <row r="34" spans="1:17" ht="22.5">
      <c r="A34" s="2"/>
      <c r="B34" s="2">
        <v>15</v>
      </c>
      <c r="C34" s="2" t="s">
        <v>40</v>
      </c>
      <c r="D34" s="2" t="s">
        <v>44</v>
      </c>
      <c r="E34" s="2" t="s">
        <v>42</v>
      </c>
      <c r="F34" s="1"/>
      <c r="G34" s="1"/>
      <c r="H34" s="17"/>
      <c r="I34" s="1"/>
      <c r="J34" s="1"/>
      <c r="K34" s="17"/>
      <c r="L34" s="1"/>
      <c r="M34" s="1"/>
      <c r="N34" s="17"/>
      <c r="O34" s="1"/>
      <c r="P34" s="1"/>
      <c r="Q34" s="17"/>
    </row>
    <row r="35" spans="1:17" ht="22.5">
      <c r="A35" s="2"/>
      <c r="B35" s="2">
        <v>16</v>
      </c>
      <c r="C35" s="2" t="s">
        <v>45</v>
      </c>
      <c r="D35" s="2" t="s">
        <v>41</v>
      </c>
      <c r="E35" s="2" t="s">
        <v>46</v>
      </c>
      <c r="F35" s="1"/>
      <c r="G35" s="1"/>
      <c r="H35" s="17"/>
      <c r="I35" s="1"/>
      <c r="J35" s="1"/>
      <c r="K35" s="17"/>
      <c r="L35" s="1"/>
      <c r="M35" s="1"/>
      <c r="N35" s="17"/>
      <c r="O35" s="1"/>
      <c r="P35" s="1"/>
      <c r="Q35" s="17"/>
    </row>
    <row r="36" spans="1:17" ht="22.5">
      <c r="A36" s="239" t="s">
        <v>47</v>
      </c>
      <c r="B36" s="239"/>
      <c r="C36" s="239"/>
      <c r="D36" s="239"/>
      <c r="E36" s="239"/>
      <c r="F36" s="17">
        <f aca="true" t="shared" si="9" ref="F36:Q36">SUM(F20:F35)</f>
        <v>176</v>
      </c>
      <c r="G36" s="17">
        <f t="shared" si="9"/>
        <v>795</v>
      </c>
      <c r="H36" s="17">
        <f t="shared" si="9"/>
        <v>971</v>
      </c>
      <c r="I36" s="17"/>
      <c r="J36" s="17"/>
      <c r="K36" s="17"/>
      <c r="L36" s="17">
        <f t="shared" si="9"/>
        <v>81</v>
      </c>
      <c r="M36" s="17">
        <f t="shared" si="9"/>
        <v>122</v>
      </c>
      <c r="N36" s="17">
        <f t="shared" si="9"/>
        <v>203</v>
      </c>
      <c r="O36" s="17">
        <f t="shared" si="9"/>
        <v>257</v>
      </c>
      <c r="P36" s="17">
        <f t="shared" si="9"/>
        <v>917</v>
      </c>
      <c r="Q36" s="17">
        <f t="shared" si="9"/>
        <v>1174</v>
      </c>
    </row>
    <row r="37" spans="1:17" ht="22.5">
      <c r="A37" s="27" t="s">
        <v>48</v>
      </c>
      <c r="B37" s="28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22.5">
      <c r="A38" s="2"/>
      <c r="B38" s="2">
        <v>1</v>
      </c>
      <c r="C38" s="2" t="s">
        <v>49</v>
      </c>
      <c r="D38" s="2" t="s">
        <v>50</v>
      </c>
      <c r="E38" s="2" t="s">
        <v>14</v>
      </c>
      <c r="F38" s="1">
        <v>16</v>
      </c>
      <c r="G38" s="1">
        <v>40</v>
      </c>
      <c r="H38" s="16">
        <f>SUM(F38:G38)</f>
        <v>56</v>
      </c>
      <c r="I38" s="1"/>
      <c r="J38" s="1">
        <v>7</v>
      </c>
      <c r="K38" s="16">
        <f>SUM(I38:J38)</f>
        <v>7</v>
      </c>
      <c r="L38" s="1"/>
      <c r="M38" s="1"/>
      <c r="N38" s="16">
        <f>SUM(L38:M38)</f>
        <v>0</v>
      </c>
      <c r="O38" s="1">
        <f>F38+I38+L38</f>
        <v>16</v>
      </c>
      <c r="P38" s="1">
        <f>G38+J38+M38</f>
        <v>47</v>
      </c>
      <c r="Q38" s="16">
        <f>SUM(O38:P38)</f>
        <v>63</v>
      </c>
    </row>
    <row r="39" spans="1:17" ht="22.5">
      <c r="A39" s="2"/>
      <c r="B39" s="2">
        <v>2</v>
      </c>
      <c r="C39" s="2" t="s">
        <v>49</v>
      </c>
      <c r="D39" s="2" t="s">
        <v>51</v>
      </c>
      <c r="E39" s="2" t="s">
        <v>14</v>
      </c>
      <c r="F39" s="1"/>
      <c r="G39" s="1">
        <v>12</v>
      </c>
      <c r="H39" s="16">
        <f aca="true" t="shared" si="10" ref="H39:H49">SUM(F39:G39)</f>
        <v>12</v>
      </c>
      <c r="I39" s="1">
        <v>1</v>
      </c>
      <c r="J39" s="1"/>
      <c r="K39" s="16">
        <f aca="true" t="shared" si="11" ref="K39:K49">SUM(I39:J39)</f>
        <v>1</v>
      </c>
      <c r="L39" s="1"/>
      <c r="M39" s="1"/>
      <c r="N39" s="16">
        <f aca="true" t="shared" si="12" ref="N39:N49">SUM(L39:M39)</f>
        <v>0</v>
      </c>
      <c r="O39" s="1">
        <f aca="true" t="shared" si="13" ref="O39:O49">F39+I39+L39</f>
        <v>1</v>
      </c>
      <c r="P39" s="1">
        <f aca="true" t="shared" si="14" ref="P39:P48">G39+J39+M39</f>
        <v>12</v>
      </c>
      <c r="Q39" s="16">
        <f aca="true" t="shared" si="15" ref="Q39:Q49">SUM(O39:P39)</f>
        <v>13</v>
      </c>
    </row>
    <row r="40" spans="1:17" ht="22.5">
      <c r="A40" s="2"/>
      <c r="B40" s="2">
        <v>3</v>
      </c>
      <c r="C40" s="2" t="s">
        <v>49</v>
      </c>
      <c r="D40" s="2" t="s">
        <v>52</v>
      </c>
      <c r="E40" s="2" t="s">
        <v>14</v>
      </c>
      <c r="F40" s="1"/>
      <c r="G40" s="1">
        <v>3</v>
      </c>
      <c r="H40" s="16">
        <f t="shared" si="10"/>
        <v>3</v>
      </c>
      <c r="I40" s="1"/>
      <c r="J40" s="1"/>
      <c r="K40" s="16">
        <f t="shared" si="11"/>
        <v>0</v>
      </c>
      <c r="L40" s="1"/>
      <c r="M40" s="1"/>
      <c r="N40" s="16">
        <f t="shared" si="12"/>
        <v>0</v>
      </c>
      <c r="O40" s="1">
        <f t="shared" si="13"/>
        <v>0</v>
      </c>
      <c r="P40" s="1">
        <f t="shared" si="14"/>
        <v>3</v>
      </c>
      <c r="Q40" s="16">
        <f t="shared" si="15"/>
        <v>3</v>
      </c>
    </row>
    <row r="41" spans="1:17" ht="22.5">
      <c r="A41" s="2"/>
      <c r="B41" s="2">
        <v>4</v>
      </c>
      <c r="C41" s="2" t="s">
        <v>49</v>
      </c>
      <c r="D41" s="2" t="s">
        <v>53</v>
      </c>
      <c r="E41" s="2" t="s">
        <v>14</v>
      </c>
      <c r="F41" s="1">
        <v>10</v>
      </c>
      <c r="G41" s="1">
        <v>52</v>
      </c>
      <c r="H41" s="16">
        <f t="shared" si="10"/>
        <v>62</v>
      </c>
      <c r="I41" s="1"/>
      <c r="J41" s="1">
        <v>8</v>
      </c>
      <c r="K41" s="16">
        <f t="shared" si="11"/>
        <v>8</v>
      </c>
      <c r="L41" s="1"/>
      <c r="M41" s="1"/>
      <c r="N41" s="16">
        <f t="shared" si="12"/>
        <v>0</v>
      </c>
      <c r="O41" s="1">
        <f t="shared" si="13"/>
        <v>10</v>
      </c>
      <c r="P41" s="1">
        <f t="shared" si="14"/>
        <v>60</v>
      </c>
      <c r="Q41" s="16">
        <f t="shared" si="15"/>
        <v>70</v>
      </c>
    </row>
    <row r="42" spans="1:17" ht="22.5">
      <c r="A42" s="2"/>
      <c r="B42" s="2">
        <v>5</v>
      </c>
      <c r="C42" s="2" t="s">
        <v>49</v>
      </c>
      <c r="D42" s="2" t="s">
        <v>54</v>
      </c>
      <c r="E42" s="2" t="s">
        <v>14</v>
      </c>
      <c r="F42" s="1"/>
      <c r="G42" s="1"/>
      <c r="H42" s="16">
        <f t="shared" si="10"/>
        <v>0</v>
      </c>
      <c r="I42" s="1">
        <v>14</v>
      </c>
      <c r="J42" s="1">
        <v>24</v>
      </c>
      <c r="K42" s="16">
        <f t="shared" si="11"/>
        <v>38</v>
      </c>
      <c r="L42" s="1"/>
      <c r="M42" s="1"/>
      <c r="N42" s="16">
        <f t="shared" si="12"/>
        <v>0</v>
      </c>
      <c r="O42" s="1">
        <f t="shared" si="13"/>
        <v>14</v>
      </c>
      <c r="P42" s="1">
        <f t="shared" si="14"/>
        <v>24</v>
      </c>
      <c r="Q42" s="16">
        <f t="shared" si="15"/>
        <v>38</v>
      </c>
    </row>
    <row r="43" spans="1:17" ht="22.5">
      <c r="A43" s="2"/>
      <c r="B43" s="2">
        <v>6</v>
      </c>
      <c r="C43" s="2" t="s">
        <v>49</v>
      </c>
      <c r="D43" s="2" t="s">
        <v>55</v>
      </c>
      <c r="E43" s="2" t="s">
        <v>14</v>
      </c>
      <c r="F43" s="1"/>
      <c r="G43" s="1"/>
      <c r="H43" s="16">
        <f t="shared" si="10"/>
        <v>0</v>
      </c>
      <c r="I43" s="1"/>
      <c r="J43" s="1"/>
      <c r="K43" s="16">
        <f t="shared" si="11"/>
        <v>0</v>
      </c>
      <c r="L43" s="1"/>
      <c r="M43" s="1"/>
      <c r="N43" s="16">
        <f t="shared" si="12"/>
        <v>0</v>
      </c>
      <c r="O43" s="1">
        <f t="shared" si="13"/>
        <v>0</v>
      </c>
      <c r="P43" s="1">
        <f t="shared" si="14"/>
        <v>0</v>
      </c>
      <c r="Q43" s="16">
        <f t="shared" si="15"/>
        <v>0</v>
      </c>
    </row>
    <row r="44" spans="1:17" ht="22.5">
      <c r="A44" s="2"/>
      <c r="B44" s="2">
        <v>7</v>
      </c>
      <c r="C44" s="2" t="s">
        <v>49</v>
      </c>
      <c r="D44" s="2" t="s">
        <v>56</v>
      </c>
      <c r="E44" s="2" t="s">
        <v>14</v>
      </c>
      <c r="F44" s="1"/>
      <c r="G44" s="1"/>
      <c r="H44" s="16">
        <f t="shared" si="10"/>
        <v>0</v>
      </c>
      <c r="I44" s="1"/>
      <c r="J44" s="1"/>
      <c r="K44" s="16">
        <f t="shared" si="11"/>
        <v>0</v>
      </c>
      <c r="L44" s="1"/>
      <c r="M44" s="1"/>
      <c r="N44" s="16">
        <f t="shared" si="12"/>
        <v>0</v>
      </c>
      <c r="O44" s="1">
        <f t="shared" si="13"/>
        <v>0</v>
      </c>
      <c r="P44" s="1">
        <f t="shared" si="14"/>
        <v>0</v>
      </c>
      <c r="Q44" s="16">
        <f t="shared" si="15"/>
        <v>0</v>
      </c>
    </row>
    <row r="45" spans="1:17" ht="22.5">
      <c r="A45" s="2"/>
      <c r="B45" s="2">
        <v>8</v>
      </c>
      <c r="C45" s="2" t="s">
        <v>49</v>
      </c>
      <c r="D45" s="2" t="s">
        <v>93</v>
      </c>
      <c r="E45" s="2" t="s">
        <v>14</v>
      </c>
      <c r="F45" s="1"/>
      <c r="G45" s="1"/>
      <c r="H45" s="16">
        <f t="shared" si="10"/>
        <v>0</v>
      </c>
      <c r="I45" s="1"/>
      <c r="J45" s="1"/>
      <c r="K45" s="16">
        <f t="shared" si="11"/>
        <v>0</v>
      </c>
      <c r="L45" s="1"/>
      <c r="M45" s="1"/>
      <c r="N45" s="16">
        <f t="shared" si="12"/>
        <v>0</v>
      </c>
      <c r="O45" s="1">
        <f t="shared" si="13"/>
        <v>0</v>
      </c>
      <c r="P45" s="1">
        <f t="shared" si="14"/>
        <v>0</v>
      </c>
      <c r="Q45" s="16">
        <f t="shared" si="15"/>
        <v>0</v>
      </c>
    </row>
    <row r="46" spans="1:17" ht="22.5">
      <c r="A46" s="2"/>
      <c r="B46" s="2">
        <v>9</v>
      </c>
      <c r="C46" s="2" t="s">
        <v>49</v>
      </c>
      <c r="D46" s="2" t="s">
        <v>94</v>
      </c>
      <c r="E46" s="2" t="s">
        <v>14</v>
      </c>
      <c r="F46" s="1"/>
      <c r="G46" s="1"/>
      <c r="H46" s="16">
        <f t="shared" si="10"/>
        <v>0</v>
      </c>
      <c r="I46" s="1"/>
      <c r="J46" s="1"/>
      <c r="K46" s="16">
        <f t="shared" si="11"/>
        <v>0</v>
      </c>
      <c r="L46" s="1"/>
      <c r="M46" s="1"/>
      <c r="N46" s="16">
        <f t="shared" si="12"/>
        <v>0</v>
      </c>
      <c r="O46" s="1">
        <f t="shared" si="13"/>
        <v>0</v>
      </c>
      <c r="P46" s="1">
        <f t="shared" si="14"/>
        <v>0</v>
      </c>
      <c r="Q46" s="16">
        <f t="shared" si="15"/>
        <v>0</v>
      </c>
    </row>
    <row r="47" spans="1:17" ht="22.5">
      <c r="A47" s="2"/>
      <c r="B47" s="2">
        <v>10</v>
      </c>
      <c r="C47" s="2" t="s">
        <v>57</v>
      </c>
      <c r="D47" s="2" t="s">
        <v>58</v>
      </c>
      <c r="E47" s="2" t="s">
        <v>42</v>
      </c>
      <c r="F47" s="1"/>
      <c r="G47" s="1"/>
      <c r="H47" s="16">
        <f t="shared" si="10"/>
        <v>0</v>
      </c>
      <c r="I47" s="1"/>
      <c r="J47" s="1"/>
      <c r="K47" s="16">
        <f t="shared" si="11"/>
        <v>0</v>
      </c>
      <c r="L47" s="1">
        <v>2</v>
      </c>
      <c r="M47" s="1"/>
      <c r="N47" s="16">
        <f t="shared" si="12"/>
        <v>2</v>
      </c>
      <c r="O47" s="1">
        <f t="shared" si="13"/>
        <v>2</v>
      </c>
      <c r="P47" s="1">
        <f t="shared" si="14"/>
        <v>0</v>
      </c>
      <c r="Q47" s="16">
        <f t="shared" si="15"/>
        <v>2</v>
      </c>
    </row>
    <row r="48" spans="1:17" ht="22.5">
      <c r="A48" s="2"/>
      <c r="B48" s="2">
        <v>11</v>
      </c>
      <c r="C48" s="2" t="s">
        <v>59</v>
      </c>
      <c r="D48" s="2" t="s">
        <v>60</v>
      </c>
      <c r="E48" s="2" t="s">
        <v>14</v>
      </c>
      <c r="F48" s="1"/>
      <c r="G48" s="1">
        <v>9</v>
      </c>
      <c r="H48" s="16">
        <f t="shared" si="10"/>
        <v>9</v>
      </c>
      <c r="I48" s="1"/>
      <c r="J48" s="1"/>
      <c r="K48" s="16">
        <f t="shared" si="11"/>
        <v>0</v>
      </c>
      <c r="L48" s="1"/>
      <c r="M48" s="1"/>
      <c r="N48" s="16">
        <f t="shared" si="12"/>
        <v>0</v>
      </c>
      <c r="O48" s="1">
        <f t="shared" si="13"/>
        <v>0</v>
      </c>
      <c r="P48" s="1">
        <f t="shared" si="14"/>
        <v>9</v>
      </c>
      <c r="Q48" s="16">
        <f t="shared" si="15"/>
        <v>9</v>
      </c>
    </row>
    <row r="49" spans="1:17" ht="22.5">
      <c r="A49" s="2"/>
      <c r="B49" s="2">
        <v>12</v>
      </c>
      <c r="C49" s="2" t="s">
        <v>59</v>
      </c>
      <c r="D49" s="2" t="s">
        <v>61</v>
      </c>
      <c r="E49" s="2" t="s">
        <v>14</v>
      </c>
      <c r="F49" s="1">
        <v>1</v>
      </c>
      <c r="G49" s="1"/>
      <c r="H49" s="16">
        <f t="shared" si="10"/>
        <v>1</v>
      </c>
      <c r="I49" s="1">
        <v>1</v>
      </c>
      <c r="J49" s="1">
        <v>1</v>
      </c>
      <c r="K49" s="16">
        <f t="shared" si="11"/>
        <v>2</v>
      </c>
      <c r="L49" s="1"/>
      <c r="M49" s="1"/>
      <c r="N49" s="16">
        <f t="shared" si="12"/>
        <v>0</v>
      </c>
      <c r="O49" s="1">
        <f t="shared" si="13"/>
        <v>2</v>
      </c>
      <c r="P49" s="1">
        <f>G49+J49+M49</f>
        <v>1</v>
      </c>
      <c r="Q49" s="16">
        <f t="shared" si="15"/>
        <v>3</v>
      </c>
    </row>
    <row r="50" spans="1:17" ht="22.5">
      <c r="A50" s="240" t="s">
        <v>62</v>
      </c>
      <c r="B50" s="240"/>
      <c r="C50" s="240"/>
      <c r="D50" s="240"/>
      <c r="E50" s="240"/>
      <c r="F50" s="16">
        <f aca="true" t="shared" si="16" ref="F50:Q50">SUM(F38:F49)</f>
        <v>27</v>
      </c>
      <c r="G50" s="16">
        <f t="shared" si="16"/>
        <v>116</v>
      </c>
      <c r="H50" s="16">
        <f t="shared" si="16"/>
        <v>143</v>
      </c>
      <c r="I50" s="16">
        <f t="shared" si="16"/>
        <v>16</v>
      </c>
      <c r="J50" s="16">
        <f t="shared" si="16"/>
        <v>40</v>
      </c>
      <c r="K50" s="16">
        <f t="shared" si="16"/>
        <v>56</v>
      </c>
      <c r="L50" s="16">
        <f t="shared" si="16"/>
        <v>2</v>
      </c>
      <c r="M50" s="16">
        <f t="shared" si="16"/>
        <v>0</v>
      </c>
      <c r="N50" s="16">
        <f t="shared" si="16"/>
        <v>2</v>
      </c>
      <c r="O50" s="16">
        <f t="shared" si="16"/>
        <v>45</v>
      </c>
      <c r="P50" s="16">
        <f t="shared" si="16"/>
        <v>156</v>
      </c>
      <c r="Q50" s="16">
        <f t="shared" si="16"/>
        <v>201</v>
      </c>
    </row>
    <row r="51" spans="1:17" ht="22.5">
      <c r="A51" s="30" t="s">
        <v>63</v>
      </c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22.5">
      <c r="A52" s="2"/>
      <c r="B52" s="2">
        <v>1</v>
      </c>
      <c r="C52" s="2" t="s">
        <v>64</v>
      </c>
      <c r="D52" s="2" t="s">
        <v>65</v>
      </c>
      <c r="E52" s="2" t="s">
        <v>14</v>
      </c>
      <c r="F52" s="1">
        <v>1</v>
      </c>
      <c r="G52" s="1">
        <v>2</v>
      </c>
      <c r="H52" s="5">
        <f aca="true" t="shared" si="17" ref="H52:H61">SUM(F52:G52)</f>
        <v>3</v>
      </c>
      <c r="I52" s="1">
        <v>1</v>
      </c>
      <c r="J52" s="1"/>
      <c r="K52" s="5">
        <f>SUM(I52:J52)</f>
        <v>1</v>
      </c>
      <c r="L52" s="1"/>
      <c r="M52" s="1"/>
      <c r="N52" s="5">
        <f>SUM(L52:M52)</f>
        <v>0</v>
      </c>
      <c r="O52" s="1">
        <f>F52+I52+L52</f>
        <v>2</v>
      </c>
      <c r="P52" s="1">
        <f>G52+J52+M52</f>
        <v>2</v>
      </c>
      <c r="Q52" s="5">
        <f aca="true" t="shared" si="18" ref="Q52:Q61">SUM(O52:P52)</f>
        <v>4</v>
      </c>
    </row>
    <row r="53" spans="1:17" ht="22.5">
      <c r="A53" s="2"/>
      <c r="B53" s="2">
        <v>2</v>
      </c>
      <c r="C53" s="2" t="s">
        <v>64</v>
      </c>
      <c r="D53" s="2" t="s">
        <v>66</v>
      </c>
      <c r="E53" s="2" t="s">
        <v>14</v>
      </c>
      <c r="F53" s="1">
        <v>7</v>
      </c>
      <c r="G53" s="1">
        <v>23</v>
      </c>
      <c r="H53" s="5">
        <f t="shared" si="17"/>
        <v>30</v>
      </c>
      <c r="I53" s="1">
        <v>3</v>
      </c>
      <c r="J53" s="1">
        <v>11</v>
      </c>
      <c r="K53" s="5">
        <f aca="true" t="shared" si="19" ref="K53:K61">SUM(I53:J53)</f>
        <v>14</v>
      </c>
      <c r="L53" s="1"/>
      <c r="M53" s="1"/>
      <c r="N53" s="5">
        <f aca="true" t="shared" si="20" ref="N53:N61">SUM(L53:M53)</f>
        <v>0</v>
      </c>
      <c r="O53" s="1">
        <f aca="true" t="shared" si="21" ref="O53:O61">F53+I53+L53</f>
        <v>10</v>
      </c>
      <c r="P53" s="1">
        <f aca="true" t="shared" si="22" ref="P53:P61">G53+J53+M53</f>
        <v>34</v>
      </c>
      <c r="Q53" s="5">
        <f t="shared" si="18"/>
        <v>44</v>
      </c>
    </row>
    <row r="54" spans="1:17" ht="22.5">
      <c r="A54" s="2"/>
      <c r="B54" s="2">
        <v>3</v>
      </c>
      <c r="C54" s="2" t="s">
        <v>64</v>
      </c>
      <c r="D54" s="2" t="s">
        <v>67</v>
      </c>
      <c r="E54" s="2" t="s">
        <v>14</v>
      </c>
      <c r="F54" s="1">
        <v>5</v>
      </c>
      <c r="G54" s="1">
        <v>18</v>
      </c>
      <c r="H54" s="5">
        <f t="shared" si="17"/>
        <v>23</v>
      </c>
      <c r="I54" s="1"/>
      <c r="J54" s="1"/>
      <c r="K54" s="5">
        <f t="shared" si="19"/>
        <v>0</v>
      </c>
      <c r="L54" s="1"/>
      <c r="M54" s="1"/>
      <c r="N54" s="5">
        <f t="shared" si="20"/>
        <v>0</v>
      </c>
      <c r="O54" s="1">
        <f t="shared" si="21"/>
        <v>5</v>
      </c>
      <c r="P54" s="1">
        <f t="shared" si="22"/>
        <v>18</v>
      </c>
      <c r="Q54" s="5">
        <f t="shared" si="18"/>
        <v>23</v>
      </c>
    </row>
    <row r="55" spans="1:17" ht="22.5">
      <c r="A55" s="2"/>
      <c r="B55" s="2">
        <v>4</v>
      </c>
      <c r="C55" s="2" t="s">
        <v>64</v>
      </c>
      <c r="D55" s="2" t="s">
        <v>68</v>
      </c>
      <c r="E55" s="2" t="s">
        <v>14</v>
      </c>
      <c r="F55" s="1">
        <v>26</v>
      </c>
      <c r="G55" s="1">
        <v>41</v>
      </c>
      <c r="H55" s="5">
        <f t="shared" si="17"/>
        <v>67</v>
      </c>
      <c r="I55" s="1">
        <v>4</v>
      </c>
      <c r="J55" s="1">
        <v>20</v>
      </c>
      <c r="K55" s="5">
        <f t="shared" si="19"/>
        <v>24</v>
      </c>
      <c r="L55" s="1"/>
      <c r="M55" s="1"/>
      <c r="N55" s="5">
        <f t="shared" si="20"/>
        <v>0</v>
      </c>
      <c r="O55" s="1">
        <f t="shared" si="21"/>
        <v>30</v>
      </c>
      <c r="P55" s="1">
        <f t="shared" si="22"/>
        <v>61</v>
      </c>
      <c r="Q55" s="5">
        <f t="shared" si="18"/>
        <v>91</v>
      </c>
    </row>
    <row r="56" spans="1:17" ht="22.5">
      <c r="A56" s="2"/>
      <c r="B56" s="2">
        <v>5</v>
      </c>
      <c r="C56" s="2" t="s">
        <v>64</v>
      </c>
      <c r="D56" s="2" t="s">
        <v>69</v>
      </c>
      <c r="E56" s="2" t="s">
        <v>14</v>
      </c>
      <c r="F56" s="1"/>
      <c r="G56" s="1"/>
      <c r="H56" s="5">
        <f t="shared" si="17"/>
        <v>0</v>
      </c>
      <c r="I56" s="1"/>
      <c r="J56" s="1"/>
      <c r="K56" s="5">
        <f t="shared" si="19"/>
        <v>0</v>
      </c>
      <c r="L56" s="1"/>
      <c r="M56" s="1"/>
      <c r="N56" s="5">
        <f t="shared" si="20"/>
        <v>0</v>
      </c>
      <c r="O56" s="1">
        <f t="shared" si="21"/>
        <v>0</v>
      </c>
      <c r="P56" s="1">
        <f t="shared" si="22"/>
        <v>0</v>
      </c>
      <c r="Q56" s="5">
        <f t="shared" si="18"/>
        <v>0</v>
      </c>
    </row>
    <row r="57" spans="1:17" ht="22.5">
      <c r="A57" s="2"/>
      <c r="B57" s="2">
        <v>6</v>
      </c>
      <c r="C57" s="2" t="s">
        <v>64</v>
      </c>
      <c r="D57" s="2" t="s">
        <v>70</v>
      </c>
      <c r="E57" s="2" t="s">
        <v>14</v>
      </c>
      <c r="F57" s="1"/>
      <c r="G57" s="1"/>
      <c r="H57" s="5">
        <f t="shared" si="17"/>
        <v>0</v>
      </c>
      <c r="I57" s="1"/>
      <c r="J57" s="1"/>
      <c r="K57" s="5">
        <f t="shared" si="19"/>
        <v>0</v>
      </c>
      <c r="L57" s="1"/>
      <c r="M57" s="1"/>
      <c r="N57" s="5">
        <f t="shared" si="20"/>
        <v>0</v>
      </c>
      <c r="O57" s="1">
        <f t="shared" si="21"/>
        <v>0</v>
      </c>
      <c r="P57" s="1">
        <f t="shared" si="22"/>
        <v>0</v>
      </c>
      <c r="Q57" s="5">
        <f t="shared" si="18"/>
        <v>0</v>
      </c>
    </row>
    <row r="58" spans="1:17" ht="22.5">
      <c r="A58" s="2"/>
      <c r="B58" s="2">
        <v>7</v>
      </c>
      <c r="C58" s="2" t="s">
        <v>71</v>
      </c>
      <c r="D58" s="2" t="s">
        <v>72</v>
      </c>
      <c r="E58" s="2" t="s">
        <v>42</v>
      </c>
      <c r="F58" s="1"/>
      <c r="G58" s="1"/>
      <c r="H58" s="5">
        <f t="shared" si="17"/>
        <v>0</v>
      </c>
      <c r="I58" s="1"/>
      <c r="J58" s="1"/>
      <c r="K58" s="5">
        <f t="shared" si="19"/>
        <v>0</v>
      </c>
      <c r="L58" s="1">
        <v>1</v>
      </c>
      <c r="M58" s="1">
        <v>9</v>
      </c>
      <c r="N58" s="5">
        <f t="shared" si="20"/>
        <v>10</v>
      </c>
      <c r="O58" s="1">
        <f t="shared" si="21"/>
        <v>1</v>
      </c>
      <c r="P58" s="1">
        <f t="shared" si="22"/>
        <v>9</v>
      </c>
      <c r="Q58" s="5">
        <f t="shared" si="18"/>
        <v>10</v>
      </c>
    </row>
    <row r="59" spans="1:17" ht="22.5">
      <c r="A59" s="2"/>
      <c r="B59" s="2">
        <v>8</v>
      </c>
      <c r="C59" s="2" t="s">
        <v>73</v>
      </c>
      <c r="D59" s="2" t="s">
        <v>74</v>
      </c>
      <c r="E59" s="2" t="s">
        <v>14</v>
      </c>
      <c r="F59" s="1">
        <v>5</v>
      </c>
      <c r="G59" s="1">
        <v>115</v>
      </c>
      <c r="H59" s="5">
        <f t="shared" si="17"/>
        <v>120</v>
      </c>
      <c r="I59" s="1">
        <v>1</v>
      </c>
      <c r="J59" s="1">
        <v>37</v>
      </c>
      <c r="K59" s="5">
        <f t="shared" si="19"/>
        <v>38</v>
      </c>
      <c r="L59" s="1"/>
      <c r="M59" s="1"/>
      <c r="N59" s="5">
        <f t="shared" si="20"/>
        <v>0</v>
      </c>
      <c r="O59" s="1">
        <f t="shared" si="21"/>
        <v>6</v>
      </c>
      <c r="P59" s="1">
        <f t="shared" si="22"/>
        <v>152</v>
      </c>
      <c r="Q59" s="5">
        <f t="shared" si="18"/>
        <v>158</v>
      </c>
    </row>
    <row r="60" spans="1:17" ht="22.5">
      <c r="A60" s="2"/>
      <c r="B60" s="2">
        <v>9</v>
      </c>
      <c r="C60" s="2" t="s">
        <v>75</v>
      </c>
      <c r="D60" s="2" t="s">
        <v>74</v>
      </c>
      <c r="E60" s="2" t="s">
        <v>42</v>
      </c>
      <c r="F60" s="1"/>
      <c r="G60" s="1"/>
      <c r="H60" s="5">
        <f t="shared" si="17"/>
        <v>0</v>
      </c>
      <c r="I60" s="1"/>
      <c r="J60" s="1"/>
      <c r="K60" s="5">
        <f t="shared" si="19"/>
        <v>0</v>
      </c>
      <c r="L60" s="1"/>
      <c r="M60" s="1">
        <v>4</v>
      </c>
      <c r="N60" s="5">
        <f t="shared" si="20"/>
        <v>4</v>
      </c>
      <c r="O60" s="1">
        <f t="shared" si="21"/>
        <v>0</v>
      </c>
      <c r="P60" s="1">
        <f t="shared" si="22"/>
        <v>4</v>
      </c>
      <c r="Q60" s="5">
        <f t="shared" si="18"/>
        <v>4</v>
      </c>
    </row>
    <row r="61" spans="1:17" ht="22.5">
      <c r="A61" s="2"/>
      <c r="B61" s="2">
        <v>10</v>
      </c>
      <c r="C61" s="2" t="s">
        <v>49</v>
      </c>
      <c r="D61" s="2" t="s">
        <v>135</v>
      </c>
      <c r="E61" s="2" t="s">
        <v>14</v>
      </c>
      <c r="F61" s="1">
        <v>4</v>
      </c>
      <c r="G61" s="1">
        <v>21</v>
      </c>
      <c r="H61" s="5">
        <f t="shared" si="17"/>
        <v>25</v>
      </c>
      <c r="I61" s="1"/>
      <c r="J61" s="1"/>
      <c r="K61" s="5">
        <f t="shared" si="19"/>
        <v>0</v>
      </c>
      <c r="L61" s="1"/>
      <c r="M61" s="1"/>
      <c r="N61" s="5">
        <f t="shared" si="20"/>
        <v>0</v>
      </c>
      <c r="O61" s="1">
        <f t="shared" si="21"/>
        <v>4</v>
      </c>
      <c r="P61" s="1">
        <f t="shared" si="22"/>
        <v>21</v>
      </c>
      <c r="Q61" s="5">
        <f t="shared" si="18"/>
        <v>25</v>
      </c>
    </row>
    <row r="62" spans="1:17" ht="22.5">
      <c r="A62" s="234" t="s">
        <v>76</v>
      </c>
      <c r="B62" s="234"/>
      <c r="C62" s="234"/>
      <c r="D62" s="234"/>
      <c r="E62" s="234"/>
      <c r="F62" s="5">
        <f>SUM(F52:F61)</f>
        <v>48</v>
      </c>
      <c r="G62" s="5">
        <f aca="true" t="shared" si="23" ref="G62:Q62">SUM(G52:G61)</f>
        <v>220</v>
      </c>
      <c r="H62" s="5">
        <f t="shared" si="23"/>
        <v>268</v>
      </c>
      <c r="I62" s="5">
        <f t="shared" si="23"/>
        <v>9</v>
      </c>
      <c r="J62" s="5">
        <f t="shared" si="23"/>
        <v>68</v>
      </c>
      <c r="K62" s="5">
        <f t="shared" si="23"/>
        <v>77</v>
      </c>
      <c r="L62" s="5">
        <f t="shared" si="23"/>
        <v>1</v>
      </c>
      <c r="M62" s="5">
        <f t="shared" si="23"/>
        <v>13</v>
      </c>
      <c r="N62" s="5">
        <f t="shared" si="23"/>
        <v>14</v>
      </c>
      <c r="O62" s="5">
        <f t="shared" si="23"/>
        <v>58</v>
      </c>
      <c r="P62" s="5">
        <f t="shared" si="23"/>
        <v>301</v>
      </c>
      <c r="Q62" s="5">
        <f t="shared" si="23"/>
        <v>359</v>
      </c>
    </row>
    <row r="63" spans="1:17" ht="22.5">
      <c r="A63" s="34" t="s">
        <v>77</v>
      </c>
      <c r="B63" s="35"/>
      <c r="C63" s="35"/>
      <c r="D63" s="35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22.5">
      <c r="A64" s="4"/>
      <c r="B64" s="2">
        <v>1</v>
      </c>
      <c r="C64" s="2" t="s">
        <v>78</v>
      </c>
      <c r="D64" s="2" t="s">
        <v>79</v>
      </c>
      <c r="E64" s="2" t="s">
        <v>14</v>
      </c>
      <c r="F64" s="1">
        <v>45</v>
      </c>
      <c r="G64" s="1">
        <v>39</v>
      </c>
      <c r="H64" s="18">
        <f>SUM(F64:G64)</f>
        <v>84</v>
      </c>
      <c r="I64" s="1">
        <v>21</v>
      </c>
      <c r="J64" s="1">
        <v>6</v>
      </c>
      <c r="K64" s="18">
        <f>SUM(I64:J64)</f>
        <v>27</v>
      </c>
      <c r="L64" s="1"/>
      <c r="M64" s="1"/>
      <c r="N64" s="18">
        <f>SUM(L64:M64)</f>
        <v>0</v>
      </c>
      <c r="O64" s="1">
        <f aca="true" t="shared" si="24" ref="O64:P68">F64+I64+L64</f>
        <v>66</v>
      </c>
      <c r="P64" s="1">
        <f t="shared" si="24"/>
        <v>45</v>
      </c>
      <c r="Q64" s="18">
        <f>SUM(O64:P64)</f>
        <v>111</v>
      </c>
    </row>
    <row r="65" spans="1:17" ht="22.5">
      <c r="A65" s="4"/>
      <c r="B65" s="2">
        <v>2</v>
      </c>
      <c r="C65" s="2" t="s">
        <v>80</v>
      </c>
      <c r="D65" s="2" t="s">
        <v>81</v>
      </c>
      <c r="E65" s="2" t="s">
        <v>14</v>
      </c>
      <c r="F65" s="1"/>
      <c r="G65" s="1"/>
      <c r="H65" s="18">
        <f>SUM(F65:G65)</f>
        <v>0</v>
      </c>
      <c r="I65" s="1"/>
      <c r="J65" s="1"/>
      <c r="K65" s="18">
        <f>SUM(I65:J65)</f>
        <v>0</v>
      </c>
      <c r="L65" s="1"/>
      <c r="M65" s="1"/>
      <c r="N65" s="18">
        <f>SUM(L65:M65)</f>
        <v>0</v>
      </c>
      <c r="O65" s="1">
        <f t="shared" si="24"/>
        <v>0</v>
      </c>
      <c r="P65" s="1">
        <f t="shared" si="24"/>
        <v>0</v>
      </c>
      <c r="Q65" s="18">
        <f>SUM(O65:P65)</f>
        <v>0</v>
      </c>
    </row>
    <row r="66" spans="1:17" ht="22.5">
      <c r="A66" s="4"/>
      <c r="B66" s="2">
        <v>3</v>
      </c>
      <c r="C66" s="2" t="s">
        <v>80</v>
      </c>
      <c r="D66" s="2" t="s">
        <v>82</v>
      </c>
      <c r="E66" s="2" t="s">
        <v>14</v>
      </c>
      <c r="F66" s="1">
        <v>78</v>
      </c>
      <c r="G66" s="1">
        <v>77</v>
      </c>
      <c r="H66" s="18">
        <f>SUM(F66:G66)</f>
        <v>155</v>
      </c>
      <c r="I66" s="1">
        <v>34</v>
      </c>
      <c r="J66" s="1">
        <v>22</v>
      </c>
      <c r="K66" s="18">
        <f>SUM(I66:J66)</f>
        <v>56</v>
      </c>
      <c r="L66" s="1"/>
      <c r="M66" s="1"/>
      <c r="N66" s="18">
        <f>SUM(L66:M66)</f>
        <v>0</v>
      </c>
      <c r="O66" s="1">
        <f t="shared" si="24"/>
        <v>112</v>
      </c>
      <c r="P66" s="1">
        <f t="shared" si="24"/>
        <v>99</v>
      </c>
      <c r="Q66" s="18">
        <f>SUM(O66:P66)</f>
        <v>211</v>
      </c>
    </row>
    <row r="67" spans="1:17" ht="22.5">
      <c r="A67" s="4"/>
      <c r="B67" s="2">
        <v>4</v>
      </c>
      <c r="C67" s="2" t="s">
        <v>83</v>
      </c>
      <c r="D67" s="2" t="s">
        <v>81</v>
      </c>
      <c r="E67" s="2" t="s">
        <v>42</v>
      </c>
      <c r="F67" s="1"/>
      <c r="G67" s="1"/>
      <c r="H67" s="18">
        <f>SUM(F67:G67)</f>
        <v>0</v>
      </c>
      <c r="I67" s="1"/>
      <c r="J67" s="1"/>
      <c r="K67" s="18">
        <f>SUM(I67:J67)</f>
        <v>0</v>
      </c>
      <c r="L67" s="1">
        <v>2</v>
      </c>
      <c r="M67" s="1">
        <v>2</v>
      </c>
      <c r="N67" s="18">
        <f>SUM(L67:M67)</f>
        <v>4</v>
      </c>
      <c r="O67" s="1">
        <f t="shared" si="24"/>
        <v>2</v>
      </c>
      <c r="P67" s="1">
        <f t="shared" si="24"/>
        <v>2</v>
      </c>
      <c r="Q67" s="18">
        <f>SUM(O67:P67)</f>
        <v>4</v>
      </c>
    </row>
    <row r="68" spans="1:17" ht="22.5">
      <c r="A68" s="4"/>
      <c r="B68" s="2">
        <v>5</v>
      </c>
      <c r="C68" s="2" t="s">
        <v>84</v>
      </c>
      <c r="D68" s="2" t="s">
        <v>85</v>
      </c>
      <c r="E68" s="2" t="s">
        <v>14</v>
      </c>
      <c r="F68" s="1">
        <v>56</v>
      </c>
      <c r="G68" s="1">
        <v>66</v>
      </c>
      <c r="H68" s="18">
        <f>SUM(F68:G68)</f>
        <v>122</v>
      </c>
      <c r="I68" s="1"/>
      <c r="J68" s="1"/>
      <c r="K68" s="18">
        <f>SUM(I68:J68)</f>
        <v>0</v>
      </c>
      <c r="L68" s="1"/>
      <c r="M68" s="1"/>
      <c r="N68" s="18">
        <f>SUM(L68:M68)</f>
        <v>0</v>
      </c>
      <c r="O68" s="1">
        <f t="shared" si="24"/>
        <v>56</v>
      </c>
      <c r="P68" s="1">
        <f t="shared" si="24"/>
        <v>66</v>
      </c>
      <c r="Q68" s="18">
        <f>SUM(O68:P68)</f>
        <v>122</v>
      </c>
    </row>
    <row r="69" spans="1:17" ht="22.5">
      <c r="A69" s="235" t="s">
        <v>86</v>
      </c>
      <c r="B69" s="235"/>
      <c r="C69" s="235"/>
      <c r="D69" s="235"/>
      <c r="E69" s="235"/>
      <c r="F69" s="18">
        <f aca="true" t="shared" si="25" ref="F69:Q69">SUM(F64:F68)</f>
        <v>179</v>
      </c>
      <c r="G69" s="18">
        <f t="shared" si="25"/>
        <v>182</v>
      </c>
      <c r="H69" s="18">
        <f t="shared" si="25"/>
        <v>361</v>
      </c>
      <c r="I69" s="18">
        <f t="shared" si="25"/>
        <v>55</v>
      </c>
      <c r="J69" s="18">
        <f t="shared" si="25"/>
        <v>28</v>
      </c>
      <c r="K69" s="18">
        <f t="shared" si="25"/>
        <v>83</v>
      </c>
      <c r="L69" s="18">
        <f t="shared" si="25"/>
        <v>2</v>
      </c>
      <c r="M69" s="18">
        <f t="shared" si="25"/>
        <v>2</v>
      </c>
      <c r="N69" s="18">
        <f t="shared" si="25"/>
        <v>4</v>
      </c>
      <c r="O69" s="18">
        <f t="shared" si="25"/>
        <v>236</v>
      </c>
      <c r="P69" s="18">
        <f t="shared" si="25"/>
        <v>212</v>
      </c>
      <c r="Q69" s="18">
        <f t="shared" si="25"/>
        <v>448</v>
      </c>
    </row>
    <row r="70" spans="1:17" ht="22.5">
      <c r="A70" s="236" t="s">
        <v>87</v>
      </c>
      <c r="B70" s="236"/>
      <c r="C70" s="236"/>
      <c r="D70" s="236"/>
      <c r="E70" s="236"/>
      <c r="F70" s="38">
        <f aca="true" t="shared" si="26" ref="F70:Q70">SUM(F18+F36+F50+F62+F69)</f>
        <v>497</v>
      </c>
      <c r="G70" s="38">
        <f t="shared" si="26"/>
        <v>1463</v>
      </c>
      <c r="H70" s="38">
        <f t="shared" si="26"/>
        <v>1960</v>
      </c>
      <c r="I70" s="38">
        <f t="shared" si="26"/>
        <v>110</v>
      </c>
      <c r="J70" s="38">
        <f t="shared" si="26"/>
        <v>151</v>
      </c>
      <c r="K70" s="38">
        <f t="shared" si="26"/>
        <v>261</v>
      </c>
      <c r="L70" s="38">
        <f t="shared" si="26"/>
        <v>86</v>
      </c>
      <c r="M70" s="38">
        <f t="shared" si="26"/>
        <v>137</v>
      </c>
      <c r="N70" s="38">
        <f t="shared" si="26"/>
        <v>223</v>
      </c>
      <c r="O70" s="38">
        <f t="shared" si="26"/>
        <v>693</v>
      </c>
      <c r="P70" s="38">
        <f t="shared" si="26"/>
        <v>1751</v>
      </c>
      <c r="Q70" s="38">
        <f t="shared" si="26"/>
        <v>2444</v>
      </c>
    </row>
  </sheetData>
  <sheetProtection/>
  <mergeCells count="12">
    <mergeCell ref="A1:Q1"/>
    <mergeCell ref="F2:Q2"/>
    <mergeCell ref="F3:H3"/>
    <mergeCell ref="I3:K3"/>
    <mergeCell ref="L3:N3"/>
    <mergeCell ref="O3:Q3"/>
    <mergeCell ref="A18:E18"/>
    <mergeCell ref="A36:E36"/>
    <mergeCell ref="A50:E50"/>
    <mergeCell ref="A62:E62"/>
    <mergeCell ref="A69:E69"/>
    <mergeCell ref="A70:E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1.28515625" style="0" customWidth="1"/>
    <col min="2" max="2" width="42.28125" style="0" customWidth="1"/>
    <col min="3" max="17" width="8.00390625" style="0" customWidth="1"/>
  </cols>
  <sheetData>
    <row r="1" spans="1:17" ht="24.7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 t="s">
        <v>116</v>
      </c>
    </row>
    <row r="2" spans="1:17" ht="6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3"/>
    </row>
    <row r="3" spans="1:17" ht="27.75">
      <c r="A3" s="255" t="s">
        <v>152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4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2.5">
      <c r="A5" s="256" t="s">
        <v>113</v>
      </c>
      <c r="B5" s="256"/>
      <c r="C5" s="252" t="s">
        <v>114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 t="s">
        <v>87</v>
      </c>
      <c r="P5" s="252"/>
      <c r="Q5" s="252"/>
    </row>
    <row r="6" spans="1:17" ht="22.5">
      <c r="A6" s="256"/>
      <c r="B6" s="256"/>
      <c r="C6" s="252" t="s">
        <v>14</v>
      </c>
      <c r="D6" s="252"/>
      <c r="E6" s="252"/>
      <c r="F6" s="252" t="s">
        <v>38</v>
      </c>
      <c r="G6" s="252"/>
      <c r="H6" s="252"/>
      <c r="I6" s="252" t="s">
        <v>42</v>
      </c>
      <c r="J6" s="252"/>
      <c r="K6" s="252"/>
      <c r="L6" s="252" t="s">
        <v>46</v>
      </c>
      <c r="M6" s="252"/>
      <c r="N6" s="252"/>
      <c r="O6" s="252"/>
      <c r="P6" s="252"/>
      <c r="Q6" s="252"/>
    </row>
    <row r="7" spans="1:17" ht="22.5">
      <c r="A7" s="256"/>
      <c r="B7" s="256"/>
      <c r="C7" s="193" t="s">
        <v>8</v>
      </c>
      <c r="D7" s="193" t="s">
        <v>9</v>
      </c>
      <c r="E7" s="193" t="s">
        <v>10</v>
      </c>
      <c r="F7" s="193" t="s">
        <v>8</v>
      </c>
      <c r="G7" s="193" t="s">
        <v>9</v>
      </c>
      <c r="H7" s="193" t="s">
        <v>10</v>
      </c>
      <c r="I7" s="193" t="s">
        <v>8</v>
      </c>
      <c r="J7" s="193" t="s">
        <v>9</v>
      </c>
      <c r="K7" s="193" t="s">
        <v>10</v>
      </c>
      <c r="L7" s="193" t="s">
        <v>8</v>
      </c>
      <c r="M7" s="193" t="s">
        <v>9</v>
      </c>
      <c r="N7" s="193" t="s">
        <v>10</v>
      </c>
      <c r="O7" s="193" t="s">
        <v>8</v>
      </c>
      <c r="P7" s="193" t="s">
        <v>9</v>
      </c>
      <c r="Q7" s="193" t="s">
        <v>10</v>
      </c>
    </row>
    <row r="8" spans="1:17" ht="22.5">
      <c r="A8" s="247" t="s">
        <v>11</v>
      </c>
      <c r="B8" s="247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22.5">
      <c r="A9" s="202"/>
      <c r="B9" s="155" t="str">
        <f>แยกชั้นปี!D6</f>
        <v>วิทยาการคอมพิวเตอร์</v>
      </c>
      <c r="C9" s="183">
        <f>แยกชั้นปี!BB6</f>
        <v>96</v>
      </c>
      <c r="D9" s="183">
        <f>แยกชั้นปี!BC6</f>
        <v>52</v>
      </c>
      <c r="E9" s="184">
        <f>SUM(C9:D9)</f>
        <v>148</v>
      </c>
      <c r="F9" s="183"/>
      <c r="G9" s="183"/>
      <c r="H9" s="183"/>
      <c r="I9" s="183"/>
      <c r="J9" s="183"/>
      <c r="K9" s="183"/>
      <c r="L9" s="183"/>
      <c r="M9" s="183"/>
      <c r="N9" s="183"/>
      <c r="O9" s="185">
        <f>C9+F9+I9+L9</f>
        <v>96</v>
      </c>
      <c r="P9" s="185">
        <f>D9+G9+J9+M9</f>
        <v>52</v>
      </c>
      <c r="Q9" s="184">
        <f>SUM(O9:P9)</f>
        <v>148</v>
      </c>
    </row>
    <row r="10" spans="1:17" ht="22.5">
      <c r="A10" s="203"/>
      <c r="B10" s="145" t="str">
        <f>แยกชั้นปี!D7</f>
        <v>เทคโนโลยีสารสนเทศ</v>
      </c>
      <c r="C10" s="186">
        <f>แยกชั้นปี!BB7</f>
        <v>70</v>
      </c>
      <c r="D10" s="186">
        <f>แยกชั้นปี!BC7</f>
        <v>38</v>
      </c>
      <c r="E10" s="187">
        <f aca="true" t="shared" si="0" ref="E10:E19">SUM(C10:D10)</f>
        <v>108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8">
        <f aca="true" t="shared" si="1" ref="O10:O17">C10+F10+I10+L10</f>
        <v>70</v>
      </c>
      <c r="P10" s="188">
        <f aca="true" t="shared" si="2" ref="P10:P17">D10+G10+J10+M10</f>
        <v>38</v>
      </c>
      <c r="Q10" s="187">
        <f aca="true" t="shared" si="3" ref="Q10:Q17">SUM(O10:P10)</f>
        <v>108</v>
      </c>
    </row>
    <row r="11" spans="1:17" ht="22.5">
      <c r="A11" s="203"/>
      <c r="B11" s="145" t="str">
        <f>แยกชั้นปี!D8</f>
        <v>วิศวกรรมซอฟแวร์</v>
      </c>
      <c r="C11" s="186">
        <f>แยกชั้นปี!BB8</f>
        <v>47</v>
      </c>
      <c r="D11" s="186">
        <f>แยกชั้นปี!BC8</f>
        <v>6</v>
      </c>
      <c r="E11" s="187">
        <f t="shared" si="0"/>
        <v>53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8">
        <f t="shared" si="1"/>
        <v>47</v>
      </c>
      <c r="P11" s="188">
        <f t="shared" si="2"/>
        <v>6</v>
      </c>
      <c r="Q11" s="187">
        <f t="shared" si="3"/>
        <v>53</v>
      </c>
    </row>
    <row r="12" spans="1:17" ht="22.5">
      <c r="A12" s="203"/>
      <c r="B12" s="145" t="str">
        <f>แยกชั้นปี!D9</f>
        <v>สาธารณสุขชุมชน</v>
      </c>
      <c r="C12" s="186">
        <f>แยกชั้นปี!BB9</f>
        <v>24</v>
      </c>
      <c r="D12" s="186">
        <f>แยกชั้นปี!BC9</f>
        <v>405</v>
      </c>
      <c r="E12" s="187">
        <f t="shared" si="0"/>
        <v>429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8">
        <f t="shared" si="1"/>
        <v>24</v>
      </c>
      <c r="P12" s="188">
        <f t="shared" si="2"/>
        <v>405</v>
      </c>
      <c r="Q12" s="187">
        <f t="shared" si="3"/>
        <v>429</v>
      </c>
    </row>
    <row r="13" spans="1:17" ht="22.5">
      <c r="A13" s="203"/>
      <c r="B13" s="145" t="str">
        <f>แยกชั้นปี!D10</f>
        <v>วิทยาศาสตร์การกีฬา</v>
      </c>
      <c r="C13" s="186">
        <f>แยกชั้นปี!BB10</f>
        <v>246</v>
      </c>
      <c r="D13" s="186">
        <f>แยกชั้นปี!BC10</f>
        <v>90</v>
      </c>
      <c r="E13" s="187">
        <f t="shared" si="0"/>
        <v>336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8">
        <f t="shared" si="1"/>
        <v>246</v>
      </c>
      <c r="P13" s="188">
        <f t="shared" si="2"/>
        <v>90</v>
      </c>
      <c r="Q13" s="187">
        <f t="shared" si="3"/>
        <v>336</v>
      </c>
    </row>
    <row r="14" spans="1:17" ht="22.5">
      <c r="A14" s="203"/>
      <c r="B14" s="145" t="str">
        <f>แยกชั้นปี!D11</f>
        <v>วิทยาศาสตร์สิ่งแวดล้อม</v>
      </c>
      <c r="C14" s="186">
        <f>แยกชั้นปี!BB11</f>
        <v>23</v>
      </c>
      <c r="D14" s="186">
        <f>แยกชั้นปี!BC11</f>
        <v>114</v>
      </c>
      <c r="E14" s="187">
        <f t="shared" si="0"/>
        <v>137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8">
        <f t="shared" si="1"/>
        <v>23</v>
      </c>
      <c r="P14" s="188">
        <f t="shared" si="2"/>
        <v>114</v>
      </c>
      <c r="Q14" s="187">
        <f t="shared" si="3"/>
        <v>137</v>
      </c>
    </row>
    <row r="15" spans="1:17" ht="22.5">
      <c r="A15" s="203"/>
      <c r="B15" s="145" t="str">
        <f>แยกชั้นปี!D13</f>
        <v>วิทยาศาสตร์และเทคโนโลยีอาหาร</v>
      </c>
      <c r="C15" s="186">
        <f>แยกชั้นปี!BB13</f>
        <v>3</v>
      </c>
      <c r="D15" s="186">
        <f>แยกชั้นปี!BC13</f>
        <v>35</v>
      </c>
      <c r="E15" s="187">
        <f t="shared" si="0"/>
        <v>38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8">
        <f t="shared" si="1"/>
        <v>3</v>
      </c>
      <c r="P15" s="188">
        <f t="shared" si="2"/>
        <v>35</v>
      </c>
      <c r="Q15" s="187">
        <f t="shared" si="3"/>
        <v>38</v>
      </c>
    </row>
    <row r="16" spans="1:17" ht="22.5">
      <c r="A16" s="203"/>
      <c r="B16" s="145" t="str">
        <f>แยกชั้นปี!D14</f>
        <v>เทคโนโลยีการเกษตร</v>
      </c>
      <c r="C16" s="186">
        <f>แยกชั้นปี!BB14</f>
        <v>31</v>
      </c>
      <c r="D16" s="186">
        <f>แยกชั้นปี!BC14</f>
        <v>13</v>
      </c>
      <c r="E16" s="187">
        <f t="shared" si="0"/>
        <v>44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8">
        <f t="shared" si="1"/>
        <v>31</v>
      </c>
      <c r="P16" s="188">
        <f t="shared" si="2"/>
        <v>13</v>
      </c>
      <c r="Q16" s="187">
        <f t="shared" si="3"/>
        <v>44</v>
      </c>
    </row>
    <row r="17" spans="1:17" ht="22.5">
      <c r="A17" s="203"/>
      <c r="B17" s="146" t="str">
        <f>แยกชั้นปี!D15</f>
        <v>เทคโนโลยีการจัดการอุตสาหกรรม</v>
      </c>
      <c r="C17" s="189">
        <f>แยกชั้นปี!BB15</f>
        <v>14</v>
      </c>
      <c r="D17" s="189">
        <f>แยกชั้นปี!BC15</f>
        <v>7</v>
      </c>
      <c r="E17" s="190">
        <f t="shared" si="0"/>
        <v>21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91">
        <f t="shared" si="1"/>
        <v>14</v>
      </c>
      <c r="P17" s="191">
        <f t="shared" si="2"/>
        <v>7</v>
      </c>
      <c r="Q17" s="190">
        <f t="shared" si="3"/>
        <v>21</v>
      </c>
    </row>
    <row r="18" spans="1:17" ht="22.5">
      <c r="A18" s="203"/>
      <c r="B18" s="177" t="s">
        <v>117</v>
      </c>
      <c r="C18" s="178">
        <f>SUM(C9:C16)</f>
        <v>540</v>
      </c>
      <c r="D18" s="178">
        <f>SUM(D9:D16)</f>
        <v>753</v>
      </c>
      <c r="E18" s="178">
        <f>SUM(E9:E16)</f>
        <v>1293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>
        <f>SUM(O9:O17)</f>
        <v>554</v>
      </c>
      <c r="P18" s="178">
        <f>SUM(P9:P17)</f>
        <v>760</v>
      </c>
      <c r="Q18" s="178">
        <f>SUM(Q9:Q17)</f>
        <v>1314</v>
      </c>
    </row>
    <row r="19" spans="1:17" ht="22.5">
      <c r="A19" s="203"/>
      <c r="B19" s="195" t="str">
        <f>แยกชั้นปี!D12</f>
        <v>วิศวกรรมโลจิสติกส์</v>
      </c>
      <c r="C19" s="196">
        <f>แยกชั้นปี!BB12</f>
        <v>48</v>
      </c>
      <c r="D19" s="196">
        <f>แยกชั้นปี!BC12</f>
        <v>50</v>
      </c>
      <c r="E19" s="181">
        <f t="shared" si="0"/>
        <v>98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82">
        <f>C19+F19+I19+L19</f>
        <v>48</v>
      </c>
      <c r="P19" s="182">
        <f>D19+G19+J19+M19</f>
        <v>50</v>
      </c>
      <c r="Q19" s="181">
        <f>SUM(O19:P19)</f>
        <v>98</v>
      </c>
    </row>
    <row r="20" spans="1:17" ht="22.5">
      <c r="A20" s="203"/>
      <c r="B20" s="177" t="s">
        <v>132</v>
      </c>
      <c r="C20" s="178">
        <f>SUM(C19)</f>
        <v>48</v>
      </c>
      <c r="D20" s="178">
        <f>SUM(D19)</f>
        <v>50</v>
      </c>
      <c r="E20" s="178">
        <f>SUM(E19)</f>
        <v>98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>
        <f>SUM(O19)</f>
        <v>48</v>
      </c>
      <c r="P20" s="178">
        <f>SUM(P19)</f>
        <v>50</v>
      </c>
      <c r="Q20" s="178">
        <f>SUM(Q19)</f>
        <v>98</v>
      </c>
    </row>
    <row r="21" spans="1:17" ht="22.5">
      <c r="A21" s="203"/>
      <c r="B21" s="155" t="str">
        <f>แยกชั้นปี!D16</f>
        <v>เทคโนโลยี ออกแบบผลิตภัณฑ์อุตสาหกรรม</v>
      </c>
      <c r="C21" s="183">
        <f>แยกชั้นปี!BB16</f>
        <v>24</v>
      </c>
      <c r="D21" s="183">
        <f>แยกชั้นปี!BC16</f>
        <v>11</v>
      </c>
      <c r="E21" s="184">
        <f>SUM(C21:D21)</f>
        <v>35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5">
        <f aca="true" t="shared" si="4" ref="O21:P25">C21+F21+I21+L21</f>
        <v>24</v>
      </c>
      <c r="P21" s="185">
        <f t="shared" si="4"/>
        <v>11</v>
      </c>
      <c r="Q21" s="184">
        <f>SUM(O21:P21)</f>
        <v>35</v>
      </c>
    </row>
    <row r="22" spans="1:17" ht="22.5">
      <c r="A22" s="203"/>
      <c r="B22" s="145" t="str">
        <f>แยกชั้นปี!D17</f>
        <v>เทคโนโลยีออกแบบผลิตภัณฑ์และบรรจุภัณฑ์ </v>
      </c>
      <c r="C22" s="186">
        <f>แยกชั้นปี!BB17</f>
        <v>8</v>
      </c>
      <c r="D22" s="186">
        <f>แยกชั้นปี!BC17</f>
        <v>3</v>
      </c>
      <c r="E22" s="186">
        <f>แยกชั้นปี!BD17</f>
        <v>11</v>
      </c>
      <c r="F22" s="186"/>
      <c r="G22" s="186"/>
      <c r="H22" s="186"/>
      <c r="I22" s="186"/>
      <c r="J22" s="186"/>
      <c r="K22" s="186"/>
      <c r="L22" s="186"/>
      <c r="M22" s="186"/>
      <c r="N22" s="186"/>
      <c r="O22" s="188">
        <f t="shared" si="4"/>
        <v>8</v>
      </c>
      <c r="P22" s="188">
        <f t="shared" si="4"/>
        <v>3</v>
      </c>
      <c r="Q22" s="187">
        <f>SUM(O22:P22)</f>
        <v>11</v>
      </c>
    </row>
    <row r="23" spans="1:17" ht="22.5">
      <c r="A23" s="203"/>
      <c r="B23" s="145" t="str">
        <f>แยกชั้นปี!D18</f>
        <v>เทคโนโลยี ก่อสร้าง</v>
      </c>
      <c r="C23" s="186">
        <f>แยกชั้นปี!BB18</f>
        <v>61</v>
      </c>
      <c r="D23" s="186">
        <f>แยกชั้นปี!BC18</f>
        <v>5</v>
      </c>
      <c r="E23" s="187">
        <f>SUM(C23:D23)</f>
        <v>66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8">
        <f t="shared" si="4"/>
        <v>61</v>
      </c>
      <c r="P23" s="188">
        <f t="shared" si="4"/>
        <v>5</v>
      </c>
      <c r="Q23" s="187">
        <f>SUM(O23:P23)</f>
        <v>66</v>
      </c>
    </row>
    <row r="24" spans="1:17" ht="22.5">
      <c r="A24" s="203"/>
      <c r="B24" s="145" t="str">
        <f>แยกชั้นปี!D19</f>
        <v>เทคโนโลยีโยธาและสถาปัตยกรรม </v>
      </c>
      <c r="C24" s="186">
        <f>แยกชั้นปี!BB19</f>
        <v>34</v>
      </c>
      <c r="D24" s="186">
        <f>แยกชั้นปี!BC19</f>
        <v>6</v>
      </c>
      <c r="E24" s="186">
        <f>แยกชั้นปี!BD19</f>
        <v>40</v>
      </c>
      <c r="F24" s="186"/>
      <c r="G24" s="186"/>
      <c r="H24" s="186"/>
      <c r="I24" s="186"/>
      <c r="J24" s="186"/>
      <c r="K24" s="186"/>
      <c r="L24" s="186"/>
      <c r="M24" s="186"/>
      <c r="N24" s="186"/>
      <c r="O24" s="188">
        <f t="shared" si="4"/>
        <v>34</v>
      </c>
      <c r="P24" s="188">
        <f t="shared" si="4"/>
        <v>6</v>
      </c>
      <c r="Q24" s="187">
        <f>SUM(O24:P24)</f>
        <v>40</v>
      </c>
    </row>
    <row r="25" spans="1:17" ht="22.5">
      <c r="A25" s="203"/>
      <c r="B25" s="146" t="str">
        <f>แยกชั้นปี!D20</f>
        <v>เทคโนโลยี การจัดการอุตสาหกรรม</v>
      </c>
      <c r="C25" s="189">
        <f>แยกชั้นปี!BB20</f>
        <v>86</v>
      </c>
      <c r="D25" s="189">
        <f>แยกชั้นปี!BC20</f>
        <v>12</v>
      </c>
      <c r="E25" s="190">
        <f>SUM(C25:D25)</f>
        <v>98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91">
        <f t="shared" si="4"/>
        <v>86</v>
      </c>
      <c r="P25" s="191">
        <f t="shared" si="4"/>
        <v>12</v>
      </c>
      <c r="Q25" s="190">
        <f>SUM(O25:P25)</f>
        <v>98</v>
      </c>
    </row>
    <row r="26" spans="1:17" ht="22.5">
      <c r="A26" s="204"/>
      <c r="B26" s="192" t="s">
        <v>118</v>
      </c>
      <c r="C26" s="178">
        <f>SUM(C21:C25)</f>
        <v>213</v>
      </c>
      <c r="D26" s="178">
        <f>SUM(D21:D25)</f>
        <v>37</v>
      </c>
      <c r="E26" s="178">
        <f>SUM(E21:E25)</f>
        <v>250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>
        <f>SUM(O21:O25)</f>
        <v>213</v>
      </c>
      <c r="P26" s="178">
        <f>SUM(P21:P25)</f>
        <v>37</v>
      </c>
      <c r="Q26" s="178">
        <f>SUM(Q21:Q25)</f>
        <v>250</v>
      </c>
    </row>
    <row r="27" spans="1:17" ht="22.5">
      <c r="A27" s="247" t="s">
        <v>25</v>
      </c>
      <c r="B27" s="247"/>
      <c r="C27" s="197">
        <f>C18+C20+C26</f>
        <v>801</v>
      </c>
      <c r="D27" s="197">
        <f>D18+D20+D26</f>
        <v>840</v>
      </c>
      <c r="E27" s="197">
        <f>E18+E20+E26</f>
        <v>1641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>
        <f>O18+O20+O26</f>
        <v>815</v>
      </c>
      <c r="P27" s="197">
        <f>P18+P20+P26</f>
        <v>847</v>
      </c>
      <c r="Q27" s="197">
        <f>Q18+Q20+Q26</f>
        <v>1662</v>
      </c>
    </row>
    <row r="28" spans="1:17" ht="22.5">
      <c r="A28" s="253" t="s">
        <v>26</v>
      </c>
      <c r="B28" s="254"/>
      <c r="C28" s="194"/>
      <c r="D28" s="194"/>
      <c r="E28" s="198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7"/>
    </row>
    <row r="29" spans="1:17" ht="22.5">
      <c r="A29" s="202"/>
      <c r="B29" s="155" t="str">
        <f>แยกชั้นปี!D23</f>
        <v>การศึกษาปฐมวัย</v>
      </c>
      <c r="C29" s="183">
        <f>แยกชั้นปี!BB23</f>
        <v>5</v>
      </c>
      <c r="D29" s="183">
        <f>แยกชั้นปี!BC23</f>
        <v>480</v>
      </c>
      <c r="E29" s="184">
        <f aca="true" t="shared" si="5" ref="E29:E39">SUM(C29:D29)</f>
        <v>485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5">
        <f aca="true" t="shared" si="6" ref="O29:P43">C29+F29+I29+L29</f>
        <v>5</v>
      </c>
      <c r="P29" s="185">
        <f t="shared" si="6"/>
        <v>480</v>
      </c>
      <c r="Q29" s="184">
        <f aca="true" t="shared" si="7" ref="Q29:Q43">SUM(O29:P29)</f>
        <v>485</v>
      </c>
    </row>
    <row r="30" spans="1:17" ht="22.5">
      <c r="A30" s="203"/>
      <c r="B30" s="145" t="str">
        <f>แยกชั้นปี!D24</f>
        <v>คณิตศาสตร์</v>
      </c>
      <c r="C30" s="186">
        <f>แยกชั้นปี!BB24</f>
        <v>119</v>
      </c>
      <c r="D30" s="186">
        <f>แยกชั้นปี!BC24</f>
        <v>411</v>
      </c>
      <c r="E30" s="187">
        <f t="shared" si="5"/>
        <v>530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88">
        <f t="shared" si="6"/>
        <v>119</v>
      </c>
      <c r="P30" s="188">
        <f t="shared" si="6"/>
        <v>411</v>
      </c>
      <c r="Q30" s="187">
        <f t="shared" si="7"/>
        <v>530</v>
      </c>
    </row>
    <row r="31" spans="1:17" ht="22.5">
      <c r="A31" s="203"/>
      <c r="B31" s="145" t="str">
        <f>แยกชั้นปี!D25</f>
        <v>คอมพิวเตอร์ศึกษา</v>
      </c>
      <c r="C31" s="186">
        <f>แยกชั้นปี!BB25</f>
        <v>149</v>
      </c>
      <c r="D31" s="186">
        <f>แยกชั้นปี!BC25</f>
        <v>291</v>
      </c>
      <c r="E31" s="187">
        <f t="shared" si="5"/>
        <v>440</v>
      </c>
      <c r="F31" s="186"/>
      <c r="G31" s="186"/>
      <c r="H31" s="186"/>
      <c r="I31" s="186"/>
      <c r="J31" s="186"/>
      <c r="K31" s="186"/>
      <c r="L31" s="186"/>
      <c r="M31" s="186"/>
      <c r="N31" s="186"/>
      <c r="O31" s="188">
        <f t="shared" si="6"/>
        <v>149</v>
      </c>
      <c r="P31" s="188">
        <f t="shared" si="6"/>
        <v>291</v>
      </c>
      <c r="Q31" s="187">
        <f t="shared" si="7"/>
        <v>440</v>
      </c>
    </row>
    <row r="32" spans="1:17" ht="22.5">
      <c r="A32" s="205"/>
      <c r="B32" s="145" t="str">
        <f>แยกชั้นปี!D26</f>
        <v>ภาษาอังกฤษ</v>
      </c>
      <c r="C32" s="186">
        <f>แยกชั้นปี!BB26</f>
        <v>62</v>
      </c>
      <c r="D32" s="186">
        <f>แยกชั้นปี!BC26</f>
        <v>461</v>
      </c>
      <c r="E32" s="187">
        <f t="shared" si="5"/>
        <v>523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>
        <f t="shared" si="6"/>
        <v>62</v>
      </c>
      <c r="P32" s="188">
        <f t="shared" si="6"/>
        <v>461</v>
      </c>
      <c r="Q32" s="187">
        <f t="shared" si="7"/>
        <v>523</v>
      </c>
    </row>
    <row r="33" spans="1:17" ht="22.5">
      <c r="A33" s="205"/>
      <c r="B33" s="145" t="str">
        <f>แยกชั้นปี!D27</f>
        <v>ภาษาไทย</v>
      </c>
      <c r="C33" s="186">
        <f>แยกชั้นปี!BB27</f>
        <v>74</v>
      </c>
      <c r="D33" s="186">
        <f>แยกชั้นปี!BC27</f>
        <v>491</v>
      </c>
      <c r="E33" s="187">
        <f t="shared" si="5"/>
        <v>565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>
        <f t="shared" si="6"/>
        <v>74</v>
      </c>
      <c r="P33" s="188">
        <f t="shared" si="6"/>
        <v>491</v>
      </c>
      <c r="Q33" s="187">
        <f t="shared" si="7"/>
        <v>565</v>
      </c>
    </row>
    <row r="34" spans="1:17" ht="22.5">
      <c r="A34" s="205"/>
      <c r="B34" s="145" t="str">
        <f>แยกชั้นปี!D28</f>
        <v>สังคมศึกษา</v>
      </c>
      <c r="C34" s="186">
        <f>แยกชั้นปี!BB28</f>
        <v>134</v>
      </c>
      <c r="D34" s="186">
        <f>แยกชั้นปี!BC28</f>
        <v>430</v>
      </c>
      <c r="E34" s="187">
        <f t="shared" si="5"/>
        <v>564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>
        <f t="shared" si="6"/>
        <v>134</v>
      </c>
      <c r="P34" s="188">
        <f t="shared" si="6"/>
        <v>430</v>
      </c>
      <c r="Q34" s="187">
        <f t="shared" si="7"/>
        <v>564</v>
      </c>
    </row>
    <row r="35" spans="1:17" ht="22.5">
      <c r="A35" s="205"/>
      <c r="B35" s="145" t="str">
        <f>แยกชั้นปี!D29</f>
        <v>การประถมศึกษา</v>
      </c>
      <c r="C35" s="186">
        <f>แยกชั้นปี!BB29</f>
        <v>34</v>
      </c>
      <c r="D35" s="186">
        <f>แยกชั้นปี!BC29</f>
        <v>502</v>
      </c>
      <c r="E35" s="187">
        <f t="shared" si="5"/>
        <v>536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>
        <f t="shared" si="6"/>
        <v>34</v>
      </c>
      <c r="P35" s="188">
        <f t="shared" si="6"/>
        <v>502</v>
      </c>
      <c r="Q35" s="187">
        <f t="shared" si="7"/>
        <v>536</v>
      </c>
    </row>
    <row r="36" spans="1:17" ht="22.5">
      <c r="A36" s="205"/>
      <c r="B36" s="145" t="str">
        <f>แยกชั้นปี!D30</f>
        <v>วิทยาศาสตร์</v>
      </c>
      <c r="C36" s="186">
        <f>แยกชั้นปี!BB30</f>
        <v>64</v>
      </c>
      <c r="D36" s="186">
        <f>แยกชั้นปี!BC30</f>
        <v>418</v>
      </c>
      <c r="E36" s="187">
        <f t="shared" si="5"/>
        <v>482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>
        <f t="shared" si="6"/>
        <v>64</v>
      </c>
      <c r="P36" s="188">
        <f t="shared" si="6"/>
        <v>418</v>
      </c>
      <c r="Q36" s="187">
        <f t="shared" si="7"/>
        <v>482</v>
      </c>
    </row>
    <row r="37" spans="1:17" ht="22.5">
      <c r="A37" s="205"/>
      <c r="B37" s="145" t="str">
        <f>แยกชั้นปี!D31</f>
        <v>พลศึกษา</v>
      </c>
      <c r="C37" s="186">
        <f>แยกชั้นปี!BB31</f>
        <v>327</v>
      </c>
      <c r="D37" s="186">
        <f>แยกชั้นปี!BC31</f>
        <v>105</v>
      </c>
      <c r="E37" s="187">
        <f t="shared" si="5"/>
        <v>432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8">
        <f t="shared" si="6"/>
        <v>327</v>
      </c>
      <c r="P37" s="188">
        <f t="shared" si="6"/>
        <v>105</v>
      </c>
      <c r="Q37" s="187">
        <f t="shared" si="7"/>
        <v>432</v>
      </c>
    </row>
    <row r="38" spans="1:17" ht="22.5">
      <c r="A38" s="205"/>
      <c r="B38" s="145" t="str">
        <f>แยกชั้นปี!D32</f>
        <v>ดนตรีศึกษา</v>
      </c>
      <c r="C38" s="186">
        <f>แยกชั้นปี!BB32</f>
        <v>177</v>
      </c>
      <c r="D38" s="186">
        <f>แยกชั้นปี!BC32</f>
        <v>40</v>
      </c>
      <c r="E38" s="187">
        <f t="shared" si="5"/>
        <v>217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>
        <f t="shared" si="6"/>
        <v>177</v>
      </c>
      <c r="P38" s="188">
        <f t="shared" si="6"/>
        <v>40</v>
      </c>
      <c r="Q38" s="187">
        <f t="shared" si="7"/>
        <v>217</v>
      </c>
    </row>
    <row r="39" spans="1:17" ht="22.5">
      <c r="A39" s="205"/>
      <c r="B39" s="145" t="str">
        <f>แยกชั้นปี!D33</f>
        <v>การสอนภาษาจีน</v>
      </c>
      <c r="C39" s="186">
        <f>แยกชั้นปี!BB33</f>
        <v>11</v>
      </c>
      <c r="D39" s="186">
        <f>แยกชั้นปี!BC33</f>
        <v>104</v>
      </c>
      <c r="E39" s="187">
        <f t="shared" si="5"/>
        <v>115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>
        <f t="shared" si="6"/>
        <v>11</v>
      </c>
      <c r="P39" s="188">
        <f t="shared" si="6"/>
        <v>104</v>
      </c>
      <c r="Q39" s="187">
        <f t="shared" si="7"/>
        <v>115</v>
      </c>
    </row>
    <row r="40" spans="1:17" ht="22.5">
      <c r="A40" s="205"/>
      <c r="B40" s="145" t="str">
        <f>แยกชั้นปี!D34</f>
        <v>ประกาศนียบัตรวิชาชีพครู</v>
      </c>
      <c r="C40" s="188"/>
      <c r="D40" s="188"/>
      <c r="E40" s="187"/>
      <c r="F40" s="188">
        <f>แยกชั้นปี!BB34</f>
        <v>99</v>
      </c>
      <c r="G40" s="188">
        <f>แยกชั้นปี!BC34</f>
        <v>260</v>
      </c>
      <c r="H40" s="187">
        <f>SUM(F40:G40)</f>
        <v>359</v>
      </c>
      <c r="I40" s="188"/>
      <c r="J40" s="188"/>
      <c r="K40" s="187"/>
      <c r="L40" s="188"/>
      <c r="M40" s="188"/>
      <c r="N40" s="188"/>
      <c r="O40" s="188">
        <f>C40+F40+I40+L40</f>
        <v>99</v>
      </c>
      <c r="P40" s="188">
        <f>D40+G40+J40+M40</f>
        <v>260</v>
      </c>
      <c r="Q40" s="187">
        <f>SUM(O40:P40)</f>
        <v>359</v>
      </c>
    </row>
    <row r="41" spans="1:17" ht="22.5">
      <c r="A41" s="205"/>
      <c r="B41" s="145" t="str">
        <f>แยกชั้นปี!D35</f>
        <v>การบริหารการศึกษา</v>
      </c>
      <c r="C41" s="188"/>
      <c r="D41" s="188"/>
      <c r="E41" s="187"/>
      <c r="F41" s="188"/>
      <c r="G41" s="188"/>
      <c r="H41" s="188"/>
      <c r="I41" s="188">
        <f>แยกชั้นปี!BB35</f>
        <v>39</v>
      </c>
      <c r="J41" s="188">
        <f>แยกชั้นปี!BC35</f>
        <v>59</v>
      </c>
      <c r="K41" s="187">
        <f>SUM(I41:J41)</f>
        <v>98</v>
      </c>
      <c r="L41" s="188">
        <f>แยกชั้นปี!BB38</f>
        <v>31</v>
      </c>
      <c r="M41" s="188">
        <f>แยกชั้นปี!BC38</f>
        <v>12</v>
      </c>
      <c r="N41" s="187">
        <f>SUM(L41:M41)</f>
        <v>43</v>
      </c>
      <c r="O41" s="188">
        <f t="shared" si="6"/>
        <v>70</v>
      </c>
      <c r="P41" s="188">
        <f t="shared" si="6"/>
        <v>71</v>
      </c>
      <c r="Q41" s="187">
        <f t="shared" si="7"/>
        <v>141</v>
      </c>
    </row>
    <row r="42" spans="1:17" ht="22.5">
      <c r="A42" s="205"/>
      <c r="B42" s="145" t="str">
        <f>แยกชั้นปี!D36</f>
        <v>หลักสูตรและการสอน</v>
      </c>
      <c r="C42" s="188"/>
      <c r="D42" s="188"/>
      <c r="E42" s="187"/>
      <c r="F42" s="188"/>
      <c r="G42" s="188"/>
      <c r="H42" s="188"/>
      <c r="I42" s="188">
        <f>แยกชั้นปี!BB36</f>
        <v>9</v>
      </c>
      <c r="J42" s="188">
        <f>แยกชั้นปี!BC36</f>
        <v>39</v>
      </c>
      <c r="K42" s="187">
        <f>SUM(I42:J42)</f>
        <v>48</v>
      </c>
      <c r="L42" s="188"/>
      <c r="M42" s="188"/>
      <c r="N42" s="188"/>
      <c r="O42" s="188">
        <f t="shared" si="6"/>
        <v>9</v>
      </c>
      <c r="P42" s="188">
        <f t="shared" si="6"/>
        <v>39</v>
      </c>
      <c r="Q42" s="187">
        <f t="shared" si="7"/>
        <v>48</v>
      </c>
    </row>
    <row r="43" spans="1:17" ht="22.5">
      <c r="A43" s="206"/>
      <c r="B43" s="146" t="str">
        <f>แยกชั้นปี!D37</f>
        <v>วิจัยและประเมินผลการศึกษา</v>
      </c>
      <c r="C43" s="191"/>
      <c r="D43" s="191"/>
      <c r="E43" s="190"/>
      <c r="F43" s="191"/>
      <c r="G43" s="191"/>
      <c r="H43" s="191"/>
      <c r="I43" s="191">
        <f>แยกชั้นปี!BB37</f>
        <v>7</v>
      </c>
      <c r="J43" s="191">
        <f>แยกชั้นปี!BC37</f>
        <v>18</v>
      </c>
      <c r="K43" s="190">
        <f>SUM(I43:J43)</f>
        <v>25</v>
      </c>
      <c r="L43" s="191"/>
      <c r="M43" s="191"/>
      <c r="N43" s="191"/>
      <c r="O43" s="191">
        <f t="shared" si="6"/>
        <v>7</v>
      </c>
      <c r="P43" s="191">
        <f t="shared" si="6"/>
        <v>18</v>
      </c>
      <c r="Q43" s="190">
        <f t="shared" si="7"/>
        <v>25</v>
      </c>
    </row>
    <row r="44" spans="1:17" ht="22.5">
      <c r="A44" s="247" t="s">
        <v>47</v>
      </c>
      <c r="B44" s="247"/>
      <c r="C44" s="198">
        <f>SUM(C29:C43)</f>
        <v>1156</v>
      </c>
      <c r="D44" s="198">
        <f aca="true" t="shared" si="8" ref="D44:Q44">SUM(D29:D43)</f>
        <v>3733</v>
      </c>
      <c r="E44" s="198">
        <f t="shared" si="8"/>
        <v>4889</v>
      </c>
      <c r="F44" s="198">
        <f t="shared" si="8"/>
        <v>99</v>
      </c>
      <c r="G44" s="198">
        <f t="shared" si="8"/>
        <v>260</v>
      </c>
      <c r="H44" s="198">
        <f t="shared" si="8"/>
        <v>359</v>
      </c>
      <c r="I44" s="198">
        <f t="shared" si="8"/>
        <v>55</v>
      </c>
      <c r="J44" s="198">
        <f t="shared" si="8"/>
        <v>116</v>
      </c>
      <c r="K44" s="198">
        <f t="shared" si="8"/>
        <v>171</v>
      </c>
      <c r="L44" s="198">
        <f t="shared" si="8"/>
        <v>31</v>
      </c>
      <c r="M44" s="198">
        <f t="shared" si="8"/>
        <v>12</v>
      </c>
      <c r="N44" s="198">
        <f t="shared" si="8"/>
        <v>43</v>
      </c>
      <c r="O44" s="198">
        <f t="shared" si="8"/>
        <v>1341</v>
      </c>
      <c r="P44" s="198">
        <f t="shared" si="8"/>
        <v>4121</v>
      </c>
      <c r="Q44" s="198">
        <f t="shared" si="8"/>
        <v>5462</v>
      </c>
    </row>
    <row r="45" spans="1:17" ht="22.5">
      <c r="A45" s="247" t="s">
        <v>48</v>
      </c>
      <c r="B45" s="247"/>
      <c r="C45" s="199"/>
      <c r="D45" s="199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</row>
    <row r="46" spans="1:17" ht="22.5">
      <c r="A46" s="202"/>
      <c r="B46" s="155" t="str">
        <f>แยกชั้นปี!D41</f>
        <v>การพัฒนาชุมชน</v>
      </c>
      <c r="C46" s="185">
        <f>แยกชั้นปี!BB41</f>
        <v>170</v>
      </c>
      <c r="D46" s="185">
        <f>แยกชั้นปี!BC41</f>
        <v>224</v>
      </c>
      <c r="E46" s="184">
        <f aca="true" t="shared" si="9" ref="E46:E54">SUM(C46:D46)</f>
        <v>394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>
        <f aca="true" t="shared" si="10" ref="O46:P55">C46+F46+I46+L46</f>
        <v>170</v>
      </c>
      <c r="P46" s="185">
        <f t="shared" si="10"/>
        <v>224</v>
      </c>
      <c r="Q46" s="184">
        <f aca="true" t="shared" si="11" ref="Q46:Q55">SUM(O46:P46)</f>
        <v>394</v>
      </c>
    </row>
    <row r="47" spans="1:17" ht="22.5">
      <c r="A47" s="203"/>
      <c r="B47" s="145" t="str">
        <f>แยกชั้นปี!D42</f>
        <v>ภาษาจีน</v>
      </c>
      <c r="C47" s="188">
        <f>แยกชั้นปี!BB42</f>
        <v>26</v>
      </c>
      <c r="D47" s="188">
        <f>แยกชั้นปี!BC42</f>
        <v>193</v>
      </c>
      <c r="E47" s="187">
        <f t="shared" si="9"/>
        <v>219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>
        <f t="shared" si="10"/>
        <v>26</v>
      </c>
      <c r="P47" s="188">
        <f t="shared" si="10"/>
        <v>193</v>
      </c>
      <c r="Q47" s="187">
        <f t="shared" si="11"/>
        <v>219</v>
      </c>
    </row>
    <row r="48" spans="1:17" ht="22.5">
      <c r="A48" s="203"/>
      <c r="B48" s="145" t="str">
        <f>แยกชั้นปี!D43</f>
        <v>ภาษาญี่ปุ่น</v>
      </c>
      <c r="C48" s="188">
        <f>แยกชั้นปี!BB43</f>
        <v>29</v>
      </c>
      <c r="D48" s="188">
        <f>แยกชั้นปี!BC43</f>
        <v>111</v>
      </c>
      <c r="E48" s="187">
        <f t="shared" si="9"/>
        <v>140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>
        <f t="shared" si="10"/>
        <v>29</v>
      </c>
      <c r="P48" s="188">
        <f t="shared" si="10"/>
        <v>111</v>
      </c>
      <c r="Q48" s="187">
        <f t="shared" si="11"/>
        <v>140</v>
      </c>
    </row>
    <row r="49" spans="1:17" ht="22.5">
      <c r="A49" s="203"/>
      <c r="B49" s="145" t="str">
        <f>แยกชั้นปี!D44</f>
        <v>ภาษาอังกฤษธุรกิจ</v>
      </c>
      <c r="C49" s="188">
        <f>แยกชั้นปี!BB44</f>
        <v>87</v>
      </c>
      <c r="D49" s="188">
        <f>แยกชั้นปี!BC44</f>
        <v>461</v>
      </c>
      <c r="E49" s="187">
        <f t="shared" si="9"/>
        <v>548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>
        <f t="shared" si="10"/>
        <v>87</v>
      </c>
      <c r="P49" s="188">
        <f t="shared" si="10"/>
        <v>461</v>
      </c>
      <c r="Q49" s="187">
        <f t="shared" si="11"/>
        <v>548</v>
      </c>
    </row>
    <row r="50" spans="1:17" ht="22.5">
      <c r="A50" s="203"/>
      <c r="B50" s="145" t="str">
        <f>แยกชั้นปี!D45</f>
        <v>สหวิทยาการเพื่อการพัฒนาท้องถิ่น</v>
      </c>
      <c r="C50" s="188">
        <f>แยกชั้นปี!BB45</f>
        <v>38</v>
      </c>
      <c r="D50" s="188">
        <f>แยกชั้นปี!BC45</f>
        <v>24</v>
      </c>
      <c r="E50" s="187">
        <f t="shared" si="9"/>
        <v>62</v>
      </c>
      <c r="F50" s="188"/>
      <c r="G50" s="188"/>
      <c r="H50" s="188"/>
      <c r="I50" s="188"/>
      <c r="J50" s="188"/>
      <c r="K50" s="188"/>
      <c r="L50" s="188"/>
      <c r="M50" s="188"/>
      <c r="N50" s="188"/>
      <c r="O50" s="188">
        <f t="shared" si="10"/>
        <v>38</v>
      </c>
      <c r="P50" s="188">
        <f t="shared" si="10"/>
        <v>24</v>
      </c>
      <c r="Q50" s="187">
        <f t="shared" si="11"/>
        <v>62</v>
      </c>
    </row>
    <row r="51" spans="1:17" ht="22.5">
      <c r="A51" s="203"/>
      <c r="B51" s="145" t="str">
        <f>แยกชั้นปี!D46</f>
        <v>บรรณรักษ์ศาสตร์และสารสนเทศศาสตร์</v>
      </c>
      <c r="C51" s="188">
        <f>แยกชั้นปี!BB46</f>
        <v>10</v>
      </c>
      <c r="D51" s="188">
        <f>แยกชั้นปี!BC46</f>
        <v>67</v>
      </c>
      <c r="E51" s="187">
        <f t="shared" si="9"/>
        <v>77</v>
      </c>
      <c r="F51" s="188"/>
      <c r="G51" s="188"/>
      <c r="H51" s="188"/>
      <c r="I51" s="188"/>
      <c r="J51" s="188"/>
      <c r="K51" s="188"/>
      <c r="L51" s="188"/>
      <c r="M51" s="188"/>
      <c r="N51" s="188"/>
      <c r="O51" s="188">
        <f t="shared" si="10"/>
        <v>10</v>
      </c>
      <c r="P51" s="188">
        <f t="shared" si="10"/>
        <v>67</v>
      </c>
      <c r="Q51" s="187">
        <f t="shared" si="11"/>
        <v>77</v>
      </c>
    </row>
    <row r="52" spans="1:17" ht="22.5">
      <c r="A52" s="203"/>
      <c r="B52" s="145" t="str">
        <f>แยกชั้นปี!D47</f>
        <v>ศิลปะและการออกแบบ</v>
      </c>
      <c r="C52" s="188">
        <f>แยกชั้นปี!BB47</f>
        <v>47</v>
      </c>
      <c r="D52" s="188">
        <f>แยกชั้นปี!BC47</f>
        <v>23</v>
      </c>
      <c r="E52" s="187">
        <f t="shared" si="9"/>
        <v>70</v>
      </c>
      <c r="F52" s="188"/>
      <c r="G52" s="188"/>
      <c r="H52" s="188"/>
      <c r="I52" s="188"/>
      <c r="J52" s="188"/>
      <c r="K52" s="188"/>
      <c r="L52" s="188"/>
      <c r="M52" s="188"/>
      <c r="N52" s="188"/>
      <c r="O52" s="188">
        <f t="shared" si="10"/>
        <v>47</v>
      </c>
      <c r="P52" s="188">
        <f t="shared" si="10"/>
        <v>23</v>
      </c>
      <c r="Q52" s="187">
        <f t="shared" si="11"/>
        <v>70</v>
      </c>
    </row>
    <row r="53" spans="1:17" ht="22.5">
      <c r="A53" s="203"/>
      <c r="B53" s="145" t="str">
        <f>แยกชั้นปี!D48</f>
        <v>ภาษาไทยเพื่อการสื่อสาร</v>
      </c>
      <c r="C53" s="188">
        <f>แยกชั้นปี!BB48</f>
        <v>27</v>
      </c>
      <c r="D53" s="188">
        <f>แยกชั้นปี!BC48</f>
        <v>216</v>
      </c>
      <c r="E53" s="187">
        <f t="shared" si="9"/>
        <v>243</v>
      </c>
      <c r="F53" s="188"/>
      <c r="G53" s="188"/>
      <c r="H53" s="188"/>
      <c r="I53" s="188"/>
      <c r="J53" s="188"/>
      <c r="K53" s="188"/>
      <c r="L53" s="188"/>
      <c r="M53" s="188"/>
      <c r="N53" s="188"/>
      <c r="O53" s="188">
        <f t="shared" si="10"/>
        <v>27</v>
      </c>
      <c r="P53" s="188">
        <f t="shared" si="10"/>
        <v>216</v>
      </c>
      <c r="Q53" s="187">
        <f t="shared" si="11"/>
        <v>243</v>
      </c>
    </row>
    <row r="54" spans="1:17" ht="22.5">
      <c r="A54" s="203"/>
      <c r="B54" s="145" t="str">
        <f>แยกชั้นปี!D49</f>
        <v>ประวัติศาสตร์</v>
      </c>
      <c r="C54" s="188">
        <f>แยกชั้นปี!BB49</f>
        <v>24</v>
      </c>
      <c r="D54" s="188">
        <f>แยกชั้นปี!BC49</f>
        <v>37</v>
      </c>
      <c r="E54" s="187">
        <f t="shared" si="9"/>
        <v>61</v>
      </c>
      <c r="F54" s="188"/>
      <c r="G54" s="188"/>
      <c r="H54" s="188"/>
      <c r="I54" s="188"/>
      <c r="J54" s="188"/>
      <c r="K54" s="188"/>
      <c r="L54" s="188"/>
      <c r="M54" s="188"/>
      <c r="N54" s="188"/>
      <c r="O54" s="188">
        <f t="shared" si="10"/>
        <v>24</v>
      </c>
      <c r="P54" s="188">
        <f t="shared" si="10"/>
        <v>37</v>
      </c>
      <c r="Q54" s="187">
        <f t="shared" si="11"/>
        <v>61</v>
      </c>
    </row>
    <row r="55" spans="1:17" ht="22.5">
      <c r="A55" s="203"/>
      <c r="B55" s="146" t="str">
        <f>แยกชั้นปี!D50</f>
        <v>สังคมศาสตร์เพื่อการพัฒนา</v>
      </c>
      <c r="C55" s="191"/>
      <c r="D55" s="191"/>
      <c r="E55" s="190"/>
      <c r="F55" s="191"/>
      <c r="G55" s="191"/>
      <c r="H55" s="191"/>
      <c r="I55" s="191">
        <f>แยกชั้นปี!BB50</f>
        <v>4</v>
      </c>
      <c r="J55" s="191">
        <f>แยกชั้นปี!BC50</f>
        <v>3</v>
      </c>
      <c r="K55" s="190">
        <f>SUM(I55:J55)</f>
        <v>7</v>
      </c>
      <c r="L55" s="191"/>
      <c r="M55" s="191"/>
      <c r="N55" s="191"/>
      <c r="O55" s="191">
        <f t="shared" si="10"/>
        <v>4</v>
      </c>
      <c r="P55" s="191">
        <f t="shared" si="10"/>
        <v>3</v>
      </c>
      <c r="Q55" s="190">
        <f t="shared" si="11"/>
        <v>7</v>
      </c>
    </row>
    <row r="56" spans="1:17" ht="22.5">
      <c r="A56" s="203"/>
      <c r="B56" s="179" t="s">
        <v>119</v>
      </c>
      <c r="C56" s="180">
        <f>SUM(C46:C55)</f>
        <v>458</v>
      </c>
      <c r="D56" s="180">
        <f aca="true" t="shared" si="12" ref="D56:Q56">SUM(D46:D55)</f>
        <v>1356</v>
      </c>
      <c r="E56" s="180">
        <f t="shared" si="12"/>
        <v>1814</v>
      </c>
      <c r="F56" s="180">
        <f t="shared" si="12"/>
        <v>0</v>
      </c>
      <c r="G56" s="180">
        <f t="shared" si="12"/>
        <v>0</v>
      </c>
      <c r="H56" s="180">
        <f t="shared" si="12"/>
        <v>0</v>
      </c>
      <c r="I56" s="180">
        <f t="shared" si="12"/>
        <v>4</v>
      </c>
      <c r="J56" s="180">
        <f t="shared" si="12"/>
        <v>3</v>
      </c>
      <c r="K56" s="180">
        <f t="shared" si="12"/>
        <v>7</v>
      </c>
      <c r="L56" s="180">
        <f t="shared" si="12"/>
        <v>0</v>
      </c>
      <c r="M56" s="180">
        <f t="shared" si="12"/>
        <v>0</v>
      </c>
      <c r="N56" s="180">
        <f t="shared" si="12"/>
        <v>0</v>
      </c>
      <c r="O56" s="180">
        <f t="shared" si="12"/>
        <v>462</v>
      </c>
      <c r="P56" s="180">
        <f t="shared" si="12"/>
        <v>1359</v>
      </c>
      <c r="Q56" s="180">
        <f t="shared" si="12"/>
        <v>1821</v>
      </c>
    </row>
    <row r="57" spans="1:17" ht="22.5">
      <c r="A57" s="203"/>
      <c r="B57" s="155" t="str">
        <f>แยกชั้นปี!D52</f>
        <v>นิเทศศาสตร์ แขนงวิชาการประชาสัมพันธ์</v>
      </c>
      <c r="C57" s="185">
        <f>แยกชั้นปี!BB52</f>
        <v>4</v>
      </c>
      <c r="D57" s="185">
        <f>แยกชั้นปี!BC52</f>
        <v>16</v>
      </c>
      <c r="E57" s="184">
        <f>SUM(C57:D57)</f>
        <v>20</v>
      </c>
      <c r="F57" s="185"/>
      <c r="G57" s="185"/>
      <c r="H57" s="185"/>
      <c r="I57" s="185"/>
      <c r="J57" s="185"/>
      <c r="K57" s="185"/>
      <c r="L57" s="185"/>
      <c r="M57" s="185"/>
      <c r="N57" s="185"/>
      <c r="O57" s="185">
        <f aca="true" t="shared" si="13" ref="O57:P59">C57+F57+I57+L57</f>
        <v>4</v>
      </c>
      <c r="P57" s="185">
        <f t="shared" si="13"/>
        <v>16</v>
      </c>
      <c r="Q57" s="184">
        <f>SUM(O57:P57)</f>
        <v>20</v>
      </c>
    </row>
    <row r="58" spans="1:17" ht="22.5">
      <c r="A58" s="205"/>
      <c r="B58" s="145" t="str">
        <f>แยกชั้นปี!D53</f>
        <v>นิเทศศาสตร์ แขนงวิชาวิทยุโทรทัศน์และวิทยุกระจายเสียง</v>
      </c>
      <c r="C58" s="188">
        <f>แยกชั้นปี!BB53</f>
        <v>20</v>
      </c>
      <c r="D58" s="188">
        <f>แยกชั้นปี!BC53</f>
        <v>17</v>
      </c>
      <c r="E58" s="187">
        <f>SUM(C58:D58)</f>
        <v>37</v>
      </c>
      <c r="F58" s="188"/>
      <c r="G58" s="188"/>
      <c r="H58" s="188"/>
      <c r="I58" s="188"/>
      <c r="J58" s="188"/>
      <c r="K58" s="188"/>
      <c r="L58" s="188"/>
      <c r="M58" s="188"/>
      <c r="N58" s="188"/>
      <c r="O58" s="188">
        <f t="shared" si="13"/>
        <v>20</v>
      </c>
      <c r="P58" s="188">
        <f t="shared" si="13"/>
        <v>17</v>
      </c>
      <c r="Q58" s="187">
        <f>SUM(O58:P58)</f>
        <v>37</v>
      </c>
    </row>
    <row r="59" spans="1:17" ht="22.5">
      <c r="A59" s="205"/>
      <c r="B59" s="146" t="str">
        <f>แยกชั้นปี!D51</f>
        <v>นิเทศศาสตร์</v>
      </c>
      <c r="C59" s="191">
        <f>แยกชั้นปี!BB51</f>
        <v>10</v>
      </c>
      <c r="D59" s="191">
        <f>แยกชั้นปี!BC51</f>
        <v>8</v>
      </c>
      <c r="E59" s="191">
        <f>แยกชั้นปี!BD51</f>
        <v>18</v>
      </c>
      <c r="F59" s="191"/>
      <c r="G59" s="191"/>
      <c r="H59" s="191"/>
      <c r="I59" s="191"/>
      <c r="J59" s="191"/>
      <c r="K59" s="191"/>
      <c r="L59" s="191"/>
      <c r="M59" s="191"/>
      <c r="N59" s="191"/>
      <c r="O59" s="191">
        <f t="shared" si="13"/>
        <v>10</v>
      </c>
      <c r="P59" s="191">
        <f t="shared" si="13"/>
        <v>8</v>
      </c>
      <c r="Q59" s="190">
        <f>SUM(O59:P59)</f>
        <v>18</v>
      </c>
    </row>
    <row r="60" spans="1:17" ht="22.5">
      <c r="A60" s="206"/>
      <c r="B60" s="192" t="s">
        <v>120</v>
      </c>
      <c r="C60" s="180">
        <f>SUM(C57:C58)</f>
        <v>24</v>
      </c>
      <c r="D60" s="180">
        <f aca="true" t="shared" si="14" ref="D60:N60">SUM(D57:D58)</f>
        <v>33</v>
      </c>
      <c r="E60" s="180">
        <f t="shared" si="14"/>
        <v>57</v>
      </c>
      <c r="F60" s="180">
        <f t="shared" si="14"/>
        <v>0</v>
      </c>
      <c r="G60" s="180">
        <f t="shared" si="14"/>
        <v>0</v>
      </c>
      <c r="H60" s="180">
        <f t="shared" si="14"/>
        <v>0</v>
      </c>
      <c r="I60" s="180">
        <f t="shared" si="14"/>
        <v>0</v>
      </c>
      <c r="J60" s="180">
        <f t="shared" si="14"/>
        <v>0</v>
      </c>
      <c r="K60" s="180">
        <f t="shared" si="14"/>
        <v>0</v>
      </c>
      <c r="L60" s="180">
        <f t="shared" si="14"/>
        <v>0</v>
      </c>
      <c r="M60" s="180">
        <f t="shared" si="14"/>
        <v>0</v>
      </c>
      <c r="N60" s="180">
        <f t="shared" si="14"/>
        <v>0</v>
      </c>
      <c r="O60" s="180">
        <f>SUM(O57:O59)</f>
        <v>34</v>
      </c>
      <c r="P60" s="180">
        <f>SUM(P57:P59)</f>
        <v>41</v>
      </c>
      <c r="Q60" s="180">
        <f>SUM(Q57:Q59)</f>
        <v>75</v>
      </c>
    </row>
    <row r="61" spans="1:17" ht="22.5">
      <c r="A61" s="247" t="s">
        <v>62</v>
      </c>
      <c r="B61" s="247"/>
      <c r="C61" s="198">
        <f aca="true" t="shared" si="15" ref="C61:Q61">C56+C60</f>
        <v>482</v>
      </c>
      <c r="D61" s="198">
        <f t="shared" si="15"/>
        <v>1389</v>
      </c>
      <c r="E61" s="198">
        <f t="shared" si="15"/>
        <v>1871</v>
      </c>
      <c r="F61" s="198">
        <f t="shared" si="15"/>
        <v>0</v>
      </c>
      <c r="G61" s="198">
        <f t="shared" si="15"/>
        <v>0</v>
      </c>
      <c r="H61" s="198">
        <f t="shared" si="15"/>
        <v>0</v>
      </c>
      <c r="I61" s="198">
        <f t="shared" si="15"/>
        <v>4</v>
      </c>
      <c r="J61" s="198">
        <f t="shared" si="15"/>
        <v>3</v>
      </c>
      <c r="K61" s="198">
        <f t="shared" si="15"/>
        <v>7</v>
      </c>
      <c r="L61" s="198">
        <f t="shared" si="15"/>
        <v>0</v>
      </c>
      <c r="M61" s="198">
        <f t="shared" si="15"/>
        <v>0</v>
      </c>
      <c r="N61" s="198">
        <f t="shared" si="15"/>
        <v>0</v>
      </c>
      <c r="O61" s="198">
        <f t="shared" si="15"/>
        <v>496</v>
      </c>
      <c r="P61" s="198">
        <f t="shared" si="15"/>
        <v>1400</v>
      </c>
      <c r="Q61" s="198">
        <f t="shared" si="15"/>
        <v>1896</v>
      </c>
    </row>
    <row r="62" spans="1:17" ht="22.5">
      <c r="A62" s="248" t="s">
        <v>63</v>
      </c>
      <c r="B62" s="249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</row>
    <row r="63" spans="1:17" ht="22.5">
      <c r="A63" s="207"/>
      <c r="B63" s="165" t="str">
        <f>แยกชั้นปี!D56</f>
        <v>การจัดการการท่องเที่ยวและการโรงแรม</v>
      </c>
      <c r="C63" s="182">
        <f>แยกชั้นปี!BB56</f>
        <v>55</v>
      </c>
      <c r="D63" s="182">
        <f>แยกชั้นปี!BC56</f>
        <v>292</v>
      </c>
      <c r="E63" s="181">
        <f aca="true" t="shared" si="16" ref="E63:E69">SUM(C63:D63)</f>
        <v>347</v>
      </c>
      <c r="F63" s="182"/>
      <c r="G63" s="182"/>
      <c r="H63" s="182"/>
      <c r="I63" s="182"/>
      <c r="J63" s="182"/>
      <c r="K63" s="182"/>
      <c r="L63" s="182"/>
      <c r="M63" s="182"/>
      <c r="N63" s="182"/>
      <c r="O63" s="182">
        <f aca="true" t="shared" si="17" ref="O63:P70">C63+F63+I63+L63</f>
        <v>55</v>
      </c>
      <c r="P63" s="182">
        <f t="shared" si="17"/>
        <v>292</v>
      </c>
      <c r="Q63" s="181">
        <f aca="true" t="shared" si="18" ref="Q63:Q70">SUM(O63:P63)</f>
        <v>347</v>
      </c>
    </row>
    <row r="64" spans="1:17" ht="22.5">
      <c r="A64" s="205"/>
      <c r="B64" s="179" t="s">
        <v>119</v>
      </c>
      <c r="C64" s="200">
        <f>SUM(C63)</f>
        <v>55</v>
      </c>
      <c r="D64" s="200">
        <f>SUM(D63)</f>
        <v>292</v>
      </c>
      <c r="E64" s="200">
        <f>SUM(E63)</f>
        <v>347</v>
      </c>
      <c r="F64" s="200"/>
      <c r="G64" s="200"/>
      <c r="H64" s="200"/>
      <c r="I64" s="200"/>
      <c r="J64" s="200"/>
      <c r="K64" s="200"/>
      <c r="L64" s="200"/>
      <c r="M64" s="200"/>
      <c r="N64" s="200"/>
      <c r="O64" s="200">
        <f>SUM(O63)</f>
        <v>55</v>
      </c>
      <c r="P64" s="200">
        <f>SUM(P63)</f>
        <v>292</v>
      </c>
      <c r="Q64" s="200">
        <f>SUM(Q63)</f>
        <v>347</v>
      </c>
    </row>
    <row r="65" spans="1:17" ht="22.5">
      <c r="A65" s="205"/>
      <c r="B65" s="155" t="str">
        <f>แยกชั้นปี!D57</f>
        <v>การจัดการ</v>
      </c>
      <c r="C65" s="185">
        <f>แยกชั้นปี!BB57</f>
        <v>81</v>
      </c>
      <c r="D65" s="185">
        <f>แยกชั้นปี!BC57</f>
        <v>272</v>
      </c>
      <c r="E65" s="184">
        <f t="shared" si="16"/>
        <v>353</v>
      </c>
      <c r="F65" s="185"/>
      <c r="G65" s="185"/>
      <c r="H65" s="185"/>
      <c r="I65" s="185"/>
      <c r="J65" s="185"/>
      <c r="K65" s="185"/>
      <c r="L65" s="185"/>
      <c r="M65" s="185"/>
      <c r="N65" s="185"/>
      <c r="O65" s="185">
        <f t="shared" si="17"/>
        <v>81</v>
      </c>
      <c r="P65" s="185">
        <f t="shared" si="17"/>
        <v>272</v>
      </c>
      <c r="Q65" s="184">
        <f t="shared" si="18"/>
        <v>353</v>
      </c>
    </row>
    <row r="66" spans="1:17" ht="22.5">
      <c r="A66" s="205"/>
      <c r="B66" s="145" t="str">
        <f>แยกชั้นปี!D58</f>
        <v>การตลาด</v>
      </c>
      <c r="C66" s="188">
        <f>แยกชั้นปี!BB58</f>
        <v>45</v>
      </c>
      <c r="D66" s="188">
        <f>แยกชั้นปี!BC58</f>
        <v>167</v>
      </c>
      <c r="E66" s="187">
        <f t="shared" si="16"/>
        <v>212</v>
      </c>
      <c r="F66" s="188"/>
      <c r="G66" s="188"/>
      <c r="H66" s="188"/>
      <c r="I66" s="188"/>
      <c r="J66" s="188"/>
      <c r="K66" s="188"/>
      <c r="L66" s="188"/>
      <c r="M66" s="188"/>
      <c r="N66" s="188"/>
      <c r="O66" s="188">
        <f t="shared" si="17"/>
        <v>45</v>
      </c>
      <c r="P66" s="188">
        <f t="shared" si="17"/>
        <v>167</v>
      </c>
      <c r="Q66" s="187">
        <f t="shared" si="18"/>
        <v>212</v>
      </c>
    </row>
    <row r="67" spans="1:17" ht="22.5">
      <c r="A67" s="205"/>
      <c r="B67" s="145" t="str">
        <f>แยกชั้นปี!D59</f>
        <v>คอมพิวเตอร์ธุรกิจ</v>
      </c>
      <c r="C67" s="188">
        <f>แยกชั้นปี!BB59</f>
        <v>125</v>
      </c>
      <c r="D67" s="188">
        <f>แยกชั้นปี!BC59</f>
        <v>177</v>
      </c>
      <c r="E67" s="187">
        <f t="shared" si="16"/>
        <v>302</v>
      </c>
      <c r="F67" s="188"/>
      <c r="G67" s="188"/>
      <c r="H67" s="188"/>
      <c r="I67" s="188"/>
      <c r="J67" s="188"/>
      <c r="K67" s="188"/>
      <c r="L67" s="188"/>
      <c r="M67" s="188"/>
      <c r="N67" s="188"/>
      <c r="O67" s="188">
        <f t="shared" si="17"/>
        <v>125</v>
      </c>
      <c r="P67" s="188">
        <f t="shared" si="17"/>
        <v>177</v>
      </c>
      <c r="Q67" s="187">
        <f t="shared" si="18"/>
        <v>302</v>
      </c>
    </row>
    <row r="68" spans="1:17" ht="22.5">
      <c r="A68" s="205"/>
      <c r="B68" s="145" t="str">
        <f>แยกชั้นปี!D60</f>
        <v>บริหารธุรกิจระหว่างประเทศ</v>
      </c>
      <c r="C68" s="188">
        <f>แยกชั้นปี!BB60</f>
        <v>8</v>
      </c>
      <c r="D68" s="188">
        <f>แยกชั้นปี!BC60</f>
        <v>31</v>
      </c>
      <c r="E68" s="187">
        <f t="shared" si="16"/>
        <v>39</v>
      </c>
      <c r="F68" s="188"/>
      <c r="G68" s="188"/>
      <c r="H68" s="188"/>
      <c r="I68" s="188"/>
      <c r="J68" s="188"/>
      <c r="K68" s="188"/>
      <c r="L68" s="188"/>
      <c r="M68" s="188"/>
      <c r="N68" s="188"/>
      <c r="O68" s="188">
        <f t="shared" si="17"/>
        <v>8</v>
      </c>
      <c r="P68" s="188">
        <f t="shared" si="17"/>
        <v>31</v>
      </c>
      <c r="Q68" s="187">
        <f t="shared" si="18"/>
        <v>39</v>
      </c>
    </row>
    <row r="69" spans="1:17" ht="22.5">
      <c r="A69" s="205"/>
      <c r="B69" s="145" t="str">
        <f>แยกชั้นปี!D61</f>
        <v>เศรษฐศาสตร์การเงินการคลัง</v>
      </c>
      <c r="C69" s="188">
        <f>แยกชั้นปี!BB61</f>
        <v>15</v>
      </c>
      <c r="D69" s="188">
        <f>แยกชั้นปี!BC61</f>
        <v>106</v>
      </c>
      <c r="E69" s="187">
        <f t="shared" si="16"/>
        <v>121</v>
      </c>
      <c r="F69" s="188"/>
      <c r="G69" s="188"/>
      <c r="H69" s="188"/>
      <c r="I69" s="188"/>
      <c r="J69" s="188"/>
      <c r="K69" s="188"/>
      <c r="L69" s="188"/>
      <c r="M69" s="188"/>
      <c r="N69" s="188"/>
      <c r="O69" s="188">
        <f t="shared" si="17"/>
        <v>15</v>
      </c>
      <c r="P69" s="188">
        <f t="shared" si="17"/>
        <v>106</v>
      </c>
      <c r="Q69" s="187">
        <f t="shared" si="18"/>
        <v>121</v>
      </c>
    </row>
    <row r="70" spans="1:17" ht="22.5">
      <c r="A70" s="205"/>
      <c r="B70" s="146" t="str">
        <f>แยกชั้นปี!D62</f>
        <v>การบริหารธุรกิจ</v>
      </c>
      <c r="C70" s="191"/>
      <c r="D70" s="191"/>
      <c r="E70" s="190"/>
      <c r="F70" s="191"/>
      <c r="G70" s="191"/>
      <c r="H70" s="191"/>
      <c r="I70" s="191">
        <f>แยกชั้นปี!BB62</f>
        <v>7</v>
      </c>
      <c r="J70" s="191">
        <f>แยกชั้นปี!BC62</f>
        <v>6</v>
      </c>
      <c r="K70" s="190">
        <f>SUM(I70:J70)</f>
        <v>13</v>
      </c>
      <c r="L70" s="191"/>
      <c r="M70" s="191"/>
      <c r="N70" s="191"/>
      <c r="O70" s="191">
        <f t="shared" si="17"/>
        <v>7</v>
      </c>
      <c r="P70" s="191">
        <f t="shared" si="17"/>
        <v>6</v>
      </c>
      <c r="Q70" s="190">
        <f t="shared" si="18"/>
        <v>13</v>
      </c>
    </row>
    <row r="71" spans="1:17" ht="22.5">
      <c r="A71" s="205"/>
      <c r="B71" s="177" t="s">
        <v>121</v>
      </c>
      <c r="C71" s="180">
        <f>SUM(C65:C70)</f>
        <v>274</v>
      </c>
      <c r="D71" s="180">
        <f>SUM(D65:D70)</f>
        <v>753</v>
      </c>
      <c r="E71" s="180">
        <f>SUM(E65:E70)</f>
        <v>1027</v>
      </c>
      <c r="F71" s="180">
        <f>SUM(F63:F70)</f>
        <v>0</v>
      </c>
      <c r="G71" s="180">
        <f>SUM(G63:G70)</f>
        <v>0</v>
      </c>
      <c r="H71" s="180">
        <f>SUM(H63:H70)</f>
        <v>0</v>
      </c>
      <c r="I71" s="180">
        <f>SUM(I65:I70)</f>
        <v>7</v>
      </c>
      <c r="J71" s="180">
        <f>SUM(J65:J70)</f>
        <v>6</v>
      </c>
      <c r="K71" s="180">
        <f>SUM(K65:K70)</f>
        <v>13</v>
      </c>
      <c r="L71" s="180">
        <f>SUM(L63:L70)</f>
        <v>0</v>
      </c>
      <c r="M71" s="180">
        <f>SUM(M63:M70)</f>
        <v>0</v>
      </c>
      <c r="N71" s="180">
        <f>SUM(N63:N70)</f>
        <v>0</v>
      </c>
      <c r="O71" s="180">
        <f>SUM(O65:O70)</f>
        <v>281</v>
      </c>
      <c r="P71" s="180">
        <f>SUM(P65:P70)</f>
        <v>759</v>
      </c>
      <c r="Q71" s="180">
        <f>SUM(Q65:Q70)</f>
        <v>1040</v>
      </c>
    </row>
    <row r="72" spans="1:17" ht="22.5">
      <c r="A72" s="205"/>
      <c r="B72" s="165" t="str">
        <f>แยกชั้นปี!D63</f>
        <v>การบัญชี</v>
      </c>
      <c r="C72" s="182">
        <f>แยกชั้นปี!BB63</f>
        <v>56</v>
      </c>
      <c r="D72" s="182">
        <f>แยกชั้นปี!BC63</f>
        <v>844</v>
      </c>
      <c r="E72" s="181">
        <f>SUM(C72:D72)</f>
        <v>900</v>
      </c>
      <c r="F72" s="182"/>
      <c r="G72" s="182"/>
      <c r="H72" s="182"/>
      <c r="I72" s="182">
        <f>แยกชั้นปี!BB64</f>
        <v>2</v>
      </c>
      <c r="J72" s="182">
        <f>แยกชั้นปี!BC64</f>
        <v>6</v>
      </c>
      <c r="K72" s="181">
        <f>SUM(I72:J72)</f>
        <v>8</v>
      </c>
      <c r="L72" s="182"/>
      <c r="M72" s="182"/>
      <c r="N72" s="182"/>
      <c r="O72" s="182">
        <f>C72+F72+I72+L72</f>
        <v>58</v>
      </c>
      <c r="P72" s="182">
        <f>D72+G72+J72+M72</f>
        <v>850</v>
      </c>
      <c r="Q72" s="181">
        <f>SUM(O72:P72)</f>
        <v>908</v>
      </c>
    </row>
    <row r="73" spans="1:17" ht="22.5">
      <c r="A73" s="208"/>
      <c r="B73" s="177" t="s">
        <v>122</v>
      </c>
      <c r="C73" s="180">
        <f>SUM(C72)</f>
        <v>56</v>
      </c>
      <c r="D73" s="180">
        <f aca="true" t="shared" si="19" ref="D73:Q73">SUM(D72)</f>
        <v>844</v>
      </c>
      <c r="E73" s="180">
        <f t="shared" si="19"/>
        <v>900</v>
      </c>
      <c r="F73" s="180">
        <f t="shared" si="19"/>
        <v>0</v>
      </c>
      <c r="G73" s="180">
        <f t="shared" si="19"/>
        <v>0</v>
      </c>
      <c r="H73" s="180">
        <f t="shared" si="19"/>
        <v>0</v>
      </c>
      <c r="I73" s="180">
        <f t="shared" si="19"/>
        <v>2</v>
      </c>
      <c r="J73" s="180">
        <f t="shared" si="19"/>
        <v>6</v>
      </c>
      <c r="K73" s="180">
        <f t="shared" si="19"/>
        <v>8</v>
      </c>
      <c r="L73" s="180">
        <f t="shared" si="19"/>
        <v>0</v>
      </c>
      <c r="M73" s="180">
        <f t="shared" si="19"/>
        <v>0</v>
      </c>
      <c r="N73" s="180">
        <f t="shared" si="19"/>
        <v>0</v>
      </c>
      <c r="O73" s="180">
        <f t="shared" si="19"/>
        <v>58</v>
      </c>
      <c r="P73" s="180">
        <f t="shared" si="19"/>
        <v>850</v>
      </c>
      <c r="Q73" s="180">
        <f t="shared" si="19"/>
        <v>908</v>
      </c>
    </row>
    <row r="74" spans="1:17" ht="22.5">
      <c r="A74" s="247" t="s">
        <v>76</v>
      </c>
      <c r="B74" s="247"/>
      <c r="C74" s="198">
        <f>C64+C71+C73</f>
        <v>385</v>
      </c>
      <c r="D74" s="198">
        <f>D64+D71+D73</f>
        <v>1889</v>
      </c>
      <c r="E74" s="198">
        <f>E64+E71+E73</f>
        <v>2274</v>
      </c>
      <c r="F74" s="198">
        <f aca="true" t="shared" si="20" ref="F74:N74">F71+F73</f>
        <v>0</v>
      </c>
      <c r="G74" s="198">
        <f t="shared" si="20"/>
        <v>0</v>
      </c>
      <c r="H74" s="198">
        <f t="shared" si="20"/>
        <v>0</v>
      </c>
      <c r="I74" s="198">
        <f t="shared" si="20"/>
        <v>9</v>
      </c>
      <c r="J74" s="198">
        <f t="shared" si="20"/>
        <v>12</v>
      </c>
      <c r="K74" s="198">
        <f t="shared" si="20"/>
        <v>21</v>
      </c>
      <c r="L74" s="198">
        <f t="shared" si="20"/>
        <v>0</v>
      </c>
      <c r="M74" s="198">
        <f t="shared" si="20"/>
        <v>0</v>
      </c>
      <c r="N74" s="198">
        <f t="shared" si="20"/>
        <v>0</v>
      </c>
      <c r="O74" s="198">
        <f>O64+O71+O73</f>
        <v>394</v>
      </c>
      <c r="P74" s="198">
        <f>P64+P71+P73</f>
        <v>1901</v>
      </c>
      <c r="Q74" s="198">
        <f>Q64+Q71+Q73</f>
        <v>2295</v>
      </c>
    </row>
    <row r="75" spans="1:17" ht="22.5">
      <c r="A75" s="250" t="s">
        <v>77</v>
      </c>
      <c r="B75" s="251"/>
      <c r="C75" s="199"/>
      <c r="D75" s="199"/>
      <c r="E75" s="198"/>
      <c r="F75" s="199"/>
      <c r="G75" s="199"/>
      <c r="H75" s="199"/>
      <c r="I75" s="199"/>
      <c r="J75" s="199"/>
      <c r="K75" s="198"/>
      <c r="L75" s="199"/>
      <c r="M75" s="199"/>
      <c r="N75" s="199"/>
      <c r="O75" s="199"/>
      <c r="P75" s="199"/>
      <c r="Q75" s="198"/>
    </row>
    <row r="76" spans="1:17" ht="22.5">
      <c r="A76" s="207"/>
      <c r="B76" s="201" t="s">
        <v>79</v>
      </c>
      <c r="C76" s="182">
        <f>แยกชั้นปี!BB67</f>
        <v>343</v>
      </c>
      <c r="D76" s="182">
        <f>แยกชั้นปี!BC67</f>
        <v>202</v>
      </c>
      <c r="E76" s="181">
        <f>SUM(C76:D76)</f>
        <v>545</v>
      </c>
      <c r="F76" s="182"/>
      <c r="G76" s="182"/>
      <c r="H76" s="182"/>
      <c r="I76" s="182"/>
      <c r="J76" s="182"/>
      <c r="K76" s="181"/>
      <c r="L76" s="182"/>
      <c r="M76" s="182"/>
      <c r="N76" s="182"/>
      <c r="O76" s="182">
        <f>C76+F76+I76+L76</f>
        <v>343</v>
      </c>
      <c r="P76" s="182">
        <f>D76+G76+J76+M76</f>
        <v>202</v>
      </c>
      <c r="Q76" s="181">
        <f>SUM(O76:P76)</f>
        <v>545</v>
      </c>
    </row>
    <row r="77" spans="1:17" ht="22.5">
      <c r="A77" s="205"/>
      <c r="B77" s="177" t="s">
        <v>123</v>
      </c>
      <c r="C77" s="180">
        <f>SUM(C76)</f>
        <v>343</v>
      </c>
      <c r="D77" s="180">
        <f aca="true" t="shared" si="21" ref="D77:Q77">SUM(D76)</f>
        <v>202</v>
      </c>
      <c r="E77" s="180">
        <f t="shared" si="21"/>
        <v>545</v>
      </c>
      <c r="F77" s="180">
        <f t="shared" si="21"/>
        <v>0</v>
      </c>
      <c r="G77" s="180">
        <f t="shared" si="21"/>
        <v>0</v>
      </c>
      <c r="H77" s="180">
        <f t="shared" si="21"/>
        <v>0</v>
      </c>
      <c r="I77" s="180">
        <f t="shared" si="21"/>
        <v>0</v>
      </c>
      <c r="J77" s="180">
        <f t="shared" si="21"/>
        <v>0</v>
      </c>
      <c r="K77" s="180">
        <f t="shared" si="21"/>
        <v>0</v>
      </c>
      <c r="L77" s="180">
        <f t="shared" si="21"/>
        <v>0</v>
      </c>
      <c r="M77" s="180">
        <f t="shared" si="21"/>
        <v>0</v>
      </c>
      <c r="N77" s="180">
        <f t="shared" si="21"/>
        <v>0</v>
      </c>
      <c r="O77" s="180">
        <f t="shared" si="21"/>
        <v>343</v>
      </c>
      <c r="P77" s="180">
        <f t="shared" si="21"/>
        <v>202</v>
      </c>
      <c r="Q77" s="180">
        <f t="shared" si="21"/>
        <v>545</v>
      </c>
    </row>
    <row r="78" spans="1:17" ht="22.5">
      <c r="A78" s="205"/>
      <c r="B78" s="201" t="s">
        <v>81</v>
      </c>
      <c r="C78" s="182">
        <f>แยกชั้นปี!BB68</f>
        <v>6</v>
      </c>
      <c r="D78" s="182">
        <f>แยกชั้นปี!BC68</f>
        <v>3</v>
      </c>
      <c r="E78" s="181">
        <f>SUM(C78:D78)</f>
        <v>9</v>
      </c>
      <c r="F78" s="182"/>
      <c r="G78" s="182"/>
      <c r="H78" s="182"/>
      <c r="I78" s="182">
        <f>แยกชั้นปี!BB70</f>
        <v>18</v>
      </c>
      <c r="J78" s="182">
        <f>แยกชั้นปี!BC70</f>
        <v>6</v>
      </c>
      <c r="K78" s="181">
        <f>SUM(I78:J78)</f>
        <v>24</v>
      </c>
      <c r="L78" s="182"/>
      <c r="M78" s="182"/>
      <c r="N78" s="182"/>
      <c r="O78" s="182">
        <f>C78+F78+I78+L78</f>
        <v>24</v>
      </c>
      <c r="P78" s="182">
        <f>D78+G78+J78+M78</f>
        <v>9</v>
      </c>
      <c r="Q78" s="181">
        <f>SUM(O78:P78)</f>
        <v>33</v>
      </c>
    </row>
    <row r="79" spans="1:17" ht="22.5">
      <c r="A79" s="205"/>
      <c r="B79" s="201" t="s">
        <v>82</v>
      </c>
      <c r="C79" s="182">
        <f>แยกชั้นปี!BB69</f>
        <v>378</v>
      </c>
      <c r="D79" s="182">
        <f>แยกชั้นปี!BC69</f>
        <v>345</v>
      </c>
      <c r="E79" s="181">
        <f>SUM(C79:D79)</f>
        <v>723</v>
      </c>
      <c r="F79" s="182"/>
      <c r="G79" s="182"/>
      <c r="H79" s="182"/>
      <c r="I79" s="182"/>
      <c r="J79" s="182"/>
      <c r="K79" s="181"/>
      <c r="L79" s="182"/>
      <c r="M79" s="182"/>
      <c r="N79" s="182"/>
      <c r="O79" s="182">
        <f>C79+F79+I79+L79</f>
        <v>378</v>
      </c>
      <c r="P79" s="182">
        <f>D79+G79+J79+M79</f>
        <v>345</v>
      </c>
      <c r="Q79" s="181">
        <f>SUM(O79:P79)</f>
        <v>723</v>
      </c>
    </row>
    <row r="80" spans="1:17" ht="22.5">
      <c r="A80" s="205"/>
      <c r="B80" s="177" t="s">
        <v>124</v>
      </c>
      <c r="C80" s="180">
        <f>SUM(C78:C79)</f>
        <v>384</v>
      </c>
      <c r="D80" s="180">
        <f aca="true" t="shared" si="22" ref="D80:Q80">SUM(D78:D79)</f>
        <v>348</v>
      </c>
      <c r="E80" s="180">
        <f t="shared" si="22"/>
        <v>732</v>
      </c>
      <c r="F80" s="180">
        <f t="shared" si="22"/>
        <v>0</v>
      </c>
      <c r="G80" s="180">
        <f t="shared" si="22"/>
        <v>0</v>
      </c>
      <c r="H80" s="180">
        <f t="shared" si="22"/>
        <v>0</v>
      </c>
      <c r="I80" s="180">
        <f t="shared" si="22"/>
        <v>18</v>
      </c>
      <c r="J80" s="180">
        <f t="shared" si="22"/>
        <v>6</v>
      </c>
      <c r="K80" s="180">
        <f t="shared" si="22"/>
        <v>24</v>
      </c>
      <c r="L80" s="180">
        <f t="shared" si="22"/>
        <v>0</v>
      </c>
      <c r="M80" s="180">
        <f t="shared" si="22"/>
        <v>0</v>
      </c>
      <c r="N80" s="180">
        <f t="shared" si="22"/>
        <v>0</v>
      </c>
      <c r="O80" s="180">
        <f t="shared" si="22"/>
        <v>402</v>
      </c>
      <c r="P80" s="180">
        <f t="shared" si="22"/>
        <v>354</v>
      </c>
      <c r="Q80" s="180">
        <f t="shared" si="22"/>
        <v>756</v>
      </c>
    </row>
    <row r="81" spans="1:17" ht="22.5">
      <c r="A81" s="205"/>
      <c r="B81" s="201" t="s">
        <v>85</v>
      </c>
      <c r="C81" s="182">
        <f>แยกชั้นปี!BB71</f>
        <v>385</v>
      </c>
      <c r="D81" s="182">
        <f>แยกชั้นปี!BC71</f>
        <v>295</v>
      </c>
      <c r="E81" s="181">
        <f>SUM(C81:D81)</f>
        <v>680</v>
      </c>
      <c r="F81" s="182"/>
      <c r="G81" s="182"/>
      <c r="H81" s="182"/>
      <c r="I81" s="182"/>
      <c r="J81" s="182"/>
      <c r="K81" s="181"/>
      <c r="L81" s="182"/>
      <c r="M81" s="182"/>
      <c r="N81" s="182"/>
      <c r="O81" s="182">
        <f>C81+F81+I81+L81</f>
        <v>385</v>
      </c>
      <c r="P81" s="182">
        <f>D81+G81+J81+M81</f>
        <v>295</v>
      </c>
      <c r="Q81" s="181">
        <f>SUM(O81:P81)</f>
        <v>680</v>
      </c>
    </row>
    <row r="82" spans="1:17" ht="22.5">
      <c r="A82" s="208"/>
      <c r="B82" s="177" t="s">
        <v>125</v>
      </c>
      <c r="C82" s="180">
        <f>SUM(C81)</f>
        <v>385</v>
      </c>
      <c r="D82" s="180">
        <f aca="true" t="shared" si="23" ref="D82:Q82">SUM(D81)</f>
        <v>295</v>
      </c>
      <c r="E82" s="180">
        <f t="shared" si="23"/>
        <v>680</v>
      </c>
      <c r="F82" s="180">
        <f t="shared" si="23"/>
        <v>0</v>
      </c>
      <c r="G82" s="180">
        <f t="shared" si="23"/>
        <v>0</v>
      </c>
      <c r="H82" s="180">
        <f t="shared" si="23"/>
        <v>0</v>
      </c>
      <c r="I82" s="180">
        <f t="shared" si="23"/>
        <v>0</v>
      </c>
      <c r="J82" s="180">
        <f t="shared" si="23"/>
        <v>0</v>
      </c>
      <c r="K82" s="180">
        <f t="shared" si="23"/>
        <v>0</v>
      </c>
      <c r="L82" s="180">
        <f t="shared" si="23"/>
        <v>0</v>
      </c>
      <c r="M82" s="180">
        <f t="shared" si="23"/>
        <v>0</v>
      </c>
      <c r="N82" s="180">
        <f t="shared" si="23"/>
        <v>0</v>
      </c>
      <c r="O82" s="180">
        <f t="shared" si="23"/>
        <v>385</v>
      </c>
      <c r="P82" s="180">
        <f t="shared" si="23"/>
        <v>295</v>
      </c>
      <c r="Q82" s="180">
        <f t="shared" si="23"/>
        <v>680</v>
      </c>
    </row>
    <row r="83" spans="1:17" ht="22.5">
      <c r="A83" s="247" t="s">
        <v>86</v>
      </c>
      <c r="B83" s="247"/>
      <c r="C83" s="198">
        <f>C77+C80+C82</f>
        <v>1112</v>
      </c>
      <c r="D83" s="198">
        <f aca="true" t="shared" si="24" ref="D83:Q83">D77+D80+D82</f>
        <v>845</v>
      </c>
      <c r="E83" s="198">
        <f t="shared" si="24"/>
        <v>1957</v>
      </c>
      <c r="F83" s="198">
        <f t="shared" si="24"/>
        <v>0</v>
      </c>
      <c r="G83" s="198">
        <f t="shared" si="24"/>
        <v>0</v>
      </c>
      <c r="H83" s="198">
        <f t="shared" si="24"/>
        <v>0</v>
      </c>
      <c r="I83" s="198">
        <f t="shared" si="24"/>
        <v>18</v>
      </c>
      <c r="J83" s="198">
        <f t="shared" si="24"/>
        <v>6</v>
      </c>
      <c r="K83" s="198">
        <f t="shared" si="24"/>
        <v>24</v>
      </c>
      <c r="L83" s="198">
        <f t="shared" si="24"/>
        <v>0</v>
      </c>
      <c r="M83" s="198">
        <f t="shared" si="24"/>
        <v>0</v>
      </c>
      <c r="N83" s="198">
        <f t="shared" si="24"/>
        <v>0</v>
      </c>
      <c r="O83" s="198">
        <f t="shared" si="24"/>
        <v>1130</v>
      </c>
      <c r="P83" s="198">
        <f t="shared" si="24"/>
        <v>851</v>
      </c>
      <c r="Q83" s="198">
        <f t="shared" si="24"/>
        <v>1981</v>
      </c>
    </row>
    <row r="84" spans="1:17" ht="22.5">
      <c r="A84" s="247" t="s">
        <v>87</v>
      </c>
      <c r="B84" s="247"/>
      <c r="C84" s="198">
        <f aca="true" t="shared" si="25" ref="C84:Q84">C27+C44+C61+C74+C83</f>
        <v>3936</v>
      </c>
      <c r="D84" s="198">
        <f t="shared" si="25"/>
        <v>8696</v>
      </c>
      <c r="E84" s="198">
        <f t="shared" si="25"/>
        <v>12632</v>
      </c>
      <c r="F84" s="198">
        <f t="shared" si="25"/>
        <v>99</v>
      </c>
      <c r="G84" s="198">
        <f t="shared" si="25"/>
        <v>260</v>
      </c>
      <c r="H84" s="198">
        <f t="shared" si="25"/>
        <v>359</v>
      </c>
      <c r="I84" s="198">
        <f t="shared" si="25"/>
        <v>86</v>
      </c>
      <c r="J84" s="198">
        <f t="shared" si="25"/>
        <v>137</v>
      </c>
      <c r="K84" s="198">
        <f t="shared" si="25"/>
        <v>223</v>
      </c>
      <c r="L84" s="198">
        <f t="shared" si="25"/>
        <v>31</v>
      </c>
      <c r="M84" s="198">
        <f t="shared" si="25"/>
        <v>12</v>
      </c>
      <c r="N84" s="198">
        <f t="shared" si="25"/>
        <v>43</v>
      </c>
      <c r="O84" s="198">
        <f t="shared" si="25"/>
        <v>4176</v>
      </c>
      <c r="P84" s="198">
        <f t="shared" si="25"/>
        <v>9120</v>
      </c>
      <c r="Q84" s="198">
        <f t="shared" si="25"/>
        <v>13296</v>
      </c>
    </row>
    <row r="85" spans="1:17" ht="24.75">
      <c r="A85" s="5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ht="24.75">
      <c r="A86" s="56"/>
      <c r="B86" s="157" t="s">
        <v>151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</sheetData>
  <sheetProtection/>
  <mergeCells count="19">
    <mergeCell ref="A27:B27"/>
    <mergeCell ref="A44:B44"/>
    <mergeCell ref="A45:B45"/>
    <mergeCell ref="A28:B28"/>
    <mergeCell ref="A3:Q3"/>
    <mergeCell ref="A5:B7"/>
    <mergeCell ref="C5:N5"/>
    <mergeCell ref="O5:Q6"/>
    <mergeCell ref="C6:E6"/>
    <mergeCell ref="A84:B84"/>
    <mergeCell ref="A62:B62"/>
    <mergeCell ref="A75:B75"/>
    <mergeCell ref="F6:H6"/>
    <mergeCell ref="I6:K6"/>
    <mergeCell ref="L6:N6"/>
    <mergeCell ref="A61:B61"/>
    <mergeCell ref="A74:B74"/>
    <mergeCell ref="A83:B83"/>
    <mergeCell ref="A8: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="115" zoomScaleNormal="115" zoomScalePageLayoutView="0" workbookViewId="0" topLeftCell="A1">
      <selection activeCell="C25" sqref="C2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30.140625" style="0" customWidth="1"/>
    <col min="4" max="4" width="52.421875" style="0" customWidth="1"/>
    <col min="5" max="5" width="23.421875" style="0" customWidth="1"/>
    <col min="6" max="6" width="20.8515625" style="0" customWidth="1"/>
  </cols>
  <sheetData>
    <row r="1" spans="1:6" ht="24.75">
      <c r="A1" s="41"/>
      <c r="B1" s="41"/>
      <c r="C1" s="41"/>
      <c r="D1" s="41"/>
      <c r="E1" s="42"/>
      <c r="F1" s="43" t="s">
        <v>112</v>
      </c>
    </row>
    <row r="2" spans="1:6" ht="5.25" customHeight="1">
      <c r="A2" s="41"/>
      <c r="B2" s="41"/>
      <c r="C2" s="41"/>
      <c r="D2" s="41"/>
      <c r="E2" s="42"/>
      <c r="F2" s="44"/>
    </row>
    <row r="3" spans="1:6" ht="27.75">
      <c r="A3" s="257" t="s">
        <v>150</v>
      </c>
      <c r="B3" s="257"/>
      <c r="C3" s="257"/>
      <c r="D3" s="257"/>
      <c r="E3" s="257"/>
      <c r="F3" s="257"/>
    </row>
    <row r="4" spans="1:6" ht="3.75" customHeight="1">
      <c r="A4" s="45"/>
      <c r="B4" s="45"/>
      <c r="C4" s="45"/>
      <c r="D4" s="45"/>
      <c r="E4" s="45"/>
      <c r="F4" s="45"/>
    </row>
    <row r="5" spans="1:6" ht="24.75">
      <c r="A5" s="258" t="s">
        <v>113</v>
      </c>
      <c r="B5" s="259"/>
      <c r="C5" s="259"/>
      <c r="D5" s="260"/>
      <c r="E5" s="46" t="s">
        <v>114</v>
      </c>
      <c r="F5" s="47" t="s">
        <v>115</v>
      </c>
    </row>
    <row r="6" spans="1:6" ht="22.5">
      <c r="A6" s="140" t="s">
        <v>11</v>
      </c>
      <c r="B6" s="141"/>
      <c r="C6" s="141"/>
      <c r="D6" s="141"/>
      <c r="E6" s="142"/>
      <c r="F6" s="164">
        <f>SUM(F7:F21)</f>
        <v>1662</v>
      </c>
    </row>
    <row r="7" spans="1:6" ht="22.5">
      <c r="A7" s="144"/>
      <c r="B7" s="158">
        <v>1</v>
      </c>
      <c r="C7" s="155" t="str">
        <f>สรุปแยก!C6</f>
        <v>วิทยาศาสตรบัณฑิต</v>
      </c>
      <c r="D7" s="155" t="str">
        <f>สรุปแยก!D6</f>
        <v>วิทยาการคอมพิวเตอร์</v>
      </c>
      <c r="E7" s="155" t="str">
        <f>สรุปแยก!E6</f>
        <v>ปริญญาตรี</v>
      </c>
      <c r="F7" s="159">
        <f>สรุปแยก!I6</f>
        <v>148</v>
      </c>
    </row>
    <row r="8" spans="1:6" ht="22.5">
      <c r="A8" s="144"/>
      <c r="B8" s="145">
        <v>2</v>
      </c>
      <c r="C8" s="145" t="str">
        <f>สรุปแยก!C7</f>
        <v>วิทยาศาสตรบัณฑิต</v>
      </c>
      <c r="D8" s="145" t="str">
        <f>สรุปแยก!D7</f>
        <v>เทคโนโลยีสารสนเทศ</v>
      </c>
      <c r="E8" s="145" t="str">
        <f>สรุปแยก!E7</f>
        <v>ปริญญาตรี</v>
      </c>
      <c r="F8" s="160">
        <f>สรุปแยก!I7</f>
        <v>108</v>
      </c>
    </row>
    <row r="9" spans="1:6" ht="22.5">
      <c r="A9" s="144"/>
      <c r="B9" s="145">
        <v>3</v>
      </c>
      <c r="C9" s="145" t="str">
        <f>สรุปแยก!C8</f>
        <v>วิทยาศาสตรบัณฑิต</v>
      </c>
      <c r="D9" s="145" t="str">
        <f>สรุปแยก!D8</f>
        <v>วิศวกรรมซอฟแวร์</v>
      </c>
      <c r="E9" s="145" t="str">
        <f>สรุปแยก!E8</f>
        <v>ปริญญาตรี</v>
      </c>
      <c r="F9" s="160">
        <f>สรุปแยก!I8</f>
        <v>53</v>
      </c>
    </row>
    <row r="10" spans="1:6" ht="22.5">
      <c r="A10" s="144"/>
      <c r="B10" s="145">
        <v>4</v>
      </c>
      <c r="C10" s="145" t="str">
        <f>สรุปแยก!C9</f>
        <v>วิทยาศาสตรบัณฑิต</v>
      </c>
      <c r="D10" s="145" t="str">
        <f>สรุปแยก!D9</f>
        <v>สาธารณสุขชุมชน</v>
      </c>
      <c r="E10" s="145" t="str">
        <f>สรุปแยก!E9</f>
        <v>ปริญญาตรี</v>
      </c>
      <c r="F10" s="160">
        <f>สรุปแยก!I9</f>
        <v>429</v>
      </c>
    </row>
    <row r="11" spans="1:6" ht="22.5">
      <c r="A11" s="144"/>
      <c r="B11" s="145">
        <v>5</v>
      </c>
      <c r="C11" s="145" t="str">
        <f>สรุปแยก!C10</f>
        <v>วิทยาศาสตรบัณฑิต</v>
      </c>
      <c r="D11" s="145" t="str">
        <f>สรุปแยก!D10</f>
        <v>วิทยาศาสตร์การกีฬา</v>
      </c>
      <c r="E11" s="145" t="str">
        <f>สรุปแยก!E10</f>
        <v>ปริญญาตรี</v>
      </c>
      <c r="F11" s="160">
        <f>สรุปแยก!I10</f>
        <v>336</v>
      </c>
    </row>
    <row r="12" spans="1:6" ht="22.5">
      <c r="A12" s="144"/>
      <c r="B12" s="145">
        <v>6</v>
      </c>
      <c r="C12" s="145" t="str">
        <f>สรุปแยก!C11</f>
        <v>วิทยาศาสตรบัณฑิต</v>
      </c>
      <c r="D12" s="145" t="str">
        <f>สรุปแยก!D11</f>
        <v>วิทยาศาสตร์สิ่งแวดล้อม</v>
      </c>
      <c r="E12" s="145" t="str">
        <f>สรุปแยก!E11</f>
        <v>ปริญญาตรี</v>
      </c>
      <c r="F12" s="160">
        <f>สรุปแยก!I11</f>
        <v>137</v>
      </c>
    </row>
    <row r="13" spans="1:6" ht="22.5">
      <c r="A13" s="144"/>
      <c r="B13" s="231">
        <v>7</v>
      </c>
      <c r="C13" s="231" t="str">
        <f>สรุปแยก!C12</f>
        <v>วิศวกรรมศาสตรบัณฑิต</v>
      </c>
      <c r="D13" s="231" t="str">
        <f>สรุปแยก!D12</f>
        <v>วิศวกรรมโลจิสติกส์</v>
      </c>
      <c r="E13" s="231" t="str">
        <f>สรุปแยก!E12</f>
        <v>ปริญญาตรี</v>
      </c>
      <c r="F13" s="160">
        <f>สรุปแยก!I12</f>
        <v>98</v>
      </c>
    </row>
    <row r="14" spans="1:6" ht="22.5">
      <c r="A14" s="144"/>
      <c r="B14" s="231">
        <v>8</v>
      </c>
      <c r="C14" s="231" t="str">
        <f>สรุปแยก!C13</f>
        <v>วิทยาศาสตรบัณฑิต</v>
      </c>
      <c r="D14" s="231" t="str">
        <f>สรุปแยก!D13</f>
        <v>วิทยาศาสตร์และเทคโนโลยีอาหาร</v>
      </c>
      <c r="E14" s="231" t="str">
        <f>สรุปแยก!E13</f>
        <v>ปริญญาตรี</v>
      </c>
      <c r="F14" s="160">
        <f>สรุปแยก!I13</f>
        <v>38</v>
      </c>
    </row>
    <row r="15" spans="1:6" ht="22.5">
      <c r="A15" s="144"/>
      <c r="B15" s="231">
        <v>9</v>
      </c>
      <c r="C15" s="231" t="s">
        <v>12</v>
      </c>
      <c r="D15" s="231" t="s">
        <v>130</v>
      </c>
      <c r="E15" s="231" t="s">
        <v>14</v>
      </c>
      <c r="F15" s="160">
        <f>สรุปแยก!I14</f>
        <v>44</v>
      </c>
    </row>
    <row r="16" spans="1:6" ht="22.5">
      <c r="A16" s="144"/>
      <c r="B16" s="231">
        <v>10</v>
      </c>
      <c r="C16" s="231" t="s">
        <v>12</v>
      </c>
      <c r="D16" s="231" t="s">
        <v>146</v>
      </c>
      <c r="E16" s="231" t="s">
        <v>14</v>
      </c>
      <c r="F16" s="160">
        <f>สรุปแยก!I15</f>
        <v>21</v>
      </c>
    </row>
    <row r="17" spans="1:6" ht="22.5">
      <c r="A17" s="144"/>
      <c r="B17" s="231">
        <v>11</v>
      </c>
      <c r="C17" s="231" t="s">
        <v>21</v>
      </c>
      <c r="D17" s="231" t="s">
        <v>22</v>
      </c>
      <c r="E17" s="231" t="s">
        <v>14</v>
      </c>
      <c r="F17" s="160">
        <f>สรุปแยก!I16</f>
        <v>35</v>
      </c>
    </row>
    <row r="18" spans="1:6" ht="22.5">
      <c r="A18" s="144"/>
      <c r="B18" s="231">
        <v>12</v>
      </c>
      <c r="C18" s="231" t="s">
        <v>21</v>
      </c>
      <c r="D18" s="231" t="s">
        <v>145</v>
      </c>
      <c r="E18" s="231" t="s">
        <v>14</v>
      </c>
      <c r="F18" s="160">
        <f>สรุปแยก!I17</f>
        <v>11</v>
      </c>
    </row>
    <row r="19" spans="1:6" ht="22.5">
      <c r="A19" s="144"/>
      <c r="B19" s="231">
        <v>13</v>
      </c>
      <c r="C19" s="231" t="s">
        <v>21</v>
      </c>
      <c r="D19" s="231" t="s">
        <v>23</v>
      </c>
      <c r="E19" s="231" t="s">
        <v>14</v>
      </c>
      <c r="F19" s="160">
        <f>สรุปแยก!I18</f>
        <v>66</v>
      </c>
    </row>
    <row r="20" spans="1:6" ht="22.5">
      <c r="A20" s="144"/>
      <c r="B20" s="231">
        <v>14</v>
      </c>
      <c r="C20" s="231" t="s">
        <v>21</v>
      </c>
      <c r="D20" s="231" t="s">
        <v>144</v>
      </c>
      <c r="E20" s="231" t="s">
        <v>14</v>
      </c>
      <c r="F20" s="160">
        <f>สรุปแยก!I19</f>
        <v>40</v>
      </c>
    </row>
    <row r="21" spans="1:6" ht="22.5">
      <c r="A21" s="144"/>
      <c r="B21" s="232">
        <v>15</v>
      </c>
      <c r="C21" s="232" t="s">
        <v>21</v>
      </c>
      <c r="D21" s="232" t="s">
        <v>24</v>
      </c>
      <c r="E21" s="232" t="s">
        <v>14</v>
      </c>
      <c r="F21" s="161">
        <f>สรุปแยก!I20</f>
        <v>98</v>
      </c>
    </row>
    <row r="22" spans="1:6" ht="22.5">
      <c r="A22" s="147" t="s">
        <v>26</v>
      </c>
      <c r="B22" s="148"/>
      <c r="C22" s="148"/>
      <c r="D22" s="148"/>
      <c r="E22" s="148"/>
      <c r="F22" s="143">
        <f>SUM(F23:F38)</f>
        <v>5462</v>
      </c>
    </row>
    <row r="23" spans="1:6" ht="22.5">
      <c r="A23" s="144"/>
      <c r="B23" s="155">
        <v>1</v>
      </c>
      <c r="C23" s="155" t="str">
        <f>สรุปแยก!C23</f>
        <v>ครุศาสตรบัณฑิต</v>
      </c>
      <c r="D23" s="155" t="str">
        <f>สรุปแยก!D23</f>
        <v>การศึกษาปฐมวัย</v>
      </c>
      <c r="E23" s="155" t="str">
        <f>สรุปแยก!E23</f>
        <v>ปริญญาตรี</v>
      </c>
      <c r="F23" s="166">
        <f>สรุปแยก!I23</f>
        <v>485</v>
      </c>
    </row>
    <row r="24" spans="1:6" ht="22.5">
      <c r="A24" s="144"/>
      <c r="B24" s="145">
        <v>2</v>
      </c>
      <c r="C24" s="145" t="str">
        <f>สรุปแยก!C24</f>
        <v>ครุศาสตรบัณฑิต</v>
      </c>
      <c r="D24" s="145" t="str">
        <f>สรุปแยก!D24</f>
        <v>คณิตศาสตร์</v>
      </c>
      <c r="E24" s="145" t="str">
        <f>สรุปแยก!E24</f>
        <v>ปริญญาตรี</v>
      </c>
      <c r="F24" s="162">
        <f>สรุปแยก!I24</f>
        <v>530</v>
      </c>
    </row>
    <row r="25" spans="1:6" ht="22.5">
      <c r="A25" s="144"/>
      <c r="B25" s="145">
        <v>3</v>
      </c>
      <c r="C25" s="145" t="str">
        <f>สรุปแยก!C25</f>
        <v>ครุศาสตรบัณฑิต</v>
      </c>
      <c r="D25" s="145" t="str">
        <f>สรุปแยก!D25</f>
        <v>คอมพิวเตอร์ศึกษา</v>
      </c>
      <c r="E25" s="145" t="str">
        <f>สรุปแยก!E25</f>
        <v>ปริญญาตรี</v>
      </c>
      <c r="F25" s="162">
        <f>สรุปแยก!I25</f>
        <v>440</v>
      </c>
    </row>
    <row r="26" spans="1:6" ht="22.5">
      <c r="A26" s="144"/>
      <c r="B26" s="145">
        <v>4</v>
      </c>
      <c r="C26" s="145" t="str">
        <f>สรุปแยก!C26</f>
        <v>ครุศาสตรบัณฑิต</v>
      </c>
      <c r="D26" s="145" t="str">
        <f>สรุปแยก!D26</f>
        <v>ภาษาอังกฤษ</v>
      </c>
      <c r="E26" s="145" t="str">
        <f>สรุปแยก!E26</f>
        <v>ปริญญาตรี</v>
      </c>
      <c r="F26" s="162">
        <f>สรุปแยก!I26</f>
        <v>523</v>
      </c>
    </row>
    <row r="27" spans="1:6" ht="22.5">
      <c r="A27" s="144"/>
      <c r="B27" s="145">
        <v>5</v>
      </c>
      <c r="C27" s="145" t="str">
        <f>สรุปแยก!C27</f>
        <v>ครุศาสตรบัณฑิต</v>
      </c>
      <c r="D27" s="145" t="str">
        <f>สรุปแยก!D27</f>
        <v>ภาษาไทย</v>
      </c>
      <c r="E27" s="145" t="str">
        <f>สรุปแยก!E27</f>
        <v>ปริญญาตรี</v>
      </c>
      <c r="F27" s="162">
        <f>สรุปแยก!I27</f>
        <v>565</v>
      </c>
    </row>
    <row r="28" spans="1:6" ht="22.5">
      <c r="A28" s="144"/>
      <c r="B28" s="145">
        <v>6</v>
      </c>
      <c r="C28" s="145" t="str">
        <f>สรุปแยก!C28</f>
        <v>ครุศาสตรบัณฑิต</v>
      </c>
      <c r="D28" s="145" t="str">
        <f>สรุปแยก!D28</f>
        <v>สังคมศึกษา</v>
      </c>
      <c r="E28" s="145" t="str">
        <f>สรุปแยก!E28</f>
        <v>ปริญญาตรี</v>
      </c>
      <c r="F28" s="162">
        <f>สรุปแยก!I28</f>
        <v>564</v>
      </c>
    </row>
    <row r="29" spans="1:6" ht="22.5">
      <c r="A29" s="144"/>
      <c r="B29" s="145">
        <v>7</v>
      </c>
      <c r="C29" s="145" t="str">
        <f>สรุปแยก!C29</f>
        <v>ครุศาสตรบัณฑิต</v>
      </c>
      <c r="D29" s="145" t="str">
        <f>สรุปแยก!D29</f>
        <v>การประถมศึกษา</v>
      </c>
      <c r="E29" s="145" t="str">
        <f>สรุปแยก!E29</f>
        <v>ปริญญาตรี</v>
      </c>
      <c r="F29" s="162">
        <f>สรุปแยก!I29</f>
        <v>536</v>
      </c>
    </row>
    <row r="30" spans="1:6" ht="22.5">
      <c r="A30" s="144"/>
      <c r="B30" s="145">
        <v>8</v>
      </c>
      <c r="C30" s="145" t="str">
        <f>สรุปแยก!C30</f>
        <v>ครุศาสตรบัณฑิต</v>
      </c>
      <c r="D30" s="145" t="str">
        <f>สรุปแยก!D30</f>
        <v>วิทยาศาสตร์</v>
      </c>
      <c r="E30" s="145" t="str">
        <f>สรุปแยก!E30</f>
        <v>ปริญญาตรี</v>
      </c>
      <c r="F30" s="162">
        <f>สรุปแยก!I30</f>
        <v>482</v>
      </c>
    </row>
    <row r="31" spans="1:6" ht="22.5">
      <c r="A31" s="144"/>
      <c r="B31" s="145">
        <v>9</v>
      </c>
      <c r="C31" s="145" t="str">
        <f>สรุปแยก!C31</f>
        <v>ครุศาสตรบัณฑิต</v>
      </c>
      <c r="D31" s="145" t="str">
        <f>สรุปแยก!D31</f>
        <v>พลศึกษา</v>
      </c>
      <c r="E31" s="145" t="str">
        <f>สรุปแยก!E31</f>
        <v>ปริญญาตรี</v>
      </c>
      <c r="F31" s="162">
        <f>สรุปแยก!I31</f>
        <v>432</v>
      </c>
    </row>
    <row r="32" spans="1:6" ht="22.5">
      <c r="A32" s="144"/>
      <c r="B32" s="145">
        <v>10</v>
      </c>
      <c r="C32" s="145" t="str">
        <f>สรุปแยก!C32</f>
        <v>ครุศาสตรบัณฑิต</v>
      </c>
      <c r="D32" s="145" t="str">
        <f>สรุปแยก!D32</f>
        <v>ดนตรีศึกษา</v>
      </c>
      <c r="E32" s="145" t="str">
        <f>สรุปแยก!E32</f>
        <v>ปริญญาตรี</v>
      </c>
      <c r="F32" s="162">
        <f>สรุปแยก!I32</f>
        <v>217</v>
      </c>
    </row>
    <row r="33" spans="1:6" ht="22.5">
      <c r="A33" s="144"/>
      <c r="B33" s="145">
        <v>11</v>
      </c>
      <c r="C33" s="145" t="str">
        <f>สรุปแยก!C33</f>
        <v>ครุศาสตรบัณฑิต</v>
      </c>
      <c r="D33" s="145" t="str">
        <f>สรุปแยก!D33</f>
        <v>การสอนภาษาจีน</v>
      </c>
      <c r="E33" s="145" t="str">
        <f>สรุปแยก!E33</f>
        <v>ปริญญาตรี</v>
      </c>
      <c r="F33" s="162">
        <f>สรุปแยก!I33</f>
        <v>115</v>
      </c>
    </row>
    <row r="34" spans="1:6" ht="22.5">
      <c r="A34" s="144"/>
      <c r="B34" s="145">
        <v>12</v>
      </c>
      <c r="C34" s="145" t="str">
        <f>สรุปแยก!C34</f>
        <v>ประกาศนียบัตรบัณฑิต</v>
      </c>
      <c r="D34" s="145" t="str">
        <f>สรุปแยก!D34</f>
        <v>ประกาศนียบัตรวิชาชีพครู</v>
      </c>
      <c r="E34" s="145" t="str">
        <f>สรุปแยก!E34</f>
        <v>ประกาศนียบัตรบัณฑิต</v>
      </c>
      <c r="F34" s="162">
        <f>สรุปแยก!I34</f>
        <v>359</v>
      </c>
    </row>
    <row r="35" spans="1:6" ht="22.5">
      <c r="A35" s="144"/>
      <c r="B35" s="145">
        <v>13</v>
      </c>
      <c r="C35" s="145" t="str">
        <f>สรุปแยก!C35</f>
        <v>ครุศาสตรมหาบัณฑิต</v>
      </c>
      <c r="D35" s="145" t="str">
        <f>สรุปแยก!D35</f>
        <v>การบริหารการศึกษา</v>
      </c>
      <c r="E35" s="145" t="str">
        <f>สรุปแยก!E35</f>
        <v>ปริญญาโท</v>
      </c>
      <c r="F35" s="162">
        <f>สรุปแยก!I35</f>
        <v>98</v>
      </c>
    </row>
    <row r="36" spans="1:6" ht="22.5">
      <c r="A36" s="144"/>
      <c r="B36" s="145">
        <v>14</v>
      </c>
      <c r="C36" s="145" t="str">
        <f>สรุปแยก!C36</f>
        <v>ครุศาสตรมหาบัณฑิต</v>
      </c>
      <c r="D36" s="145" t="str">
        <f>สรุปแยก!D36</f>
        <v>หลักสูตรและการสอน</v>
      </c>
      <c r="E36" s="145" t="str">
        <f>สรุปแยก!E36</f>
        <v>ปริญญาโท</v>
      </c>
      <c r="F36" s="162">
        <f>สรุปแยก!I36</f>
        <v>48</v>
      </c>
    </row>
    <row r="37" spans="1:6" ht="22.5">
      <c r="A37" s="144"/>
      <c r="B37" s="145">
        <v>15</v>
      </c>
      <c r="C37" s="145" t="str">
        <f>สรุปแยก!C37</f>
        <v>ครุศาสตรมหาบัณฑิต</v>
      </c>
      <c r="D37" s="145" t="str">
        <f>สรุปแยก!D37</f>
        <v>วิจัยและประเมินผลการศึกษา</v>
      </c>
      <c r="E37" s="145" t="str">
        <f>สรุปแยก!E37</f>
        <v>ปริญญาโท</v>
      </c>
      <c r="F37" s="162">
        <f>สรุปแยก!I37</f>
        <v>25</v>
      </c>
    </row>
    <row r="38" spans="1:6" ht="22.5">
      <c r="A38" s="144"/>
      <c r="B38" s="146">
        <v>16</v>
      </c>
      <c r="C38" s="146" t="str">
        <f>สรุปแยก!C38</f>
        <v>ครุศาสตรดุษฎีบัณฑิต</v>
      </c>
      <c r="D38" s="146" t="str">
        <f>สรุปแยก!D38</f>
        <v>การบริหารการศึกษา</v>
      </c>
      <c r="E38" s="146" t="str">
        <f>สรุปแยก!E38</f>
        <v>ปริญญาเอก</v>
      </c>
      <c r="F38" s="163">
        <f>สรุปแยก!I38</f>
        <v>43</v>
      </c>
    </row>
    <row r="39" spans="1:6" ht="22.5">
      <c r="A39" s="147" t="s">
        <v>48</v>
      </c>
      <c r="B39" s="148"/>
      <c r="C39" s="148"/>
      <c r="D39" s="148"/>
      <c r="E39" s="148"/>
      <c r="F39" s="143">
        <f>SUM(F40:F52)</f>
        <v>1896</v>
      </c>
    </row>
    <row r="40" spans="1:6" ht="22.5">
      <c r="A40" s="144"/>
      <c r="B40" s="155">
        <v>1</v>
      </c>
      <c r="C40" s="155" t="str">
        <f>สรุปแยก!C41</f>
        <v>ศิลปศาสตรบัณฑิต</v>
      </c>
      <c r="D40" s="155" t="str">
        <f>สรุปแยก!D41</f>
        <v>การพัฒนาชุมชน</v>
      </c>
      <c r="E40" s="155" t="str">
        <f>สรุปแยก!E41</f>
        <v>ปริญญาตรี</v>
      </c>
      <c r="F40" s="166">
        <f>สรุปแยก!I41</f>
        <v>394</v>
      </c>
    </row>
    <row r="41" spans="1:6" ht="22.5">
      <c r="A41" s="144"/>
      <c r="B41" s="145">
        <v>2</v>
      </c>
      <c r="C41" s="145" t="str">
        <f>สรุปแยก!C42</f>
        <v>ศิลปศาสตรบัณฑิต</v>
      </c>
      <c r="D41" s="145" t="str">
        <f>สรุปแยก!D42</f>
        <v>ภาษาจีน</v>
      </c>
      <c r="E41" s="145" t="str">
        <f>สรุปแยก!E42</f>
        <v>ปริญญาตรี</v>
      </c>
      <c r="F41" s="162">
        <f>สรุปแยก!I42</f>
        <v>219</v>
      </c>
    </row>
    <row r="42" spans="1:6" ht="22.5">
      <c r="A42" s="144"/>
      <c r="B42" s="145">
        <v>3</v>
      </c>
      <c r="C42" s="145" t="str">
        <f>สรุปแยก!C43</f>
        <v>ศิลปศาสตรบัณฑิต</v>
      </c>
      <c r="D42" s="145" t="str">
        <f>สรุปแยก!D43</f>
        <v>ภาษาญี่ปุ่น</v>
      </c>
      <c r="E42" s="145" t="str">
        <f>สรุปแยก!E43</f>
        <v>ปริญญาตรี</v>
      </c>
      <c r="F42" s="162">
        <f>สรุปแยก!I43</f>
        <v>140</v>
      </c>
    </row>
    <row r="43" spans="1:6" ht="22.5">
      <c r="A43" s="144"/>
      <c r="B43" s="145">
        <v>4</v>
      </c>
      <c r="C43" s="145" t="str">
        <f>สรุปแยก!C44</f>
        <v>ศิลปศาสตรบัณฑิต</v>
      </c>
      <c r="D43" s="145" t="str">
        <f>สรุปแยก!D44</f>
        <v>ภาษาอังกฤษธุรกิจ</v>
      </c>
      <c r="E43" s="145" t="str">
        <f>สรุปแยก!E44</f>
        <v>ปริญญาตรี</v>
      </c>
      <c r="F43" s="162">
        <f>สรุปแยก!I44</f>
        <v>548</v>
      </c>
    </row>
    <row r="44" spans="1:6" ht="22.5">
      <c r="A44" s="144"/>
      <c r="B44" s="145">
        <v>5</v>
      </c>
      <c r="C44" s="145" t="str">
        <f>สรุปแยก!C45</f>
        <v>ศิลปศาสตรบัณฑิต</v>
      </c>
      <c r="D44" s="145" t="str">
        <f>สรุปแยก!D45</f>
        <v>สหวิทยาการเพื่อการพัฒนาท้องถิ่น</v>
      </c>
      <c r="E44" s="145" t="str">
        <f>สรุปแยก!E45</f>
        <v>ปริญญาตรี</v>
      </c>
      <c r="F44" s="162">
        <f>สรุปแยก!I45</f>
        <v>62</v>
      </c>
    </row>
    <row r="45" spans="1:6" ht="22.5">
      <c r="A45" s="144"/>
      <c r="B45" s="145">
        <v>6</v>
      </c>
      <c r="C45" s="145" t="str">
        <f>สรุปแยก!C46</f>
        <v>ศิลปศาสตรบัณฑิต</v>
      </c>
      <c r="D45" s="145" t="str">
        <f>สรุปแยก!D46</f>
        <v>บรรณรักษ์ศาสตร์และสารสนเทศศาสตร์</v>
      </c>
      <c r="E45" s="145" t="str">
        <f>สรุปแยก!E46</f>
        <v>ปริญญาตรี</v>
      </c>
      <c r="F45" s="162">
        <f>สรุปแยก!I46</f>
        <v>77</v>
      </c>
    </row>
    <row r="46" spans="1:6" ht="22.5">
      <c r="A46" s="144"/>
      <c r="B46" s="145">
        <v>7</v>
      </c>
      <c r="C46" s="145" t="str">
        <f>สรุปแยก!C47</f>
        <v>ศิลปศาสตรบัณฑิต</v>
      </c>
      <c r="D46" s="145" t="str">
        <f>สรุปแยก!D47</f>
        <v>ศิลปะและการออกแบบ</v>
      </c>
      <c r="E46" s="145" t="str">
        <f>สรุปแยก!E47</f>
        <v>ปริญญาตรี</v>
      </c>
      <c r="F46" s="162">
        <f>สรุปแยก!I47</f>
        <v>70</v>
      </c>
    </row>
    <row r="47" spans="1:6" ht="22.5">
      <c r="A47" s="144"/>
      <c r="B47" s="145">
        <v>8</v>
      </c>
      <c r="C47" s="145" t="str">
        <f>สรุปแยก!C48</f>
        <v>ศิลปศาสตรบัณฑิต</v>
      </c>
      <c r="D47" s="145" t="str">
        <f>สรุปแยก!D48</f>
        <v>ภาษาไทยเพื่อการสื่อสาร</v>
      </c>
      <c r="E47" s="145" t="str">
        <f>สรุปแยก!E48</f>
        <v>ปริญญาตรี</v>
      </c>
      <c r="F47" s="162">
        <f>สรุปแยก!I48</f>
        <v>243</v>
      </c>
    </row>
    <row r="48" spans="1:6" ht="22.5">
      <c r="A48" s="144"/>
      <c r="B48" s="145">
        <v>9</v>
      </c>
      <c r="C48" s="145" t="str">
        <f>สรุปแยก!C49</f>
        <v>ศิลปศาสตรบัณฑิต</v>
      </c>
      <c r="D48" s="145" t="str">
        <f>สรุปแยก!D49</f>
        <v>ประวัติศาสตร์</v>
      </c>
      <c r="E48" s="145" t="str">
        <f>สรุปแยก!E49</f>
        <v>ปริญญาตรี</v>
      </c>
      <c r="F48" s="162">
        <f>สรุปแยก!I49</f>
        <v>61</v>
      </c>
    </row>
    <row r="49" spans="1:6" ht="22.5">
      <c r="A49" s="144"/>
      <c r="B49" s="145">
        <v>10</v>
      </c>
      <c r="C49" s="145" t="str">
        <f>สรุปแยก!C50</f>
        <v>ศิลปศาสตรมหาบัณฑิต</v>
      </c>
      <c r="D49" s="145" t="str">
        <f>สรุปแยก!D50</f>
        <v>สังคมศาสตร์เพื่อการพัฒนา</v>
      </c>
      <c r="E49" s="145" t="str">
        <f>สรุปแยก!E50</f>
        <v>ปริญญาโท</v>
      </c>
      <c r="F49" s="162">
        <f>สรุปแยก!I50</f>
        <v>7</v>
      </c>
    </row>
    <row r="50" spans="1:6" ht="22.5">
      <c r="A50" s="144"/>
      <c r="B50" s="145">
        <v>11</v>
      </c>
      <c r="C50" s="145" t="str">
        <f>สรุปแยก!C51</f>
        <v>นิเทศศาสตรบัณฑิต</v>
      </c>
      <c r="D50" s="145" t="s">
        <v>147</v>
      </c>
      <c r="E50" s="145" t="s">
        <v>14</v>
      </c>
      <c r="F50" s="162">
        <f>สรุปแยก!I51</f>
        <v>18</v>
      </c>
    </row>
    <row r="51" spans="1:6" ht="22.5">
      <c r="A51" s="144"/>
      <c r="B51" s="145">
        <v>12</v>
      </c>
      <c r="C51" s="145" t="str">
        <f>สรุปแยก!C52</f>
        <v>นิเทศศาสตรบัณฑิต</v>
      </c>
      <c r="D51" s="145" t="str">
        <f>สรุปแยก!D52</f>
        <v>นิเทศศาสตร์ แขนงวิชาการประชาสัมพันธ์</v>
      </c>
      <c r="E51" s="145" t="str">
        <f>สรุปแยก!E52</f>
        <v>ปริญญาตรี</v>
      </c>
      <c r="F51" s="162">
        <f>สรุปแยก!I52</f>
        <v>20</v>
      </c>
    </row>
    <row r="52" spans="1:6" ht="22.5">
      <c r="A52" s="144"/>
      <c r="B52" s="146">
        <v>13</v>
      </c>
      <c r="C52" s="146" t="str">
        <f>สรุปแยก!C53</f>
        <v>นิเทศศาสตรบัณฑิต</v>
      </c>
      <c r="D52" s="146" t="str">
        <f>สรุปแยก!D53</f>
        <v>นิเทศศาสตร์ แขนงวิชาวิทยุโทรทัศน์และวิทยุกระจายเสียง</v>
      </c>
      <c r="E52" s="146" t="str">
        <f>สรุปแยก!E53</f>
        <v>ปริญญาตรี</v>
      </c>
      <c r="F52" s="163">
        <f>สรุปแยก!I53</f>
        <v>37</v>
      </c>
    </row>
    <row r="53" spans="1:6" ht="22.5">
      <c r="A53" s="151" t="s">
        <v>63</v>
      </c>
      <c r="B53" s="152"/>
      <c r="C53" s="152"/>
      <c r="D53" s="152"/>
      <c r="E53" s="152"/>
      <c r="F53" s="167">
        <f>SUM(F54:F62)</f>
        <v>2295</v>
      </c>
    </row>
    <row r="54" spans="1:6" ht="22.5">
      <c r="A54" s="153"/>
      <c r="B54" s="155">
        <v>1</v>
      </c>
      <c r="C54" s="155" t="str">
        <f>สรุปแยก!C56</f>
        <v>ศิลปศาสตรบัณฑิต</v>
      </c>
      <c r="D54" s="155" t="str">
        <f>สรุปแยก!D56</f>
        <v>การจัดการการท่องเที่ยวและการโรงแรม</v>
      </c>
      <c r="E54" s="155" t="str">
        <f>สรุปแยก!E56</f>
        <v>ปริญญาตรี</v>
      </c>
      <c r="F54" s="166">
        <f>สรุปแยก!I56</f>
        <v>347</v>
      </c>
    </row>
    <row r="55" spans="1:6" ht="22.5">
      <c r="A55" s="153"/>
      <c r="B55" s="145">
        <v>2</v>
      </c>
      <c r="C55" s="145" t="str">
        <f>สรุปแยก!C57</f>
        <v>บริหารธุรกิจบัณฑิต</v>
      </c>
      <c r="D55" s="145" t="str">
        <f>สรุปแยก!D57</f>
        <v>การจัดการ</v>
      </c>
      <c r="E55" s="145" t="str">
        <f>สรุปแยก!E57</f>
        <v>ปริญญาตรี</v>
      </c>
      <c r="F55" s="162">
        <f>สรุปแยก!I57</f>
        <v>353</v>
      </c>
    </row>
    <row r="56" spans="1:6" ht="22.5">
      <c r="A56" s="153"/>
      <c r="B56" s="145">
        <v>3</v>
      </c>
      <c r="C56" s="145" t="str">
        <f>สรุปแยก!C58</f>
        <v>บริหารธุรกิจบัณฑิต</v>
      </c>
      <c r="D56" s="145" t="str">
        <f>สรุปแยก!D58</f>
        <v>การตลาด</v>
      </c>
      <c r="E56" s="145" t="str">
        <f>สรุปแยก!E58</f>
        <v>ปริญญาตรี</v>
      </c>
      <c r="F56" s="162">
        <f>สรุปแยก!I58</f>
        <v>212</v>
      </c>
    </row>
    <row r="57" spans="1:6" ht="22.5">
      <c r="A57" s="153"/>
      <c r="B57" s="145">
        <v>4</v>
      </c>
      <c r="C57" s="145" t="str">
        <f>สรุปแยก!C59</f>
        <v>บริหารธุรกิจบัณฑิต</v>
      </c>
      <c r="D57" s="145" t="str">
        <f>สรุปแยก!D59</f>
        <v>คอมพิวเตอร์ธุรกิจ</v>
      </c>
      <c r="E57" s="145" t="str">
        <f>สรุปแยก!E59</f>
        <v>ปริญญาตรี</v>
      </c>
      <c r="F57" s="162">
        <f>สรุปแยก!I59</f>
        <v>302</v>
      </c>
    </row>
    <row r="58" spans="1:6" ht="22.5">
      <c r="A58" s="153"/>
      <c r="B58" s="145">
        <v>5</v>
      </c>
      <c r="C58" s="145" t="str">
        <f>สรุปแยก!C60</f>
        <v>บริหารธุรกิจบัณฑิต</v>
      </c>
      <c r="D58" s="145" t="str">
        <f>สรุปแยก!D60</f>
        <v>บริหารธุรกิจระหว่างประเทศ</v>
      </c>
      <c r="E58" s="145" t="str">
        <f>สรุปแยก!E60</f>
        <v>ปริญญาตรี</v>
      </c>
      <c r="F58" s="162">
        <f>สรุปแยก!I60</f>
        <v>39</v>
      </c>
    </row>
    <row r="59" spans="1:6" ht="22.5">
      <c r="A59" s="153"/>
      <c r="B59" s="145">
        <v>6</v>
      </c>
      <c r="C59" s="145" t="str">
        <f>สรุปแยก!C61</f>
        <v>บริหารธุรกิจบัณฑิต</v>
      </c>
      <c r="D59" s="145" t="str">
        <f>สรุปแยก!D61</f>
        <v>เศรษฐศาสตร์การเงินการคลัง</v>
      </c>
      <c r="E59" s="145" t="str">
        <f>สรุปแยก!E61</f>
        <v>ปริญญาตรี</v>
      </c>
      <c r="F59" s="162">
        <f>สรุปแยก!I61</f>
        <v>121</v>
      </c>
    </row>
    <row r="60" spans="1:6" ht="22.5">
      <c r="A60" s="153"/>
      <c r="B60" s="145">
        <v>7</v>
      </c>
      <c r="C60" s="145" t="str">
        <f>สรุปแยก!C62</f>
        <v>บริหารธุรกิจมหาบัณฑิต</v>
      </c>
      <c r="D60" s="145" t="str">
        <f>สรุปแยก!D62</f>
        <v>การบริหารธุรกิจ</v>
      </c>
      <c r="E60" s="145" t="str">
        <f>สรุปแยก!E62</f>
        <v>ปริญญาโท</v>
      </c>
      <c r="F60" s="162">
        <f>สรุปแยก!I62</f>
        <v>13</v>
      </c>
    </row>
    <row r="61" spans="1:6" ht="22.5">
      <c r="A61" s="153"/>
      <c r="B61" s="145">
        <v>8</v>
      </c>
      <c r="C61" s="145" t="str">
        <f>สรุปแยก!C63</f>
        <v>บัญชีบัณฑิต</v>
      </c>
      <c r="D61" s="145" t="str">
        <f>สรุปแยก!D63</f>
        <v>การบัญชี</v>
      </c>
      <c r="E61" s="145" t="str">
        <f>สรุปแยก!E63</f>
        <v>ปริญญาตรี</v>
      </c>
      <c r="F61" s="162">
        <f>สรุปแยก!I63</f>
        <v>900</v>
      </c>
    </row>
    <row r="62" spans="1:6" ht="22.5">
      <c r="A62" s="154"/>
      <c r="B62" s="146">
        <v>9</v>
      </c>
      <c r="C62" s="146" t="str">
        <f>สรุปแยก!C64</f>
        <v>บัญชีมหาบัณฑิต</v>
      </c>
      <c r="D62" s="146" t="str">
        <f>สรุปแยก!D64</f>
        <v>การบัญชี</v>
      </c>
      <c r="E62" s="146" t="str">
        <f>สรุปแยก!E64</f>
        <v>ปริญญาโท</v>
      </c>
      <c r="F62" s="163">
        <f>สรุปแยก!I64</f>
        <v>8</v>
      </c>
    </row>
    <row r="63" spans="1:6" ht="22.5">
      <c r="A63" s="147" t="s">
        <v>77</v>
      </c>
      <c r="B63" s="148"/>
      <c r="C63" s="148"/>
      <c r="D63" s="148"/>
      <c r="E63" s="148"/>
      <c r="F63" s="168">
        <f>SUM(F64:F68)</f>
        <v>1981</v>
      </c>
    </row>
    <row r="64" spans="1:6" ht="22.5">
      <c r="A64" s="144"/>
      <c r="B64" s="149">
        <v>1</v>
      </c>
      <c r="C64" s="149" t="str">
        <f>สรุปแยก!C68</f>
        <v>นิติศาสตรบัณฑิต</v>
      </c>
      <c r="D64" s="149" t="str">
        <f>สรุปแยก!D68</f>
        <v>นิติศาสตร์</v>
      </c>
      <c r="E64" s="149" t="str">
        <f>สรุปแยก!E68</f>
        <v>ปริญญาตรี</v>
      </c>
      <c r="F64" s="150">
        <f>สรุปแยก!I68</f>
        <v>545</v>
      </c>
    </row>
    <row r="65" spans="1:6" ht="22.5">
      <c r="A65" s="144"/>
      <c r="B65" s="145">
        <v>2</v>
      </c>
      <c r="C65" s="145" t="str">
        <f>สรุปแยก!C69</f>
        <v>รัฐประศาสนศาสตรบัณฑิต</v>
      </c>
      <c r="D65" s="145" t="str">
        <f>สรุปแยก!D69</f>
        <v>การปกครองท้องถิ่น</v>
      </c>
      <c r="E65" s="145" t="str">
        <f>สรุปแยก!E69</f>
        <v>ปริญญาตรี</v>
      </c>
      <c r="F65" s="162">
        <f>สรุปแยก!I69</f>
        <v>9</v>
      </c>
    </row>
    <row r="66" spans="1:6" ht="22.5">
      <c r="A66" s="144"/>
      <c r="B66" s="145">
        <v>3</v>
      </c>
      <c r="C66" s="145" t="str">
        <f>สรุปแยก!C70</f>
        <v>รัฐประศาสนศาสตรบัณฑิต</v>
      </c>
      <c r="D66" s="145" t="str">
        <f>สรุปแยก!D70</f>
        <v>รัฐประศาสนศาสตร์</v>
      </c>
      <c r="E66" s="145" t="str">
        <f>สรุปแยก!E70</f>
        <v>ปริญญาตรี</v>
      </c>
      <c r="F66" s="162">
        <f>สรุปแยก!I70</f>
        <v>723</v>
      </c>
    </row>
    <row r="67" spans="1:6" ht="22.5">
      <c r="A67" s="144"/>
      <c r="B67" s="145">
        <v>4</v>
      </c>
      <c r="C67" s="145" t="str">
        <f>สรุปแยก!C71</f>
        <v>รัฐประศาสนศาสตรมหาบัณฑิต</v>
      </c>
      <c r="D67" s="145" t="str">
        <f>สรุปแยก!D71</f>
        <v>การปกครองท้องถิ่น</v>
      </c>
      <c r="E67" s="145" t="str">
        <f>สรุปแยก!E71</f>
        <v>ปริญญาโท</v>
      </c>
      <c r="F67" s="162">
        <f>สรุปแยก!I71</f>
        <v>24</v>
      </c>
    </row>
    <row r="68" spans="1:6" ht="22.5">
      <c r="A68" s="156"/>
      <c r="B68" s="146">
        <v>5</v>
      </c>
      <c r="C68" s="146" t="str">
        <f>สรุปแยก!C72</f>
        <v>รัฐศาสตรบัณฑิต</v>
      </c>
      <c r="D68" s="146" t="str">
        <f>สรุปแยก!D72</f>
        <v>รัฐศาสตร์</v>
      </c>
      <c r="E68" s="146" t="str">
        <f>สรุปแยก!E72</f>
        <v>ปริญญาตรี</v>
      </c>
      <c r="F68" s="163">
        <f>สรุปแยก!I72</f>
        <v>680</v>
      </c>
    </row>
    <row r="69" spans="1:6" ht="12" customHeight="1">
      <c r="A69" s="48"/>
      <c r="B69" s="48"/>
      <c r="C69" s="48"/>
      <c r="D69" s="48"/>
      <c r="E69" s="48"/>
      <c r="F69" s="49"/>
    </row>
    <row r="70" spans="1:6" ht="22.5">
      <c r="A70" s="48"/>
      <c r="B70" s="157" t="s">
        <v>151</v>
      </c>
      <c r="C70" s="48"/>
      <c r="D70" s="48"/>
      <c r="E70" s="48"/>
      <c r="F70" s="49"/>
    </row>
  </sheetData>
  <sheetProtection/>
  <mergeCells count="2">
    <mergeCell ref="A3:F3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A66" sqref="A66:E66"/>
    </sheetView>
  </sheetViews>
  <sheetFormatPr defaultColWidth="9.140625" defaultRowHeight="12.75"/>
  <cols>
    <col min="1" max="1" width="1.421875" style="4" customWidth="1"/>
    <col min="2" max="2" width="4.7109375" style="4" customWidth="1"/>
    <col min="3" max="3" width="25.57421875" style="4" bestFit="1" customWidth="1"/>
    <col min="4" max="4" width="46.00390625" style="4" bestFit="1" customWidth="1"/>
    <col min="5" max="5" width="19.140625" style="4" bestFit="1" customWidth="1"/>
    <col min="6" max="13" width="8.00390625" style="116" customWidth="1"/>
    <col min="14" max="16384" width="9.140625" style="39" customWidth="1"/>
  </cols>
  <sheetData>
    <row r="1" spans="1:13" ht="22.5">
      <c r="A1" s="263" t="s">
        <v>149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7" ht="22.5">
      <c r="A2" s="113"/>
      <c r="B2" s="109"/>
      <c r="C2" s="61"/>
      <c r="D2" s="61"/>
      <c r="E2" s="61"/>
      <c r="F2" s="236" t="s">
        <v>107</v>
      </c>
      <c r="G2" s="236"/>
      <c r="H2" s="236"/>
      <c r="I2" s="236"/>
      <c r="J2" s="236" t="s">
        <v>97</v>
      </c>
      <c r="K2" s="236"/>
      <c r="L2" s="236"/>
      <c r="M2" s="236"/>
      <c r="N2" s="236" t="s">
        <v>137</v>
      </c>
      <c r="O2" s="236"/>
      <c r="P2" s="236"/>
      <c r="Q2" s="236"/>
    </row>
    <row r="3" spans="1:17" ht="22.5">
      <c r="A3" s="114"/>
      <c r="B3" s="110" t="s">
        <v>2</v>
      </c>
      <c r="C3" s="111" t="s">
        <v>3</v>
      </c>
      <c r="D3" s="111" t="s">
        <v>4</v>
      </c>
      <c r="E3" s="111" t="s">
        <v>5</v>
      </c>
      <c r="F3" s="63" t="s">
        <v>108</v>
      </c>
      <c r="G3" s="65" t="s">
        <v>108</v>
      </c>
      <c r="H3" s="67" t="s">
        <v>108</v>
      </c>
      <c r="I3" s="61" t="s">
        <v>10</v>
      </c>
      <c r="J3" s="63" t="s">
        <v>108</v>
      </c>
      <c r="K3" s="65" t="s">
        <v>108</v>
      </c>
      <c r="L3" s="67" t="s">
        <v>108</v>
      </c>
      <c r="M3" s="61" t="s">
        <v>10</v>
      </c>
      <c r="N3" s="63" t="s">
        <v>108</v>
      </c>
      <c r="O3" s="65" t="s">
        <v>108</v>
      </c>
      <c r="P3" s="67" t="s">
        <v>108</v>
      </c>
      <c r="Q3" s="61" t="s">
        <v>10</v>
      </c>
    </row>
    <row r="4" spans="1:17" ht="22.5">
      <c r="A4" s="115"/>
      <c r="B4" s="112"/>
      <c r="C4" s="62"/>
      <c r="D4" s="62"/>
      <c r="E4" s="62" t="s">
        <v>7</v>
      </c>
      <c r="F4" s="64" t="s">
        <v>109</v>
      </c>
      <c r="G4" s="66" t="s">
        <v>110</v>
      </c>
      <c r="H4" s="68" t="s">
        <v>111</v>
      </c>
      <c r="I4" s="62"/>
      <c r="J4" s="64" t="s">
        <v>109</v>
      </c>
      <c r="K4" s="66" t="s">
        <v>110</v>
      </c>
      <c r="L4" s="68" t="s">
        <v>111</v>
      </c>
      <c r="M4" s="62"/>
      <c r="N4" s="64" t="s">
        <v>109</v>
      </c>
      <c r="O4" s="66" t="s">
        <v>110</v>
      </c>
      <c r="P4" s="68" t="s">
        <v>111</v>
      </c>
      <c r="Q4" s="62"/>
    </row>
    <row r="5" spans="1:17" ht="22.5">
      <c r="A5" s="97" t="s">
        <v>11</v>
      </c>
      <c r="B5" s="98"/>
      <c r="C5" s="99"/>
      <c r="D5" s="99"/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1:17" ht="22.5">
      <c r="A6" s="224"/>
      <c r="B6" s="223">
        <v>1</v>
      </c>
      <c r="C6" s="223" t="s">
        <v>12</v>
      </c>
      <c r="D6" s="223" t="s">
        <v>13</v>
      </c>
      <c r="E6" s="223" t="s">
        <v>14</v>
      </c>
      <c r="F6" s="5">
        <f>แยกชั้นปี!W6</f>
        <v>144</v>
      </c>
      <c r="G6" s="59">
        <f>แยกชั้นปี!AL6</f>
        <v>4</v>
      </c>
      <c r="H6" s="69"/>
      <c r="I6" s="38">
        <f>SUM(F6:H6)</f>
        <v>148</v>
      </c>
      <c r="J6" s="5">
        <f>แยกชั้นปี!H6</f>
        <v>34</v>
      </c>
      <c r="K6" s="59">
        <f>แยกชั้นปี!Z6</f>
        <v>0</v>
      </c>
      <c r="L6" s="69"/>
      <c r="M6" s="38">
        <f>SUM(J6:L6)</f>
        <v>34</v>
      </c>
      <c r="N6" s="5">
        <f>จบปีการศึกษา58!H6</f>
        <v>42</v>
      </c>
      <c r="O6" s="59">
        <f>จบปีการศึกษา58!K6</f>
        <v>23</v>
      </c>
      <c r="P6" s="69"/>
      <c r="Q6" s="38">
        <f>SUM(N6:P6)</f>
        <v>65</v>
      </c>
    </row>
    <row r="7" spans="1:17" ht="22.5">
      <c r="A7" s="225"/>
      <c r="B7" s="223">
        <v>2</v>
      </c>
      <c r="C7" s="223" t="s">
        <v>12</v>
      </c>
      <c r="D7" s="223" t="s">
        <v>15</v>
      </c>
      <c r="E7" s="223" t="s">
        <v>14</v>
      </c>
      <c r="F7" s="5">
        <f>แยกชั้นปี!W7</f>
        <v>80</v>
      </c>
      <c r="G7" s="59">
        <f>แยกชั้นปี!AL7</f>
        <v>28</v>
      </c>
      <c r="H7" s="69"/>
      <c r="I7" s="38">
        <f aca="true" t="shared" si="0" ref="I7:I20">SUM(F7:H7)</f>
        <v>108</v>
      </c>
      <c r="J7" s="5">
        <f>แยกชั้นปี!H7</f>
        <v>14</v>
      </c>
      <c r="K7" s="59">
        <f>แยกชั้นปี!Z7</f>
        <v>0</v>
      </c>
      <c r="L7" s="69"/>
      <c r="M7" s="38">
        <f aca="true" t="shared" si="1" ref="M7:M20">SUM(J7:L7)</f>
        <v>14</v>
      </c>
      <c r="N7" s="5">
        <f>จบปีการศึกษา58!H7</f>
        <v>13</v>
      </c>
      <c r="O7" s="59">
        <f>จบปีการศึกษา58!K7</f>
        <v>3</v>
      </c>
      <c r="P7" s="69"/>
      <c r="Q7" s="38">
        <f>SUM(N7:P7)</f>
        <v>16</v>
      </c>
    </row>
    <row r="8" spans="1:17" ht="22.5">
      <c r="A8" s="225"/>
      <c r="B8" s="223">
        <v>3</v>
      </c>
      <c r="C8" s="223" t="s">
        <v>12</v>
      </c>
      <c r="D8" s="223" t="s">
        <v>16</v>
      </c>
      <c r="E8" s="223" t="s">
        <v>14</v>
      </c>
      <c r="F8" s="5">
        <f>แยกชั้นปี!W8</f>
        <v>53</v>
      </c>
      <c r="G8" s="59">
        <f>แยกชั้นปี!AL8</f>
        <v>0</v>
      </c>
      <c r="H8" s="69"/>
      <c r="I8" s="38">
        <f t="shared" si="0"/>
        <v>53</v>
      </c>
      <c r="J8" s="5">
        <f>แยกชั้นปี!H8</f>
        <v>16</v>
      </c>
      <c r="K8" s="59">
        <f>แยกชั้นปี!Z8</f>
        <v>0</v>
      </c>
      <c r="L8" s="69"/>
      <c r="M8" s="38">
        <f t="shared" si="1"/>
        <v>16</v>
      </c>
      <c r="N8" s="5"/>
      <c r="O8" s="59"/>
      <c r="P8" s="69"/>
      <c r="Q8" s="38"/>
    </row>
    <row r="9" spans="1:17" ht="22.5">
      <c r="A9" s="225"/>
      <c r="B9" s="223">
        <v>4</v>
      </c>
      <c r="C9" s="223" t="s">
        <v>12</v>
      </c>
      <c r="D9" s="223" t="s">
        <v>17</v>
      </c>
      <c r="E9" s="223" t="s">
        <v>14</v>
      </c>
      <c r="F9" s="5">
        <f>แยกชั้นปี!W9</f>
        <v>424</v>
      </c>
      <c r="G9" s="59">
        <f>แยกชั้นปี!AL9</f>
        <v>5</v>
      </c>
      <c r="H9" s="69"/>
      <c r="I9" s="38">
        <f t="shared" si="0"/>
        <v>429</v>
      </c>
      <c r="J9" s="5">
        <f>แยกชั้นปี!H9</f>
        <v>116</v>
      </c>
      <c r="K9" s="59">
        <f>แยกชั้นปี!Z9</f>
        <v>0</v>
      </c>
      <c r="L9" s="69"/>
      <c r="M9" s="38">
        <f t="shared" si="1"/>
        <v>116</v>
      </c>
      <c r="N9" s="5">
        <f>จบปีการศึกษา58!H9</f>
        <v>126</v>
      </c>
      <c r="O9" s="59"/>
      <c r="P9" s="69"/>
      <c r="Q9" s="38">
        <f>SUM(N9:P9)</f>
        <v>126</v>
      </c>
    </row>
    <row r="10" spans="1:17" ht="22.5">
      <c r="A10" s="225"/>
      <c r="B10" s="223">
        <v>5</v>
      </c>
      <c r="C10" s="223" t="s">
        <v>12</v>
      </c>
      <c r="D10" s="223" t="s">
        <v>18</v>
      </c>
      <c r="E10" s="223" t="s">
        <v>14</v>
      </c>
      <c r="F10" s="5">
        <f>แยกชั้นปี!W10</f>
        <v>336</v>
      </c>
      <c r="G10" s="59">
        <f>แยกชั้นปี!AL10</f>
        <v>0</v>
      </c>
      <c r="H10" s="69"/>
      <c r="I10" s="38">
        <f t="shared" si="0"/>
        <v>336</v>
      </c>
      <c r="J10" s="5">
        <f>แยกชั้นปี!H10</f>
        <v>158</v>
      </c>
      <c r="K10" s="59">
        <f>แยกชั้นปี!Z10</f>
        <v>0</v>
      </c>
      <c r="L10" s="69"/>
      <c r="M10" s="38">
        <f t="shared" si="1"/>
        <v>158</v>
      </c>
      <c r="N10" s="5"/>
      <c r="O10" s="59"/>
      <c r="P10" s="69"/>
      <c r="Q10" s="38"/>
    </row>
    <row r="11" spans="1:17" ht="22.5">
      <c r="A11" s="225"/>
      <c r="B11" s="223">
        <v>6</v>
      </c>
      <c r="C11" s="223" t="s">
        <v>12</v>
      </c>
      <c r="D11" s="223" t="s">
        <v>19</v>
      </c>
      <c r="E11" s="223" t="s">
        <v>14</v>
      </c>
      <c r="F11" s="5">
        <f>แยกชั้นปี!W11</f>
        <v>137</v>
      </c>
      <c r="G11" s="59">
        <f>แยกชั้นปี!AL11</f>
        <v>0</v>
      </c>
      <c r="H11" s="69"/>
      <c r="I11" s="38">
        <f t="shared" si="0"/>
        <v>137</v>
      </c>
      <c r="J11" s="5">
        <f>แยกชั้นปี!H11</f>
        <v>37</v>
      </c>
      <c r="K11" s="59">
        <f>แยกชั้นปี!Z11</f>
        <v>0</v>
      </c>
      <c r="L11" s="69"/>
      <c r="M11" s="38">
        <f t="shared" si="1"/>
        <v>37</v>
      </c>
      <c r="N11" s="5"/>
      <c r="O11" s="59"/>
      <c r="P11" s="69"/>
      <c r="Q11" s="38"/>
    </row>
    <row r="12" spans="1:17" ht="22.5">
      <c r="A12" s="225"/>
      <c r="B12" s="223">
        <v>7</v>
      </c>
      <c r="C12" s="223" t="s">
        <v>128</v>
      </c>
      <c r="D12" s="223" t="s">
        <v>20</v>
      </c>
      <c r="E12" s="223" t="s">
        <v>14</v>
      </c>
      <c r="F12" s="5">
        <f>แยกชั้นปี!W12</f>
        <v>98</v>
      </c>
      <c r="G12" s="59">
        <f>แยกชั้นปี!AL12</f>
        <v>0</v>
      </c>
      <c r="H12" s="69"/>
      <c r="I12" s="38">
        <f t="shared" si="0"/>
        <v>98</v>
      </c>
      <c r="J12" s="5">
        <f>แยกชั้นปี!H12</f>
        <v>34</v>
      </c>
      <c r="K12" s="59">
        <f>แยกชั้นปี!Z12</f>
        <v>0</v>
      </c>
      <c r="L12" s="69"/>
      <c r="M12" s="38">
        <f t="shared" si="1"/>
        <v>34</v>
      </c>
      <c r="N12" s="5"/>
      <c r="O12" s="59"/>
      <c r="P12" s="69"/>
      <c r="Q12" s="38"/>
    </row>
    <row r="13" spans="1:17" ht="22.5">
      <c r="A13" s="225"/>
      <c r="B13" s="223">
        <v>8</v>
      </c>
      <c r="C13" s="223" t="s">
        <v>12</v>
      </c>
      <c r="D13" s="223" t="s">
        <v>129</v>
      </c>
      <c r="E13" s="223" t="s">
        <v>14</v>
      </c>
      <c r="F13" s="5">
        <f>แยกชั้นปี!W13</f>
        <v>38</v>
      </c>
      <c r="G13" s="59">
        <f>แยกชั้นปี!AL13</f>
        <v>0</v>
      </c>
      <c r="H13" s="69"/>
      <c r="I13" s="38">
        <f t="shared" si="0"/>
        <v>38</v>
      </c>
      <c r="J13" s="5">
        <f>แยกชั้นปี!H13</f>
        <v>17</v>
      </c>
      <c r="K13" s="59">
        <f>แยกชั้นปี!Z13</f>
        <v>0</v>
      </c>
      <c r="L13" s="69"/>
      <c r="M13" s="38">
        <f t="shared" si="1"/>
        <v>17</v>
      </c>
      <c r="N13" s="5"/>
      <c r="O13" s="59"/>
      <c r="P13" s="69"/>
      <c r="Q13" s="38"/>
    </row>
    <row r="14" spans="1:17" ht="22.5">
      <c r="A14" s="225"/>
      <c r="B14" s="223">
        <v>9</v>
      </c>
      <c r="C14" s="223" t="s">
        <v>12</v>
      </c>
      <c r="D14" s="223" t="s">
        <v>130</v>
      </c>
      <c r="E14" s="223" t="s">
        <v>14</v>
      </c>
      <c r="F14" s="5">
        <f>แยกชั้นปี!W14</f>
        <v>44</v>
      </c>
      <c r="G14" s="59">
        <f>แยกชั้นปี!AL14</f>
        <v>0</v>
      </c>
      <c r="H14" s="69"/>
      <c r="I14" s="38">
        <f t="shared" si="0"/>
        <v>44</v>
      </c>
      <c r="J14" s="5">
        <f>แยกชั้นปี!H14</f>
        <v>16</v>
      </c>
      <c r="K14" s="59">
        <f>แยกชั้นปี!Z14</f>
        <v>0</v>
      </c>
      <c r="L14" s="69"/>
      <c r="M14" s="38">
        <f t="shared" si="1"/>
        <v>16</v>
      </c>
      <c r="N14" s="5"/>
      <c r="O14" s="59"/>
      <c r="P14" s="69"/>
      <c r="Q14" s="38"/>
    </row>
    <row r="15" spans="1:17" ht="22.5">
      <c r="A15" s="225"/>
      <c r="B15" s="223">
        <v>10</v>
      </c>
      <c r="C15" s="223" t="s">
        <v>12</v>
      </c>
      <c r="D15" s="223" t="s">
        <v>146</v>
      </c>
      <c r="E15" s="223" t="s">
        <v>14</v>
      </c>
      <c r="F15" s="5">
        <f>แยกชั้นปี!W15</f>
        <v>21</v>
      </c>
      <c r="G15" s="59">
        <f>แยกชั้นปี!AL15</f>
        <v>0</v>
      </c>
      <c r="H15" s="69"/>
      <c r="I15" s="38">
        <f t="shared" si="0"/>
        <v>21</v>
      </c>
      <c r="J15" s="5">
        <f>แยกชั้นปี!H15</f>
        <v>21</v>
      </c>
      <c r="K15" s="59">
        <f>แยกชั้นปี!Z15</f>
        <v>0</v>
      </c>
      <c r="L15" s="69"/>
      <c r="M15" s="38">
        <f t="shared" si="1"/>
        <v>21</v>
      </c>
      <c r="N15" s="5"/>
      <c r="O15" s="59"/>
      <c r="P15" s="69"/>
      <c r="Q15" s="38"/>
    </row>
    <row r="16" spans="1:17" ht="22.5">
      <c r="A16" s="225"/>
      <c r="B16" s="223">
        <v>11</v>
      </c>
      <c r="C16" s="223" t="s">
        <v>21</v>
      </c>
      <c r="D16" s="223" t="s">
        <v>22</v>
      </c>
      <c r="E16" s="223" t="s">
        <v>14</v>
      </c>
      <c r="F16" s="5">
        <f>แยกชั้นปี!W16</f>
        <v>35</v>
      </c>
      <c r="G16" s="59">
        <f>แยกชั้นปี!AL16</f>
        <v>0</v>
      </c>
      <c r="H16" s="69"/>
      <c r="I16" s="38">
        <f t="shared" si="0"/>
        <v>35</v>
      </c>
      <c r="J16" s="5">
        <f>แยกชั้นปี!H16</f>
        <v>0</v>
      </c>
      <c r="K16" s="59">
        <f>แยกชั้นปี!Z16</f>
        <v>0</v>
      </c>
      <c r="L16" s="69"/>
      <c r="M16" s="38">
        <f t="shared" si="1"/>
        <v>0</v>
      </c>
      <c r="N16" s="5">
        <f>จบปีการศึกษา58!H15</f>
        <v>8</v>
      </c>
      <c r="O16" s="59"/>
      <c r="P16" s="69"/>
      <c r="Q16" s="38">
        <f>SUM(N16:P16)</f>
        <v>8</v>
      </c>
    </row>
    <row r="17" spans="1:17" ht="22.5">
      <c r="A17" s="225"/>
      <c r="B17" s="223">
        <v>12</v>
      </c>
      <c r="C17" s="223" t="s">
        <v>21</v>
      </c>
      <c r="D17" s="223" t="s">
        <v>145</v>
      </c>
      <c r="E17" s="223" t="s">
        <v>14</v>
      </c>
      <c r="F17" s="5">
        <f>แยกชั้นปี!W17</f>
        <v>11</v>
      </c>
      <c r="G17" s="59">
        <f>แยกชั้นปี!AL17</f>
        <v>0</v>
      </c>
      <c r="H17" s="69"/>
      <c r="I17" s="38">
        <f t="shared" si="0"/>
        <v>11</v>
      </c>
      <c r="J17" s="5">
        <f>แยกชั้นปี!H17</f>
        <v>11</v>
      </c>
      <c r="K17" s="59">
        <f>แยกชั้นปี!Z17</f>
        <v>0</v>
      </c>
      <c r="L17" s="69"/>
      <c r="M17" s="38">
        <f t="shared" si="1"/>
        <v>11</v>
      </c>
      <c r="N17" s="5"/>
      <c r="O17" s="59"/>
      <c r="P17" s="69"/>
      <c r="Q17" s="38"/>
    </row>
    <row r="18" spans="1:17" ht="22.5">
      <c r="A18" s="225"/>
      <c r="B18" s="223">
        <v>13</v>
      </c>
      <c r="C18" s="223" t="s">
        <v>21</v>
      </c>
      <c r="D18" s="223" t="s">
        <v>23</v>
      </c>
      <c r="E18" s="223" t="s">
        <v>14</v>
      </c>
      <c r="F18" s="5">
        <f>แยกชั้นปี!W18</f>
        <v>27</v>
      </c>
      <c r="G18" s="59">
        <f>แยกชั้นปี!AL18</f>
        <v>39</v>
      </c>
      <c r="H18" s="69"/>
      <c r="I18" s="38">
        <f t="shared" si="0"/>
        <v>66</v>
      </c>
      <c r="J18" s="5">
        <f>แยกชั้นปี!H18</f>
        <v>0</v>
      </c>
      <c r="K18" s="59">
        <f>แยกชั้นปี!Z18</f>
        <v>0</v>
      </c>
      <c r="L18" s="69"/>
      <c r="M18" s="38">
        <f t="shared" si="1"/>
        <v>0</v>
      </c>
      <c r="N18" s="5">
        <f>จบปีการศึกษา58!H16</f>
        <v>8</v>
      </c>
      <c r="O18" s="59">
        <f>จบปีการศึกษา58!K16</f>
        <v>15</v>
      </c>
      <c r="P18" s="69"/>
      <c r="Q18" s="38">
        <f>SUM(N18:P18)</f>
        <v>23</v>
      </c>
    </row>
    <row r="19" spans="1:17" ht="22.5">
      <c r="A19" s="225"/>
      <c r="B19" s="223">
        <v>14</v>
      </c>
      <c r="C19" s="223" t="s">
        <v>21</v>
      </c>
      <c r="D19" s="223" t="s">
        <v>144</v>
      </c>
      <c r="E19" s="223" t="s">
        <v>14</v>
      </c>
      <c r="F19" s="5">
        <f>แยกชั้นปี!W19</f>
        <v>26</v>
      </c>
      <c r="G19" s="59">
        <f>แยกชั้นปี!AL19</f>
        <v>14</v>
      </c>
      <c r="H19" s="69"/>
      <c r="I19" s="38">
        <f t="shared" si="0"/>
        <v>40</v>
      </c>
      <c r="J19" s="5">
        <f>แยกชั้นปี!H19</f>
        <v>26</v>
      </c>
      <c r="K19" s="59">
        <f>แยกชั้นปี!Z19</f>
        <v>14</v>
      </c>
      <c r="L19" s="69"/>
      <c r="M19" s="38">
        <f t="shared" si="1"/>
        <v>40</v>
      </c>
      <c r="N19" s="5"/>
      <c r="O19" s="59"/>
      <c r="P19" s="69"/>
      <c r="Q19" s="38"/>
    </row>
    <row r="20" spans="1:17" ht="22.5">
      <c r="A20" s="226"/>
      <c r="B20" s="223">
        <v>15</v>
      </c>
      <c r="C20" s="223" t="s">
        <v>21</v>
      </c>
      <c r="D20" s="223" t="s">
        <v>24</v>
      </c>
      <c r="E20" s="223" t="s">
        <v>14</v>
      </c>
      <c r="F20" s="5">
        <f>แยกชั้นปี!W20</f>
        <v>93</v>
      </c>
      <c r="G20" s="59">
        <f>แยกชั้นปี!AL20</f>
        <v>5</v>
      </c>
      <c r="H20" s="69"/>
      <c r="I20" s="38">
        <f t="shared" si="0"/>
        <v>98</v>
      </c>
      <c r="J20" s="5">
        <f>แยกชั้นปี!H20</f>
        <v>0</v>
      </c>
      <c r="K20" s="59">
        <f>แยกชั้นปี!Z20</f>
        <v>0</v>
      </c>
      <c r="L20" s="69"/>
      <c r="M20" s="38">
        <f t="shared" si="1"/>
        <v>0</v>
      </c>
      <c r="N20" s="5">
        <f>จบปีการศึกษา58!H17</f>
        <v>20</v>
      </c>
      <c r="O20" s="59">
        <f>จบปีการศึกษา58!K17</f>
        <v>4</v>
      </c>
      <c r="P20" s="69"/>
      <c r="Q20" s="38">
        <f>SUM(N20:P20)</f>
        <v>24</v>
      </c>
    </row>
    <row r="21" spans="1:17" ht="22.5">
      <c r="A21" s="264" t="s">
        <v>25</v>
      </c>
      <c r="B21" s="264"/>
      <c r="C21" s="264"/>
      <c r="D21" s="264"/>
      <c r="E21" s="264"/>
      <c r="F21" s="102">
        <f>SUM(F6:F20)</f>
        <v>1567</v>
      </c>
      <c r="G21" s="102">
        <f aca="true" t="shared" si="2" ref="G21:M21">SUM(G6:G20)</f>
        <v>95</v>
      </c>
      <c r="H21" s="102"/>
      <c r="I21" s="102">
        <f t="shared" si="2"/>
        <v>1662</v>
      </c>
      <c r="J21" s="102">
        <f t="shared" si="2"/>
        <v>500</v>
      </c>
      <c r="K21" s="102">
        <f t="shared" si="2"/>
        <v>14</v>
      </c>
      <c r="L21" s="102"/>
      <c r="M21" s="102">
        <f t="shared" si="2"/>
        <v>514</v>
      </c>
      <c r="N21" s="102">
        <f>SUM(N6:N20)</f>
        <v>217</v>
      </c>
      <c r="O21" s="102">
        <f>SUM(O6:O20)</f>
        <v>45</v>
      </c>
      <c r="P21" s="102"/>
      <c r="Q21" s="102">
        <f>SUM(Q6:Q20)</f>
        <v>262</v>
      </c>
    </row>
    <row r="22" spans="1:17" ht="22.5">
      <c r="A22" s="91" t="s">
        <v>26</v>
      </c>
      <c r="B22" s="91"/>
      <c r="C22" s="92"/>
      <c r="D22" s="93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22.5">
      <c r="A23" s="76"/>
      <c r="B23" s="70">
        <v>1</v>
      </c>
      <c r="C23" s="70" t="s">
        <v>27</v>
      </c>
      <c r="D23" s="70" t="s">
        <v>28</v>
      </c>
      <c r="E23" s="70" t="s">
        <v>14</v>
      </c>
      <c r="F23" s="5">
        <f>แยกชั้นปี!W23</f>
        <v>485</v>
      </c>
      <c r="G23" s="59"/>
      <c r="H23" s="69"/>
      <c r="I23" s="38">
        <f>SUM(F23:H23)</f>
        <v>485</v>
      </c>
      <c r="J23" s="5">
        <f>แยกชั้นปี!H23</f>
        <v>90</v>
      </c>
      <c r="K23" s="59"/>
      <c r="L23" s="69"/>
      <c r="M23" s="38">
        <f>SUM(J23:L23)</f>
        <v>90</v>
      </c>
      <c r="N23" s="5">
        <f>จบปีการศึกษา58!H20</f>
        <v>94</v>
      </c>
      <c r="O23" s="59"/>
      <c r="P23" s="69"/>
      <c r="Q23" s="38">
        <f>SUM(N23:P23)</f>
        <v>94</v>
      </c>
    </row>
    <row r="24" spans="1:17" ht="22.5">
      <c r="A24" s="77"/>
      <c r="B24" s="70">
        <v>2</v>
      </c>
      <c r="C24" s="70" t="s">
        <v>27</v>
      </c>
      <c r="D24" s="70" t="s">
        <v>29</v>
      </c>
      <c r="E24" s="70" t="s">
        <v>14</v>
      </c>
      <c r="F24" s="5">
        <f>แยกชั้นปี!W24</f>
        <v>530</v>
      </c>
      <c r="G24" s="59"/>
      <c r="H24" s="69"/>
      <c r="I24" s="38">
        <f aca="true" t="shared" si="3" ref="I24:I38">SUM(F24:H24)</f>
        <v>530</v>
      </c>
      <c r="J24" s="5">
        <f>แยกชั้นปี!H24</f>
        <v>89</v>
      </c>
      <c r="K24" s="59"/>
      <c r="L24" s="69"/>
      <c r="M24" s="38">
        <f aca="true" t="shared" si="4" ref="M24:M38">SUM(J24:L24)</f>
        <v>89</v>
      </c>
      <c r="N24" s="5">
        <f>จบปีการศึกษา58!H21</f>
        <v>145</v>
      </c>
      <c r="O24" s="59"/>
      <c r="P24" s="69"/>
      <c r="Q24" s="38">
        <f aca="true" t="shared" si="5" ref="Q24:Q30">SUM(N24:P24)</f>
        <v>145</v>
      </c>
    </row>
    <row r="25" spans="1:17" ht="22.5">
      <c r="A25" s="77"/>
      <c r="B25" s="70">
        <v>3</v>
      </c>
      <c r="C25" s="70" t="s">
        <v>27</v>
      </c>
      <c r="D25" s="70" t="s">
        <v>30</v>
      </c>
      <c r="E25" s="70" t="s">
        <v>14</v>
      </c>
      <c r="F25" s="5">
        <f>แยกชั้นปี!W25</f>
        <v>440</v>
      </c>
      <c r="G25" s="59"/>
      <c r="H25" s="69"/>
      <c r="I25" s="38">
        <f t="shared" si="3"/>
        <v>440</v>
      </c>
      <c r="J25" s="5">
        <f>แยกชั้นปี!H25</f>
        <v>69</v>
      </c>
      <c r="K25" s="59"/>
      <c r="L25" s="69"/>
      <c r="M25" s="38">
        <f t="shared" si="4"/>
        <v>69</v>
      </c>
      <c r="N25" s="5">
        <f>จบปีการศึกษา58!H22</f>
        <v>103</v>
      </c>
      <c r="O25" s="59"/>
      <c r="P25" s="69"/>
      <c r="Q25" s="38">
        <f t="shared" si="5"/>
        <v>103</v>
      </c>
    </row>
    <row r="26" spans="1:17" ht="22.5">
      <c r="A26" s="77"/>
      <c r="B26" s="70">
        <v>4</v>
      </c>
      <c r="C26" s="70" t="s">
        <v>27</v>
      </c>
      <c r="D26" s="70" t="s">
        <v>31</v>
      </c>
      <c r="E26" s="70" t="s">
        <v>14</v>
      </c>
      <c r="F26" s="5">
        <f>แยกชั้นปี!W26</f>
        <v>523</v>
      </c>
      <c r="G26" s="59"/>
      <c r="H26" s="69"/>
      <c r="I26" s="38">
        <f t="shared" si="3"/>
        <v>523</v>
      </c>
      <c r="J26" s="5">
        <f>แยกชั้นปี!H26</f>
        <v>90</v>
      </c>
      <c r="K26" s="59"/>
      <c r="L26" s="69"/>
      <c r="M26" s="38">
        <f t="shared" si="4"/>
        <v>90</v>
      </c>
      <c r="N26" s="5">
        <f>จบปีการศึกษา58!H23</f>
        <v>125</v>
      </c>
      <c r="O26" s="59"/>
      <c r="P26" s="69"/>
      <c r="Q26" s="38">
        <f t="shared" si="5"/>
        <v>125</v>
      </c>
    </row>
    <row r="27" spans="1:17" ht="22.5">
      <c r="A27" s="77"/>
      <c r="B27" s="70">
        <v>5</v>
      </c>
      <c r="C27" s="70" t="s">
        <v>27</v>
      </c>
      <c r="D27" s="70" t="s">
        <v>32</v>
      </c>
      <c r="E27" s="70" t="s">
        <v>14</v>
      </c>
      <c r="F27" s="5">
        <f>แยกชั้นปี!W27</f>
        <v>565</v>
      </c>
      <c r="G27" s="59"/>
      <c r="H27" s="69"/>
      <c r="I27" s="38">
        <f t="shared" si="3"/>
        <v>565</v>
      </c>
      <c r="J27" s="5">
        <f>แยกชั้นปี!H27</f>
        <v>90</v>
      </c>
      <c r="K27" s="59"/>
      <c r="L27" s="69"/>
      <c r="M27" s="38">
        <f t="shared" si="4"/>
        <v>90</v>
      </c>
      <c r="N27" s="5">
        <f>จบปีการศึกษา58!H24</f>
        <v>128</v>
      </c>
      <c r="O27" s="59"/>
      <c r="P27" s="69"/>
      <c r="Q27" s="38">
        <f t="shared" si="5"/>
        <v>128</v>
      </c>
    </row>
    <row r="28" spans="1:17" ht="22.5">
      <c r="A28" s="77"/>
      <c r="B28" s="70">
        <v>6</v>
      </c>
      <c r="C28" s="70" t="s">
        <v>27</v>
      </c>
      <c r="D28" s="70" t="s">
        <v>33</v>
      </c>
      <c r="E28" s="70" t="s">
        <v>14</v>
      </c>
      <c r="F28" s="5">
        <f>แยกชั้นปี!W28</f>
        <v>564</v>
      </c>
      <c r="G28" s="59"/>
      <c r="H28" s="69"/>
      <c r="I28" s="38">
        <f t="shared" si="3"/>
        <v>564</v>
      </c>
      <c r="J28" s="5">
        <f>แยกชั้นปี!H28</f>
        <v>90</v>
      </c>
      <c r="K28" s="59"/>
      <c r="L28" s="69"/>
      <c r="M28" s="38">
        <f t="shared" si="4"/>
        <v>90</v>
      </c>
      <c r="N28" s="5">
        <f>จบปีการศึกษา58!H25</f>
        <v>136</v>
      </c>
      <c r="O28" s="59"/>
      <c r="P28" s="69"/>
      <c r="Q28" s="38">
        <f t="shared" si="5"/>
        <v>136</v>
      </c>
    </row>
    <row r="29" spans="1:17" ht="22.5">
      <c r="A29" s="77"/>
      <c r="B29" s="70">
        <v>7</v>
      </c>
      <c r="C29" s="70" t="s">
        <v>27</v>
      </c>
      <c r="D29" s="70" t="s">
        <v>34</v>
      </c>
      <c r="E29" s="70" t="s">
        <v>14</v>
      </c>
      <c r="F29" s="5">
        <f>แยกชั้นปี!W29</f>
        <v>536</v>
      </c>
      <c r="G29" s="59"/>
      <c r="H29" s="69"/>
      <c r="I29" s="38">
        <f t="shared" si="3"/>
        <v>536</v>
      </c>
      <c r="J29" s="5">
        <f>แยกชั้นปี!H29</f>
        <v>90</v>
      </c>
      <c r="K29" s="59"/>
      <c r="L29" s="69"/>
      <c r="M29" s="38">
        <f t="shared" si="4"/>
        <v>90</v>
      </c>
      <c r="N29" s="5">
        <f>จบปีการศึกษา58!H26</f>
        <v>126</v>
      </c>
      <c r="O29" s="59"/>
      <c r="P29" s="69"/>
      <c r="Q29" s="38">
        <f t="shared" si="5"/>
        <v>126</v>
      </c>
    </row>
    <row r="30" spans="1:17" ht="22.5">
      <c r="A30" s="77"/>
      <c r="B30" s="70">
        <v>8</v>
      </c>
      <c r="C30" s="70" t="s">
        <v>27</v>
      </c>
      <c r="D30" s="70" t="s">
        <v>35</v>
      </c>
      <c r="E30" s="70" t="s">
        <v>14</v>
      </c>
      <c r="F30" s="5">
        <f>แยกชั้นปี!W30</f>
        <v>482</v>
      </c>
      <c r="G30" s="59"/>
      <c r="H30" s="69"/>
      <c r="I30" s="38">
        <f t="shared" si="3"/>
        <v>482</v>
      </c>
      <c r="J30" s="5">
        <f>แยกชั้นปี!H30</f>
        <v>90</v>
      </c>
      <c r="K30" s="59"/>
      <c r="L30" s="69"/>
      <c r="M30" s="38">
        <f t="shared" si="4"/>
        <v>90</v>
      </c>
      <c r="N30" s="5">
        <f>จบปีการศึกษา58!H27</f>
        <v>114</v>
      </c>
      <c r="O30" s="59"/>
      <c r="P30" s="69"/>
      <c r="Q30" s="38">
        <f t="shared" si="5"/>
        <v>114</v>
      </c>
    </row>
    <row r="31" spans="1:17" ht="22.5">
      <c r="A31" s="77"/>
      <c r="B31" s="70">
        <v>9</v>
      </c>
      <c r="C31" s="70" t="s">
        <v>27</v>
      </c>
      <c r="D31" s="70" t="s">
        <v>36</v>
      </c>
      <c r="E31" s="70" t="s">
        <v>14</v>
      </c>
      <c r="F31" s="5">
        <f>แยกชั้นปี!W31</f>
        <v>432</v>
      </c>
      <c r="G31" s="59"/>
      <c r="H31" s="69"/>
      <c r="I31" s="38">
        <f t="shared" si="3"/>
        <v>432</v>
      </c>
      <c r="J31" s="5">
        <f>แยกชั้นปี!H31</f>
        <v>90</v>
      </c>
      <c r="K31" s="59"/>
      <c r="L31" s="69"/>
      <c r="M31" s="38">
        <f t="shared" si="4"/>
        <v>90</v>
      </c>
      <c r="N31" s="5"/>
      <c r="O31" s="59"/>
      <c r="P31" s="69"/>
      <c r="Q31" s="38"/>
    </row>
    <row r="32" spans="1:17" ht="22.5">
      <c r="A32" s="77"/>
      <c r="B32" s="70">
        <v>10</v>
      </c>
      <c r="C32" s="70" t="s">
        <v>27</v>
      </c>
      <c r="D32" s="70" t="s">
        <v>37</v>
      </c>
      <c r="E32" s="70" t="s">
        <v>14</v>
      </c>
      <c r="F32" s="5">
        <f>แยกชั้นปี!W32</f>
        <v>217</v>
      </c>
      <c r="G32" s="59"/>
      <c r="H32" s="69"/>
      <c r="I32" s="38">
        <f t="shared" si="3"/>
        <v>217</v>
      </c>
      <c r="J32" s="5">
        <f>แยกชั้นปี!H32</f>
        <v>55</v>
      </c>
      <c r="K32" s="59"/>
      <c r="L32" s="69"/>
      <c r="M32" s="38">
        <f t="shared" si="4"/>
        <v>55</v>
      </c>
      <c r="N32" s="5"/>
      <c r="O32" s="59"/>
      <c r="P32" s="69"/>
      <c r="Q32" s="38"/>
    </row>
    <row r="33" spans="1:17" ht="22.5">
      <c r="A33" s="77"/>
      <c r="B33" s="70">
        <v>11</v>
      </c>
      <c r="C33" s="70" t="s">
        <v>27</v>
      </c>
      <c r="D33" s="70" t="s">
        <v>127</v>
      </c>
      <c r="E33" s="70" t="s">
        <v>14</v>
      </c>
      <c r="F33" s="5">
        <f>แยกชั้นปี!W33</f>
        <v>115</v>
      </c>
      <c r="G33" s="59"/>
      <c r="H33" s="69"/>
      <c r="I33" s="38">
        <f t="shared" si="3"/>
        <v>115</v>
      </c>
      <c r="J33" s="5">
        <f>แยกชั้นปี!H33</f>
        <v>59</v>
      </c>
      <c r="K33" s="59"/>
      <c r="L33" s="69"/>
      <c r="M33" s="38">
        <f t="shared" si="4"/>
        <v>59</v>
      </c>
      <c r="N33" s="5"/>
      <c r="O33" s="59"/>
      <c r="P33" s="69"/>
      <c r="Q33" s="38"/>
    </row>
    <row r="34" spans="1:17" ht="22.5">
      <c r="A34" s="77"/>
      <c r="B34" s="70">
        <v>12</v>
      </c>
      <c r="C34" s="70" t="s">
        <v>38</v>
      </c>
      <c r="D34" s="70" t="s">
        <v>39</v>
      </c>
      <c r="E34" s="71" t="s">
        <v>38</v>
      </c>
      <c r="F34" s="5"/>
      <c r="G34" s="59"/>
      <c r="H34" s="69">
        <f>แยกชั้นปี!AL34</f>
        <v>359</v>
      </c>
      <c r="I34" s="38">
        <f t="shared" si="3"/>
        <v>359</v>
      </c>
      <c r="J34" s="5"/>
      <c r="K34" s="59"/>
      <c r="L34" s="69">
        <f>แยกชั้นปี!Z34</f>
        <v>180</v>
      </c>
      <c r="M34" s="38">
        <f t="shared" si="4"/>
        <v>180</v>
      </c>
      <c r="N34" s="5"/>
      <c r="O34" s="59"/>
      <c r="P34" s="69">
        <f>จบปีการศึกษา58!N31</f>
        <v>166</v>
      </c>
      <c r="Q34" s="38">
        <f>SUM(N34:P34)</f>
        <v>166</v>
      </c>
    </row>
    <row r="35" spans="1:17" ht="22.5">
      <c r="A35" s="77"/>
      <c r="B35" s="70">
        <v>13</v>
      </c>
      <c r="C35" s="70" t="s">
        <v>40</v>
      </c>
      <c r="D35" s="70" t="s">
        <v>41</v>
      </c>
      <c r="E35" s="70" t="s">
        <v>42</v>
      </c>
      <c r="F35" s="5"/>
      <c r="G35" s="59"/>
      <c r="H35" s="69">
        <f>แยกชั้นปี!AL35</f>
        <v>98</v>
      </c>
      <c r="I35" s="38">
        <f t="shared" si="3"/>
        <v>98</v>
      </c>
      <c r="J35" s="5"/>
      <c r="K35" s="59"/>
      <c r="L35" s="69">
        <f>แยกชั้นปี!Z35</f>
        <v>50</v>
      </c>
      <c r="M35" s="38">
        <f t="shared" si="4"/>
        <v>50</v>
      </c>
      <c r="N35" s="5"/>
      <c r="O35" s="59"/>
      <c r="P35" s="69">
        <f>จบปีการศึกษา58!N32</f>
        <v>31</v>
      </c>
      <c r="Q35" s="38">
        <f>SUM(N35:P35)</f>
        <v>31</v>
      </c>
    </row>
    <row r="36" spans="1:17" ht="22.5">
      <c r="A36" s="77"/>
      <c r="B36" s="70">
        <v>14</v>
      </c>
      <c r="C36" s="70" t="s">
        <v>40</v>
      </c>
      <c r="D36" s="70" t="s">
        <v>43</v>
      </c>
      <c r="E36" s="70" t="s">
        <v>42</v>
      </c>
      <c r="F36" s="5"/>
      <c r="G36" s="59"/>
      <c r="H36" s="69">
        <f>แยกชั้นปี!AL36</f>
        <v>48</v>
      </c>
      <c r="I36" s="38">
        <f t="shared" si="3"/>
        <v>48</v>
      </c>
      <c r="J36" s="5"/>
      <c r="K36" s="59"/>
      <c r="L36" s="69">
        <f>แยกชั้นปี!Z36</f>
        <v>18</v>
      </c>
      <c r="M36" s="38">
        <f t="shared" si="4"/>
        <v>18</v>
      </c>
      <c r="N36" s="5"/>
      <c r="O36" s="59"/>
      <c r="P36" s="69">
        <f>จบปีการศึกษา58!N33</f>
        <v>6</v>
      </c>
      <c r="Q36" s="38">
        <f>SUM(N36:P36)</f>
        <v>6</v>
      </c>
    </row>
    <row r="37" spans="1:17" ht="22.5">
      <c r="A37" s="77"/>
      <c r="B37" s="70">
        <v>15</v>
      </c>
      <c r="C37" s="70" t="s">
        <v>40</v>
      </c>
      <c r="D37" s="70" t="s">
        <v>44</v>
      </c>
      <c r="E37" s="70" t="s">
        <v>42</v>
      </c>
      <c r="F37" s="5"/>
      <c r="G37" s="59"/>
      <c r="H37" s="69">
        <f>แยกชั้นปี!AL37</f>
        <v>25</v>
      </c>
      <c r="I37" s="38">
        <f t="shared" si="3"/>
        <v>25</v>
      </c>
      <c r="J37" s="5"/>
      <c r="K37" s="59"/>
      <c r="L37" s="69">
        <f>แยกชั้นปี!Z37</f>
        <v>7</v>
      </c>
      <c r="M37" s="38">
        <f t="shared" si="4"/>
        <v>7</v>
      </c>
      <c r="N37" s="5"/>
      <c r="O37" s="59"/>
      <c r="P37" s="69"/>
      <c r="Q37" s="38"/>
    </row>
    <row r="38" spans="1:17" ht="22.5">
      <c r="A38" s="78"/>
      <c r="B38" s="70">
        <v>16</v>
      </c>
      <c r="C38" s="70" t="s">
        <v>45</v>
      </c>
      <c r="D38" s="70" t="s">
        <v>41</v>
      </c>
      <c r="E38" s="70" t="s">
        <v>46</v>
      </c>
      <c r="F38" s="5"/>
      <c r="G38" s="59"/>
      <c r="H38" s="69">
        <f>แยกชั้นปี!AL38</f>
        <v>43</v>
      </c>
      <c r="I38" s="38">
        <f t="shared" si="3"/>
        <v>43</v>
      </c>
      <c r="J38" s="5"/>
      <c r="K38" s="59"/>
      <c r="L38" s="69">
        <f>แยกชั้นปี!Z38</f>
        <v>7</v>
      </c>
      <c r="M38" s="38">
        <f t="shared" si="4"/>
        <v>7</v>
      </c>
      <c r="N38" s="5"/>
      <c r="O38" s="59"/>
      <c r="P38" s="69"/>
      <c r="Q38" s="38"/>
    </row>
    <row r="39" spans="1:17" ht="22.5">
      <c r="A39" s="265" t="s">
        <v>47</v>
      </c>
      <c r="B39" s="265"/>
      <c r="C39" s="265"/>
      <c r="D39" s="265"/>
      <c r="E39" s="265"/>
      <c r="F39" s="96">
        <f>SUM(F23:F38)</f>
        <v>4889</v>
      </c>
      <c r="G39" s="96"/>
      <c r="H39" s="96">
        <f aca="true" t="shared" si="6" ref="H39:M39">SUM(H23:H38)</f>
        <v>573</v>
      </c>
      <c r="I39" s="96">
        <f t="shared" si="6"/>
        <v>5462</v>
      </c>
      <c r="J39" s="96">
        <f t="shared" si="6"/>
        <v>902</v>
      </c>
      <c r="K39" s="96"/>
      <c r="L39" s="96">
        <f t="shared" si="6"/>
        <v>262</v>
      </c>
      <c r="M39" s="96">
        <f t="shared" si="6"/>
        <v>1164</v>
      </c>
      <c r="N39" s="96">
        <f>SUM(N23:N38)</f>
        <v>971</v>
      </c>
      <c r="O39" s="96"/>
      <c r="P39" s="96">
        <f>SUM(P23:P38)</f>
        <v>203</v>
      </c>
      <c r="Q39" s="96">
        <f>SUM(Q23:Q38)</f>
        <v>1174</v>
      </c>
    </row>
    <row r="40" spans="1:17" ht="22.5">
      <c r="A40" s="85" t="s">
        <v>48</v>
      </c>
      <c r="B40" s="85"/>
      <c r="C40" s="86"/>
      <c r="D40" s="87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</row>
    <row r="41" spans="1:17" ht="22.5">
      <c r="A41" s="227"/>
      <c r="B41" s="228">
        <v>1</v>
      </c>
      <c r="C41" s="228" t="s">
        <v>49</v>
      </c>
      <c r="D41" s="228" t="s">
        <v>50</v>
      </c>
      <c r="E41" s="228" t="s">
        <v>14</v>
      </c>
      <c r="F41" s="5">
        <f>แยกชั้นปี!W41</f>
        <v>313</v>
      </c>
      <c r="G41" s="59">
        <f>แยกชั้นปี!AL41</f>
        <v>81</v>
      </c>
      <c r="H41" s="69"/>
      <c r="I41" s="38">
        <f>SUM(F41:H41)</f>
        <v>394</v>
      </c>
      <c r="J41" s="5">
        <f>แยกชั้นปี!H41</f>
        <v>63</v>
      </c>
      <c r="K41" s="59">
        <f>แยกชั้นปี!Z41</f>
        <v>15</v>
      </c>
      <c r="L41" s="69"/>
      <c r="M41" s="38">
        <f>SUM(J41:L41)</f>
        <v>78</v>
      </c>
      <c r="N41" s="5">
        <f>จบปีการศึกษา58!H38</f>
        <v>56</v>
      </c>
      <c r="O41" s="59">
        <f>จบปีการศึกษา58!K38</f>
        <v>7</v>
      </c>
      <c r="P41" s="69"/>
      <c r="Q41" s="38">
        <f>SUM(N41:P41)</f>
        <v>63</v>
      </c>
    </row>
    <row r="42" spans="1:17" ht="22.5">
      <c r="A42" s="229"/>
      <c r="B42" s="228">
        <v>2</v>
      </c>
      <c r="C42" s="228" t="s">
        <v>49</v>
      </c>
      <c r="D42" s="228" t="s">
        <v>51</v>
      </c>
      <c r="E42" s="228" t="s">
        <v>14</v>
      </c>
      <c r="F42" s="5">
        <f>แยกชั้นปี!W42</f>
        <v>219</v>
      </c>
      <c r="G42" s="59">
        <f>แยกชั้นปี!AL42</f>
        <v>0</v>
      </c>
      <c r="H42" s="69"/>
      <c r="I42" s="38">
        <f aca="true" t="shared" si="7" ref="I42:I53">SUM(F42:H42)</f>
        <v>219</v>
      </c>
      <c r="J42" s="5">
        <f>แยกชั้นปี!H42</f>
        <v>76</v>
      </c>
      <c r="K42" s="59"/>
      <c r="L42" s="69"/>
      <c r="M42" s="38">
        <f aca="true" t="shared" si="8" ref="M42:M51">SUM(J42:L42)</f>
        <v>76</v>
      </c>
      <c r="N42" s="5">
        <f>จบปีการศึกษา58!H39</f>
        <v>12</v>
      </c>
      <c r="O42" s="59">
        <f>จบปีการศึกษา58!K39</f>
        <v>1</v>
      </c>
      <c r="P42" s="69"/>
      <c r="Q42" s="38">
        <f aca="true" t="shared" si="9" ref="Q42:Q53">SUM(N42:P42)</f>
        <v>13</v>
      </c>
    </row>
    <row r="43" spans="1:17" ht="22.5">
      <c r="A43" s="229"/>
      <c r="B43" s="228">
        <v>3</v>
      </c>
      <c r="C43" s="228" t="s">
        <v>49</v>
      </c>
      <c r="D43" s="228" t="s">
        <v>52</v>
      </c>
      <c r="E43" s="228" t="s">
        <v>14</v>
      </c>
      <c r="F43" s="5">
        <f>แยกชั้นปี!W43</f>
        <v>140</v>
      </c>
      <c r="G43" s="59"/>
      <c r="H43" s="69"/>
      <c r="I43" s="38">
        <f t="shared" si="7"/>
        <v>140</v>
      </c>
      <c r="J43" s="5">
        <f>แยกชั้นปี!H43</f>
        <v>34</v>
      </c>
      <c r="K43" s="59"/>
      <c r="L43" s="69"/>
      <c r="M43" s="38">
        <f t="shared" si="8"/>
        <v>34</v>
      </c>
      <c r="N43" s="5">
        <f>จบปีการศึกษา58!H40</f>
        <v>3</v>
      </c>
      <c r="O43" s="59"/>
      <c r="P43" s="69"/>
      <c r="Q43" s="38">
        <f t="shared" si="9"/>
        <v>3</v>
      </c>
    </row>
    <row r="44" spans="1:17" ht="22.5">
      <c r="A44" s="229"/>
      <c r="B44" s="228">
        <v>4</v>
      </c>
      <c r="C44" s="228" t="s">
        <v>49</v>
      </c>
      <c r="D44" s="228" t="s">
        <v>53</v>
      </c>
      <c r="E44" s="228" t="s">
        <v>14</v>
      </c>
      <c r="F44" s="5">
        <f>แยกชั้นปี!W44</f>
        <v>486</v>
      </c>
      <c r="G44" s="59">
        <f>แยกชั้นปี!AL44</f>
        <v>62</v>
      </c>
      <c r="H44" s="69"/>
      <c r="I44" s="38">
        <f t="shared" si="7"/>
        <v>548</v>
      </c>
      <c r="J44" s="5">
        <f>แยกชั้นปี!H44</f>
        <v>140</v>
      </c>
      <c r="K44" s="59">
        <f>แยกชั้นปี!Z44</f>
        <v>16</v>
      </c>
      <c r="L44" s="69"/>
      <c r="M44" s="38">
        <f t="shared" si="8"/>
        <v>156</v>
      </c>
      <c r="N44" s="5">
        <f>จบปีการศึกษา58!H41</f>
        <v>62</v>
      </c>
      <c r="O44" s="59">
        <f>จบปีการศึกษา58!K41</f>
        <v>8</v>
      </c>
      <c r="P44" s="69"/>
      <c r="Q44" s="38">
        <f t="shared" si="9"/>
        <v>70</v>
      </c>
    </row>
    <row r="45" spans="1:17" ht="22.5">
      <c r="A45" s="229"/>
      <c r="B45" s="228">
        <v>5</v>
      </c>
      <c r="C45" s="228" t="s">
        <v>49</v>
      </c>
      <c r="D45" s="228" t="s">
        <v>54</v>
      </c>
      <c r="E45" s="228" t="s">
        <v>14</v>
      </c>
      <c r="F45" s="5"/>
      <c r="G45" s="59">
        <f>แยกชั้นปี!AL45</f>
        <v>62</v>
      </c>
      <c r="H45" s="69"/>
      <c r="I45" s="38">
        <f t="shared" si="7"/>
        <v>62</v>
      </c>
      <c r="J45" s="5"/>
      <c r="K45" s="59">
        <f>แยกชั้นปี!Z45</f>
        <v>0</v>
      </c>
      <c r="L45" s="69"/>
      <c r="M45" s="38">
        <f t="shared" si="8"/>
        <v>0</v>
      </c>
      <c r="N45" s="5"/>
      <c r="O45" s="59">
        <f>จบปีการศึกษา58!K42</f>
        <v>38</v>
      </c>
      <c r="P45" s="69"/>
      <c r="Q45" s="38">
        <f t="shared" si="9"/>
        <v>38</v>
      </c>
    </row>
    <row r="46" spans="1:17" ht="22.5">
      <c r="A46" s="229"/>
      <c r="B46" s="228">
        <v>6</v>
      </c>
      <c r="C46" s="228" t="s">
        <v>49</v>
      </c>
      <c r="D46" s="228" t="s">
        <v>55</v>
      </c>
      <c r="E46" s="228" t="s">
        <v>14</v>
      </c>
      <c r="F46" s="5">
        <f>แยกชั้นปี!W46</f>
        <v>77</v>
      </c>
      <c r="G46" s="59"/>
      <c r="H46" s="69"/>
      <c r="I46" s="38">
        <f t="shared" si="7"/>
        <v>77</v>
      </c>
      <c r="J46" s="5">
        <f>แยกชั้นปี!H46</f>
        <v>11</v>
      </c>
      <c r="K46" s="59"/>
      <c r="L46" s="69"/>
      <c r="M46" s="38">
        <f t="shared" si="8"/>
        <v>11</v>
      </c>
      <c r="N46" s="5"/>
      <c r="O46" s="59"/>
      <c r="P46" s="69"/>
      <c r="Q46" s="38"/>
    </row>
    <row r="47" spans="1:17" ht="22.5">
      <c r="A47" s="229"/>
      <c r="B47" s="228">
        <v>7</v>
      </c>
      <c r="C47" s="228" t="s">
        <v>49</v>
      </c>
      <c r="D47" s="228" t="s">
        <v>56</v>
      </c>
      <c r="E47" s="228" t="s">
        <v>14</v>
      </c>
      <c r="F47" s="5">
        <f>แยกชั้นปี!W47</f>
        <v>67</v>
      </c>
      <c r="G47" s="59">
        <f>แยกชั้นปี!AL47</f>
        <v>3</v>
      </c>
      <c r="H47" s="69"/>
      <c r="I47" s="38">
        <f t="shared" si="7"/>
        <v>70</v>
      </c>
      <c r="J47" s="5">
        <f>แยกชั้นปี!H47</f>
        <v>26</v>
      </c>
      <c r="K47" s="59"/>
      <c r="L47" s="69"/>
      <c r="M47" s="38">
        <f t="shared" si="8"/>
        <v>26</v>
      </c>
      <c r="N47" s="5"/>
      <c r="O47" s="59"/>
      <c r="P47" s="69"/>
      <c r="Q47" s="38"/>
    </row>
    <row r="48" spans="1:17" ht="22.5">
      <c r="A48" s="229"/>
      <c r="B48" s="228">
        <v>8</v>
      </c>
      <c r="C48" s="228" t="s">
        <v>49</v>
      </c>
      <c r="D48" s="228" t="s">
        <v>93</v>
      </c>
      <c r="E48" s="228" t="s">
        <v>14</v>
      </c>
      <c r="F48" s="5">
        <f>แยกชั้นปี!W48</f>
        <v>202</v>
      </c>
      <c r="G48" s="59">
        <f>แยกชั้นปี!AL48</f>
        <v>41</v>
      </c>
      <c r="H48" s="69"/>
      <c r="I48" s="38">
        <f t="shared" si="7"/>
        <v>243</v>
      </c>
      <c r="J48" s="5">
        <f>แยกชั้นปี!H48</f>
        <v>90</v>
      </c>
      <c r="K48" s="59">
        <f>แยกชั้นปี!Z48</f>
        <v>23</v>
      </c>
      <c r="L48" s="69"/>
      <c r="M48" s="38">
        <f t="shared" si="8"/>
        <v>113</v>
      </c>
      <c r="N48" s="5"/>
      <c r="O48" s="59"/>
      <c r="P48" s="69"/>
      <c r="Q48" s="38"/>
    </row>
    <row r="49" spans="1:17" ht="22.5">
      <c r="A49" s="229"/>
      <c r="B49" s="228">
        <v>9</v>
      </c>
      <c r="C49" s="228" t="s">
        <v>49</v>
      </c>
      <c r="D49" s="228" t="s">
        <v>94</v>
      </c>
      <c r="E49" s="228" t="s">
        <v>14</v>
      </c>
      <c r="F49" s="5">
        <f>แยกชั้นปี!W49</f>
        <v>61</v>
      </c>
      <c r="G49" s="59"/>
      <c r="H49" s="69"/>
      <c r="I49" s="38">
        <f t="shared" si="7"/>
        <v>61</v>
      </c>
      <c r="J49" s="5">
        <f>แยกชั้นปี!H49</f>
        <v>17</v>
      </c>
      <c r="K49" s="59"/>
      <c r="L49" s="69"/>
      <c r="M49" s="38">
        <f t="shared" si="8"/>
        <v>17</v>
      </c>
      <c r="N49" s="5"/>
      <c r="O49" s="59"/>
      <c r="P49" s="69"/>
      <c r="Q49" s="38"/>
    </row>
    <row r="50" spans="1:17" ht="22.5">
      <c r="A50" s="229"/>
      <c r="B50" s="228">
        <v>10</v>
      </c>
      <c r="C50" s="228" t="s">
        <v>57</v>
      </c>
      <c r="D50" s="228" t="s">
        <v>58</v>
      </c>
      <c r="E50" s="228" t="s">
        <v>42</v>
      </c>
      <c r="F50" s="5"/>
      <c r="G50" s="59"/>
      <c r="H50" s="69">
        <f>แยกชั้นปี!AL50</f>
        <v>7</v>
      </c>
      <c r="I50" s="38">
        <f t="shared" si="7"/>
        <v>7</v>
      </c>
      <c r="J50" s="5"/>
      <c r="K50" s="59"/>
      <c r="L50" s="69"/>
      <c r="M50" s="38"/>
      <c r="N50" s="5"/>
      <c r="O50" s="59"/>
      <c r="P50" s="69">
        <f>จบปีการศึกษา58!N47</f>
        <v>2</v>
      </c>
      <c r="Q50" s="38">
        <f t="shared" si="9"/>
        <v>2</v>
      </c>
    </row>
    <row r="51" spans="1:17" ht="22.5">
      <c r="A51" s="229"/>
      <c r="B51" s="228">
        <v>11</v>
      </c>
      <c r="C51" s="228" t="s">
        <v>59</v>
      </c>
      <c r="D51" s="228" t="s">
        <v>147</v>
      </c>
      <c r="E51" s="228" t="s">
        <v>14</v>
      </c>
      <c r="F51" s="5">
        <f>แยกชั้นปี!W51</f>
        <v>18</v>
      </c>
      <c r="G51" s="59"/>
      <c r="H51" s="69"/>
      <c r="I51" s="38">
        <f t="shared" si="7"/>
        <v>18</v>
      </c>
      <c r="J51" s="5">
        <f>แยกชั้นปี!H51</f>
        <v>18</v>
      </c>
      <c r="K51" s="59"/>
      <c r="L51" s="69"/>
      <c r="M51" s="38">
        <f t="shared" si="8"/>
        <v>18</v>
      </c>
      <c r="N51" s="5"/>
      <c r="O51" s="59"/>
      <c r="P51" s="69"/>
      <c r="Q51" s="38"/>
    </row>
    <row r="52" spans="1:17" ht="22.5">
      <c r="A52" s="229"/>
      <c r="B52" s="228">
        <v>12</v>
      </c>
      <c r="C52" s="228" t="s">
        <v>59</v>
      </c>
      <c r="D52" s="228" t="s">
        <v>60</v>
      </c>
      <c r="E52" s="228" t="s">
        <v>14</v>
      </c>
      <c r="F52" s="5">
        <f>แยกชั้นปี!W52</f>
        <v>20</v>
      </c>
      <c r="G52" s="59"/>
      <c r="H52" s="69"/>
      <c r="I52" s="38">
        <f t="shared" si="7"/>
        <v>20</v>
      </c>
      <c r="J52" s="5"/>
      <c r="K52" s="59"/>
      <c r="L52" s="69"/>
      <c r="M52" s="38"/>
      <c r="N52" s="5">
        <f>จบปีการศึกษา58!H48</f>
        <v>9</v>
      </c>
      <c r="O52" s="59"/>
      <c r="P52" s="69"/>
      <c r="Q52" s="38">
        <f t="shared" si="9"/>
        <v>9</v>
      </c>
    </row>
    <row r="53" spans="1:17" ht="22.5">
      <c r="A53" s="230"/>
      <c r="B53" s="228">
        <v>13</v>
      </c>
      <c r="C53" s="228" t="s">
        <v>59</v>
      </c>
      <c r="D53" s="228" t="s">
        <v>61</v>
      </c>
      <c r="E53" s="228" t="s">
        <v>14</v>
      </c>
      <c r="F53" s="5">
        <f>แยกชั้นปี!W53</f>
        <v>37</v>
      </c>
      <c r="G53" s="59">
        <f>แยกชั้นปี!AL53</f>
        <v>0</v>
      </c>
      <c r="H53" s="69"/>
      <c r="I53" s="38">
        <f t="shared" si="7"/>
        <v>37</v>
      </c>
      <c r="J53" s="5"/>
      <c r="K53" s="59"/>
      <c r="L53" s="69"/>
      <c r="M53" s="38"/>
      <c r="N53" s="5">
        <f>จบปีการศึกษา58!H49</f>
        <v>1</v>
      </c>
      <c r="O53" s="59">
        <f>จบปีการศึกษา58!K49</f>
        <v>2</v>
      </c>
      <c r="P53" s="69"/>
      <c r="Q53" s="38">
        <f t="shared" si="9"/>
        <v>3</v>
      </c>
    </row>
    <row r="54" spans="1:17" ht="22.5">
      <c r="A54" s="266" t="s">
        <v>62</v>
      </c>
      <c r="B54" s="266"/>
      <c r="C54" s="266"/>
      <c r="D54" s="266"/>
      <c r="E54" s="266"/>
      <c r="F54" s="90">
        <f>SUM(F41:F53)</f>
        <v>1640</v>
      </c>
      <c r="G54" s="90">
        <f aca="true" t="shared" si="10" ref="G54:M54">SUM(G41:G53)</f>
        <v>249</v>
      </c>
      <c r="H54" s="90">
        <f t="shared" si="10"/>
        <v>7</v>
      </c>
      <c r="I54" s="90">
        <f t="shared" si="10"/>
        <v>1896</v>
      </c>
      <c r="J54" s="90">
        <f t="shared" si="10"/>
        <v>475</v>
      </c>
      <c r="K54" s="90">
        <f t="shared" si="10"/>
        <v>54</v>
      </c>
      <c r="L54" s="90">
        <f t="shared" si="10"/>
        <v>0</v>
      </c>
      <c r="M54" s="90">
        <f t="shared" si="10"/>
        <v>529</v>
      </c>
      <c r="N54" s="90">
        <f>SUM(N41:N53)</f>
        <v>143</v>
      </c>
      <c r="O54" s="90">
        <f>SUM(O41:O53)</f>
        <v>56</v>
      </c>
      <c r="P54" s="90">
        <f>SUM(P41:P53)</f>
        <v>2</v>
      </c>
      <c r="Q54" s="90">
        <f>SUM(Q41:Q53)</f>
        <v>201</v>
      </c>
    </row>
    <row r="55" spans="1:17" ht="22.5">
      <c r="A55" s="79" t="s">
        <v>63</v>
      </c>
      <c r="B55" s="79"/>
      <c r="C55" s="80"/>
      <c r="D55" s="81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</row>
    <row r="56" spans="1:17" ht="22.5">
      <c r="A56" s="216"/>
      <c r="B56" s="217">
        <v>1</v>
      </c>
      <c r="C56" s="217" t="s">
        <v>49</v>
      </c>
      <c r="D56" s="217" t="s">
        <v>65</v>
      </c>
      <c r="E56" s="217" t="s">
        <v>14</v>
      </c>
      <c r="F56" s="218">
        <f>แยกชั้นปี!W56</f>
        <v>347</v>
      </c>
      <c r="G56" s="59">
        <f>แยกชั้นปี!AL56</f>
        <v>0</v>
      </c>
      <c r="H56" s="69"/>
      <c r="I56" s="38">
        <f>SUM(F56:H56)</f>
        <v>347</v>
      </c>
      <c r="J56" s="5">
        <f>แยกชั้นปี!H56</f>
        <v>106</v>
      </c>
      <c r="K56" s="59"/>
      <c r="L56" s="69"/>
      <c r="M56" s="38">
        <f>SUM(J56:L56)</f>
        <v>106</v>
      </c>
      <c r="N56" s="5">
        <f>จบปีการศึกษา58!H52</f>
        <v>3</v>
      </c>
      <c r="O56" s="59">
        <f>จบปีการศึกษา58!K52</f>
        <v>1</v>
      </c>
      <c r="P56" s="69"/>
      <c r="Q56" s="38">
        <f>SUM(N56:P56)</f>
        <v>4</v>
      </c>
    </row>
    <row r="57" spans="1:17" ht="22.5">
      <c r="A57" s="219"/>
      <c r="B57" s="217">
        <v>2</v>
      </c>
      <c r="C57" s="217" t="s">
        <v>64</v>
      </c>
      <c r="D57" s="217" t="s">
        <v>66</v>
      </c>
      <c r="E57" s="217" t="s">
        <v>14</v>
      </c>
      <c r="F57" s="218">
        <f>แยกชั้นปี!W57</f>
        <v>260</v>
      </c>
      <c r="G57" s="59">
        <f>แยกชั้นปี!AL57</f>
        <v>93</v>
      </c>
      <c r="H57" s="69"/>
      <c r="I57" s="38">
        <f aca="true" t="shared" si="11" ref="I57:I64">SUM(F57:H57)</f>
        <v>353</v>
      </c>
      <c r="J57" s="5">
        <f>แยกชั้นปี!H57</f>
        <v>67</v>
      </c>
      <c r="K57" s="59">
        <f>แยกชั้นปี!Z57</f>
        <v>31</v>
      </c>
      <c r="L57" s="69"/>
      <c r="M57" s="38">
        <f aca="true" t="shared" si="12" ref="M57:M63">SUM(J57:L57)</f>
        <v>98</v>
      </c>
      <c r="N57" s="5">
        <f>จบปีการศึกษา58!H53</f>
        <v>30</v>
      </c>
      <c r="O57" s="59">
        <f>จบปีการศึกษา58!K53</f>
        <v>14</v>
      </c>
      <c r="P57" s="69"/>
      <c r="Q57" s="38">
        <f aca="true" t="shared" si="13" ref="Q57:Q65">SUM(N57:P57)</f>
        <v>44</v>
      </c>
    </row>
    <row r="58" spans="1:17" ht="22.5">
      <c r="A58" s="219"/>
      <c r="B58" s="217">
        <v>3</v>
      </c>
      <c r="C58" s="217" t="s">
        <v>64</v>
      </c>
      <c r="D58" s="217" t="s">
        <v>67</v>
      </c>
      <c r="E58" s="217" t="s">
        <v>14</v>
      </c>
      <c r="F58" s="218">
        <f>แยกชั้นปี!W58</f>
        <v>181</v>
      </c>
      <c r="G58" s="59">
        <f>แยกชั้นปี!AL58</f>
        <v>31</v>
      </c>
      <c r="H58" s="69"/>
      <c r="I58" s="38">
        <f t="shared" si="11"/>
        <v>212</v>
      </c>
      <c r="J58" s="5">
        <f>แยกชั้นปี!H58</f>
        <v>54</v>
      </c>
      <c r="K58" s="59"/>
      <c r="L58" s="69"/>
      <c r="M58" s="38">
        <f t="shared" si="12"/>
        <v>54</v>
      </c>
      <c r="N58" s="5">
        <f>จบปีการศึกษา58!H54</f>
        <v>23</v>
      </c>
      <c r="O58" s="59"/>
      <c r="P58" s="69"/>
      <c r="Q58" s="38">
        <f t="shared" si="13"/>
        <v>23</v>
      </c>
    </row>
    <row r="59" spans="1:17" ht="22.5">
      <c r="A59" s="219"/>
      <c r="B59" s="217">
        <v>4</v>
      </c>
      <c r="C59" s="217" t="s">
        <v>64</v>
      </c>
      <c r="D59" s="217" t="s">
        <v>68</v>
      </c>
      <c r="E59" s="217" t="s">
        <v>14</v>
      </c>
      <c r="F59" s="218">
        <f>แยกชั้นปี!W59</f>
        <v>208</v>
      </c>
      <c r="G59" s="59">
        <f>แยกชั้นปี!AL59</f>
        <v>94</v>
      </c>
      <c r="H59" s="69"/>
      <c r="I59" s="38">
        <f t="shared" si="11"/>
        <v>302</v>
      </c>
      <c r="J59" s="5">
        <f>แยกชั้นปี!H59</f>
        <v>62</v>
      </c>
      <c r="K59" s="59">
        <f>แยกชั้นปี!Z59</f>
        <v>24</v>
      </c>
      <c r="L59" s="69"/>
      <c r="M59" s="38">
        <f t="shared" si="12"/>
        <v>86</v>
      </c>
      <c r="N59" s="5">
        <f>จบปีการศึกษา58!H55</f>
        <v>67</v>
      </c>
      <c r="O59" s="59">
        <f>จบปีการศึกษา58!K55</f>
        <v>24</v>
      </c>
      <c r="P59" s="69"/>
      <c r="Q59" s="38">
        <f t="shared" si="13"/>
        <v>91</v>
      </c>
    </row>
    <row r="60" spans="1:17" ht="22.5">
      <c r="A60" s="219"/>
      <c r="B60" s="217">
        <v>5</v>
      </c>
      <c r="C60" s="217" t="s">
        <v>64</v>
      </c>
      <c r="D60" s="217" t="s">
        <v>69</v>
      </c>
      <c r="E60" s="217" t="s">
        <v>14</v>
      </c>
      <c r="F60" s="218">
        <f>แยกชั้นปี!W60</f>
        <v>39</v>
      </c>
      <c r="G60" s="59"/>
      <c r="H60" s="69"/>
      <c r="I60" s="38">
        <f t="shared" si="11"/>
        <v>39</v>
      </c>
      <c r="J60" s="5">
        <f>แยกชั้นปี!H60</f>
        <v>14</v>
      </c>
      <c r="K60" s="59"/>
      <c r="L60" s="69"/>
      <c r="M60" s="38">
        <f t="shared" si="12"/>
        <v>14</v>
      </c>
      <c r="N60" s="5">
        <f>จบปีการศึกษา58!H56</f>
        <v>0</v>
      </c>
      <c r="O60" s="59"/>
      <c r="P60" s="69"/>
      <c r="Q60" s="38"/>
    </row>
    <row r="61" spans="1:17" ht="22.5">
      <c r="A61" s="219"/>
      <c r="B61" s="217">
        <v>6</v>
      </c>
      <c r="C61" s="217" t="s">
        <v>64</v>
      </c>
      <c r="D61" s="217" t="s">
        <v>70</v>
      </c>
      <c r="E61" s="217" t="s">
        <v>14</v>
      </c>
      <c r="F61" s="218">
        <f>แยกชั้นปี!W61</f>
        <v>121</v>
      </c>
      <c r="G61" s="59"/>
      <c r="H61" s="69"/>
      <c r="I61" s="38">
        <f t="shared" si="11"/>
        <v>121</v>
      </c>
      <c r="J61" s="5">
        <f>แยกชั้นปี!H61</f>
        <v>36</v>
      </c>
      <c r="K61" s="59"/>
      <c r="L61" s="69"/>
      <c r="M61" s="38">
        <f t="shared" si="12"/>
        <v>36</v>
      </c>
      <c r="N61" s="5">
        <f>จบปีการศึกษา58!H57</f>
        <v>0</v>
      </c>
      <c r="O61" s="59"/>
      <c r="P61" s="69"/>
      <c r="Q61" s="38"/>
    </row>
    <row r="62" spans="1:17" ht="22.5">
      <c r="A62" s="219"/>
      <c r="B62" s="217">
        <v>7</v>
      </c>
      <c r="C62" s="217" t="s">
        <v>71</v>
      </c>
      <c r="D62" s="217" t="s">
        <v>72</v>
      </c>
      <c r="E62" s="217" t="s">
        <v>42</v>
      </c>
      <c r="F62" s="218"/>
      <c r="G62" s="59"/>
      <c r="H62" s="69">
        <f>แยกชั้นปี!AL62</f>
        <v>13</v>
      </c>
      <c r="I62" s="38">
        <f t="shared" si="11"/>
        <v>13</v>
      </c>
      <c r="J62" s="5"/>
      <c r="K62" s="59"/>
      <c r="L62" s="69">
        <f>แยกชั้นปี!Z62</f>
        <v>1</v>
      </c>
      <c r="M62" s="38">
        <f t="shared" si="12"/>
        <v>1</v>
      </c>
      <c r="N62" s="5">
        <f>จบปีการศึกษา58!H58</f>
        <v>0</v>
      </c>
      <c r="O62" s="59"/>
      <c r="P62" s="69">
        <f>จบปีการศึกษา58!N58</f>
        <v>10</v>
      </c>
      <c r="Q62" s="38">
        <f t="shared" si="13"/>
        <v>10</v>
      </c>
    </row>
    <row r="63" spans="1:17" ht="22.5">
      <c r="A63" s="219"/>
      <c r="B63" s="217">
        <v>8</v>
      </c>
      <c r="C63" s="217" t="s">
        <v>73</v>
      </c>
      <c r="D63" s="217" t="s">
        <v>74</v>
      </c>
      <c r="E63" s="217" t="s">
        <v>14</v>
      </c>
      <c r="F63" s="218">
        <f>แยกชั้นปี!W63</f>
        <v>735</v>
      </c>
      <c r="G63" s="59">
        <f>แยกชั้นปี!AL63</f>
        <v>165</v>
      </c>
      <c r="H63" s="69"/>
      <c r="I63" s="38">
        <f t="shared" si="11"/>
        <v>900</v>
      </c>
      <c r="J63" s="5">
        <f>แยกชั้นปี!H63</f>
        <v>155</v>
      </c>
      <c r="K63" s="59">
        <f>แยกชั้นปี!Z63</f>
        <v>38</v>
      </c>
      <c r="L63" s="69"/>
      <c r="M63" s="38">
        <f t="shared" si="12"/>
        <v>193</v>
      </c>
      <c r="N63" s="5">
        <f>จบปีการศึกษา58!H59</f>
        <v>120</v>
      </c>
      <c r="O63" s="59">
        <f>จบปีการศึกษา58!K59</f>
        <v>38</v>
      </c>
      <c r="P63" s="69"/>
      <c r="Q63" s="38">
        <f t="shared" si="13"/>
        <v>158</v>
      </c>
    </row>
    <row r="64" spans="1:17" ht="22.5">
      <c r="A64" s="220"/>
      <c r="B64" s="217">
        <v>9</v>
      </c>
      <c r="C64" s="217" t="s">
        <v>75</v>
      </c>
      <c r="D64" s="217" t="s">
        <v>74</v>
      </c>
      <c r="E64" s="217" t="s">
        <v>42</v>
      </c>
      <c r="F64" s="218"/>
      <c r="G64" s="59"/>
      <c r="H64" s="69">
        <f>แยกชั้นปี!AL64</f>
        <v>8</v>
      </c>
      <c r="I64" s="38">
        <f t="shared" si="11"/>
        <v>8</v>
      </c>
      <c r="J64" s="5"/>
      <c r="K64" s="59"/>
      <c r="L64" s="69"/>
      <c r="M64" s="38"/>
      <c r="N64" s="5">
        <f>จบปีการศึกษา58!H60</f>
        <v>0</v>
      </c>
      <c r="O64" s="59"/>
      <c r="P64" s="69">
        <f>จบปีการศึกษา58!N60</f>
        <v>4</v>
      </c>
      <c r="Q64" s="38">
        <f t="shared" si="13"/>
        <v>4</v>
      </c>
    </row>
    <row r="65" spans="1:17" ht="22.5">
      <c r="A65" s="220"/>
      <c r="B65" s="217">
        <v>10</v>
      </c>
      <c r="C65" s="217" t="s">
        <v>64</v>
      </c>
      <c r="D65" s="217" t="s">
        <v>135</v>
      </c>
      <c r="E65" s="217" t="s">
        <v>14</v>
      </c>
      <c r="F65" s="218"/>
      <c r="G65" s="59"/>
      <c r="H65" s="69"/>
      <c r="I65" s="38"/>
      <c r="J65" s="5"/>
      <c r="K65" s="59"/>
      <c r="L65" s="69"/>
      <c r="M65" s="38"/>
      <c r="N65" s="5">
        <f>จบปีการศึกษา58!H61</f>
        <v>25</v>
      </c>
      <c r="O65" s="59"/>
      <c r="P65" s="69"/>
      <c r="Q65" s="38">
        <f t="shared" si="13"/>
        <v>25</v>
      </c>
    </row>
    <row r="66" spans="1:17" ht="22.5">
      <c r="A66" s="261" t="s">
        <v>76</v>
      </c>
      <c r="B66" s="261"/>
      <c r="C66" s="261"/>
      <c r="D66" s="261"/>
      <c r="E66" s="261"/>
      <c r="F66" s="84">
        <f>SUM(F56:F65)</f>
        <v>1891</v>
      </c>
      <c r="G66" s="84">
        <f aca="true" t="shared" si="14" ref="G66:Q66">SUM(G56:G65)</f>
        <v>383</v>
      </c>
      <c r="H66" s="84">
        <f t="shared" si="14"/>
        <v>21</v>
      </c>
      <c r="I66" s="84">
        <f t="shared" si="14"/>
        <v>2295</v>
      </c>
      <c r="J66" s="84">
        <f t="shared" si="14"/>
        <v>494</v>
      </c>
      <c r="K66" s="84">
        <f t="shared" si="14"/>
        <v>93</v>
      </c>
      <c r="L66" s="84">
        <f t="shared" si="14"/>
        <v>1</v>
      </c>
      <c r="M66" s="84">
        <f t="shared" si="14"/>
        <v>588</v>
      </c>
      <c r="N66" s="84">
        <f t="shared" si="14"/>
        <v>268</v>
      </c>
      <c r="O66" s="84">
        <f t="shared" si="14"/>
        <v>77</v>
      </c>
      <c r="P66" s="84">
        <f t="shared" si="14"/>
        <v>14</v>
      </c>
      <c r="Q66" s="84">
        <f t="shared" si="14"/>
        <v>359</v>
      </c>
    </row>
    <row r="67" spans="1:17" ht="22.5">
      <c r="A67" s="103" t="s">
        <v>77</v>
      </c>
      <c r="B67" s="103"/>
      <c r="C67" s="104"/>
      <c r="D67" s="105"/>
      <c r="E67" s="105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7"/>
    </row>
    <row r="68" spans="1:17" ht="22.5">
      <c r="A68" s="73"/>
      <c r="B68" s="72">
        <v>1</v>
      </c>
      <c r="C68" s="72" t="s">
        <v>78</v>
      </c>
      <c r="D68" s="72" t="s">
        <v>79</v>
      </c>
      <c r="E68" s="72" t="s">
        <v>14</v>
      </c>
      <c r="F68" s="5">
        <f>แยกชั้นปี!W67</f>
        <v>428</v>
      </c>
      <c r="G68" s="59">
        <f>แยกชั้นปี!AL67</f>
        <v>117</v>
      </c>
      <c r="H68" s="69"/>
      <c r="I68" s="38">
        <f>SUM(F68:H68)</f>
        <v>545</v>
      </c>
      <c r="J68" s="5">
        <f>แยกชั้นปี!H67</f>
        <v>124</v>
      </c>
      <c r="K68" s="59">
        <f>แยกชั้นปี!Z67</f>
        <v>26</v>
      </c>
      <c r="L68" s="69"/>
      <c r="M68" s="38">
        <f>SUM(J68:L68)</f>
        <v>150</v>
      </c>
      <c r="N68" s="5">
        <f>จบปีการศึกษา58!H64</f>
        <v>84</v>
      </c>
      <c r="O68" s="59">
        <f>จบปีการศึกษา58!K64</f>
        <v>27</v>
      </c>
      <c r="P68" s="69"/>
      <c r="Q68" s="38">
        <f>SUM(N68:P68)</f>
        <v>111</v>
      </c>
    </row>
    <row r="69" spans="1:17" ht="22.5">
      <c r="A69" s="74"/>
      <c r="B69" s="72">
        <v>2</v>
      </c>
      <c r="C69" s="72" t="s">
        <v>80</v>
      </c>
      <c r="D69" s="72" t="s">
        <v>81</v>
      </c>
      <c r="E69" s="72" t="s">
        <v>14</v>
      </c>
      <c r="F69" s="5"/>
      <c r="G69" s="59">
        <f>แยกชั้นปี!AL68</f>
        <v>9</v>
      </c>
      <c r="H69" s="69"/>
      <c r="I69" s="38">
        <f>SUM(F69:H69)</f>
        <v>9</v>
      </c>
      <c r="J69" s="5"/>
      <c r="K69" s="59"/>
      <c r="L69" s="69"/>
      <c r="M69" s="38"/>
      <c r="N69" s="5">
        <f>จบปีการศึกษา58!H65</f>
        <v>0</v>
      </c>
      <c r="O69" s="59"/>
      <c r="P69" s="69"/>
      <c r="Q69" s="38"/>
    </row>
    <row r="70" spans="1:17" ht="22.5">
      <c r="A70" s="74"/>
      <c r="B70" s="72">
        <v>3</v>
      </c>
      <c r="C70" s="72" t="s">
        <v>80</v>
      </c>
      <c r="D70" s="72" t="s">
        <v>82</v>
      </c>
      <c r="E70" s="72" t="s">
        <v>14</v>
      </c>
      <c r="F70" s="5">
        <f>แยกชั้นปี!W69</f>
        <v>580</v>
      </c>
      <c r="G70" s="59">
        <f>แยกชั้นปี!AL69</f>
        <v>143</v>
      </c>
      <c r="H70" s="69"/>
      <c r="I70" s="38">
        <f>SUM(F70:H70)</f>
        <v>723</v>
      </c>
      <c r="J70" s="5">
        <f>แยกชั้นปี!H69</f>
        <v>156</v>
      </c>
      <c r="K70" s="59">
        <f>แยกชั้นปี!Z69</f>
        <v>33</v>
      </c>
      <c r="L70" s="69"/>
      <c r="M70" s="38">
        <f>SUM(J70:L70)</f>
        <v>189</v>
      </c>
      <c r="N70" s="5">
        <f>จบปีการศึกษา58!H66</f>
        <v>155</v>
      </c>
      <c r="O70" s="59">
        <f>จบปีการศึกษา58!K66</f>
        <v>56</v>
      </c>
      <c r="P70" s="69"/>
      <c r="Q70" s="38">
        <f>SUM(N70:P70)</f>
        <v>211</v>
      </c>
    </row>
    <row r="71" spans="1:17" ht="22.5">
      <c r="A71" s="74"/>
      <c r="B71" s="72">
        <v>4</v>
      </c>
      <c r="C71" s="72" t="s">
        <v>83</v>
      </c>
      <c r="D71" s="72" t="s">
        <v>81</v>
      </c>
      <c r="E71" s="72" t="s">
        <v>42</v>
      </c>
      <c r="F71" s="5"/>
      <c r="G71" s="59"/>
      <c r="H71" s="69">
        <f>แยกชั้นปี!AL70</f>
        <v>24</v>
      </c>
      <c r="I71" s="38">
        <f>SUM(F71:H71)</f>
        <v>24</v>
      </c>
      <c r="J71" s="5"/>
      <c r="K71" s="59"/>
      <c r="L71" s="69">
        <f>แยกชั้นปี!Z70</f>
        <v>9</v>
      </c>
      <c r="M71" s="38">
        <f>SUM(J71:L71)</f>
        <v>9</v>
      </c>
      <c r="N71" s="5">
        <f>จบปีการศึกษา58!H67</f>
        <v>0</v>
      </c>
      <c r="O71" s="59">
        <f>จบปีการศึกษา58!K67</f>
        <v>0</v>
      </c>
      <c r="P71" s="69">
        <f>จบปีการศึกษา58!N67</f>
        <v>4</v>
      </c>
      <c r="Q71" s="38">
        <f>SUM(N71:P71)</f>
        <v>4</v>
      </c>
    </row>
    <row r="72" spans="1:17" ht="22.5">
      <c r="A72" s="75"/>
      <c r="B72" s="72">
        <v>5</v>
      </c>
      <c r="C72" s="72" t="s">
        <v>84</v>
      </c>
      <c r="D72" s="72" t="s">
        <v>85</v>
      </c>
      <c r="E72" s="72" t="s">
        <v>14</v>
      </c>
      <c r="F72" s="5">
        <f>แยกชั้นปี!W71</f>
        <v>567</v>
      </c>
      <c r="G72" s="59">
        <f>แยกชั้นปี!AL71</f>
        <v>113</v>
      </c>
      <c r="H72" s="69"/>
      <c r="I72" s="38">
        <f>SUM(F72:H72)</f>
        <v>680</v>
      </c>
      <c r="J72" s="5">
        <f>แยกชั้นปี!H71</f>
        <v>216</v>
      </c>
      <c r="K72" s="59">
        <f>แยกชั้นปี!Z71</f>
        <v>34</v>
      </c>
      <c r="L72" s="69"/>
      <c r="M72" s="38">
        <f>SUM(J72:L72)</f>
        <v>250</v>
      </c>
      <c r="N72" s="5">
        <f>จบปีการศึกษา58!H68</f>
        <v>122</v>
      </c>
      <c r="O72" s="59">
        <f>จบปีการศึกษา58!K68</f>
        <v>0</v>
      </c>
      <c r="P72" s="69"/>
      <c r="Q72" s="38">
        <f>SUM(N72:P72)</f>
        <v>122</v>
      </c>
    </row>
    <row r="73" spans="1:17" ht="22.5">
      <c r="A73" s="262" t="s">
        <v>86</v>
      </c>
      <c r="B73" s="262"/>
      <c r="C73" s="262"/>
      <c r="D73" s="262"/>
      <c r="E73" s="262"/>
      <c r="F73" s="108">
        <f>SUM(F68:F72)</f>
        <v>1575</v>
      </c>
      <c r="G73" s="108">
        <f aca="true" t="shared" si="15" ref="G73:M73">SUM(G68:G72)</f>
        <v>382</v>
      </c>
      <c r="H73" s="108">
        <f t="shared" si="15"/>
        <v>24</v>
      </c>
      <c r="I73" s="108">
        <f t="shared" si="15"/>
        <v>1981</v>
      </c>
      <c r="J73" s="108">
        <f t="shared" si="15"/>
        <v>496</v>
      </c>
      <c r="K73" s="108">
        <f t="shared" si="15"/>
        <v>93</v>
      </c>
      <c r="L73" s="108">
        <f t="shared" si="15"/>
        <v>9</v>
      </c>
      <c r="M73" s="108">
        <f t="shared" si="15"/>
        <v>598</v>
      </c>
      <c r="N73" s="108">
        <f>SUM(N68:N72)</f>
        <v>361</v>
      </c>
      <c r="O73" s="108">
        <f>SUM(O68:O72)</f>
        <v>83</v>
      </c>
      <c r="P73" s="108">
        <f>SUM(P68:P72)</f>
        <v>4</v>
      </c>
      <c r="Q73" s="108">
        <f>SUM(Q68:Q72)</f>
        <v>448</v>
      </c>
    </row>
    <row r="74" spans="1:17" ht="22.5">
      <c r="A74" s="236" t="s">
        <v>87</v>
      </c>
      <c r="B74" s="236"/>
      <c r="C74" s="236"/>
      <c r="D74" s="236"/>
      <c r="E74" s="236"/>
      <c r="F74" s="38">
        <f>F21+F39+F54+F66+F73</f>
        <v>11562</v>
      </c>
      <c r="G74" s="38">
        <f aca="true" t="shared" si="16" ref="G74:M74">G21+G39+G54+G66+G73</f>
        <v>1109</v>
      </c>
      <c r="H74" s="38">
        <f t="shared" si="16"/>
        <v>625</v>
      </c>
      <c r="I74" s="38">
        <f t="shared" si="16"/>
        <v>13296</v>
      </c>
      <c r="J74" s="38">
        <f t="shared" si="16"/>
        <v>2867</v>
      </c>
      <c r="K74" s="38">
        <f t="shared" si="16"/>
        <v>254</v>
      </c>
      <c r="L74" s="38">
        <f t="shared" si="16"/>
        <v>272</v>
      </c>
      <c r="M74" s="38">
        <f t="shared" si="16"/>
        <v>3393</v>
      </c>
      <c r="N74" s="38">
        <f>N21+N39+N54+N66+N73</f>
        <v>1960</v>
      </c>
      <c r="O74" s="38">
        <f>O21+O39+O54+O66+O73</f>
        <v>261</v>
      </c>
      <c r="P74" s="38">
        <f>P21+P39+P54+P66+P73</f>
        <v>223</v>
      </c>
      <c r="Q74" s="38">
        <f>Q21+Q39+Q54+Q66+Q73</f>
        <v>2444</v>
      </c>
    </row>
  </sheetData>
  <sheetProtection/>
  <mergeCells count="10">
    <mergeCell ref="A66:E66"/>
    <mergeCell ref="N2:Q2"/>
    <mergeCell ref="A73:E73"/>
    <mergeCell ref="A74:E74"/>
    <mergeCell ref="A1:M1"/>
    <mergeCell ref="F2:I2"/>
    <mergeCell ref="J2:M2"/>
    <mergeCell ref="A21:E21"/>
    <mergeCell ref="A39:E39"/>
    <mergeCell ref="A54:E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4.7109375" style="0" bestFit="1" customWidth="1"/>
    <col min="2" max="2" width="22.140625" style="0" bestFit="1" customWidth="1"/>
  </cols>
  <sheetData>
    <row r="1" spans="1:19" ht="30.75">
      <c r="A1" s="40"/>
      <c r="B1" s="274" t="s">
        <v>138</v>
      </c>
      <c r="C1" s="274"/>
      <c r="D1" s="274"/>
      <c r="E1" s="274"/>
      <c r="F1" s="274"/>
      <c r="G1" s="274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25" ht="24">
      <c r="A2" s="267" t="s">
        <v>95</v>
      </c>
      <c r="B2" s="267" t="s">
        <v>3</v>
      </c>
      <c r="C2" s="276" t="s">
        <v>131</v>
      </c>
      <c r="D2" s="277"/>
      <c r="E2" s="277"/>
      <c r="F2" s="278"/>
      <c r="G2" s="271" t="s">
        <v>10</v>
      </c>
      <c r="H2" s="268" t="s">
        <v>96</v>
      </c>
      <c r="I2" s="269"/>
      <c r="J2" s="269"/>
      <c r="K2" s="269"/>
      <c r="L2" s="270"/>
      <c r="M2" s="271" t="s">
        <v>10</v>
      </c>
      <c r="N2" s="267" t="s">
        <v>97</v>
      </c>
      <c r="O2" s="267"/>
      <c r="P2" s="267"/>
      <c r="Q2" s="267"/>
      <c r="R2" s="267"/>
      <c r="S2" s="271" t="s">
        <v>10</v>
      </c>
      <c r="T2" s="267" t="s">
        <v>136</v>
      </c>
      <c r="U2" s="267"/>
      <c r="V2" s="267"/>
      <c r="W2" s="267"/>
      <c r="X2" s="267"/>
      <c r="Y2" s="271" t="s">
        <v>10</v>
      </c>
    </row>
    <row r="3" spans="1:25" ht="24">
      <c r="A3" s="267"/>
      <c r="B3" s="267"/>
      <c r="C3" s="279"/>
      <c r="D3" s="280"/>
      <c r="E3" s="280"/>
      <c r="F3" s="281"/>
      <c r="G3" s="271"/>
      <c r="H3" s="267" t="s">
        <v>14</v>
      </c>
      <c r="I3" s="267"/>
      <c r="J3" s="268" t="s">
        <v>98</v>
      </c>
      <c r="K3" s="269"/>
      <c r="L3" s="270"/>
      <c r="M3" s="271"/>
      <c r="N3" s="267" t="s">
        <v>14</v>
      </c>
      <c r="O3" s="267"/>
      <c r="P3" s="268" t="s">
        <v>98</v>
      </c>
      <c r="Q3" s="269"/>
      <c r="R3" s="270"/>
      <c r="S3" s="271"/>
      <c r="T3" s="267" t="s">
        <v>14</v>
      </c>
      <c r="U3" s="267"/>
      <c r="V3" s="268" t="s">
        <v>98</v>
      </c>
      <c r="W3" s="269"/>
      <c r="X3" s="270"/>
      <c r="Y3" s="271"/>
    </row>
    <row r="4" spans="1:25" ht="24">
      <c r="A4" s="267"/>
      <c r="B4" s="267"/>
      <c r="C4" s="214" t="s">
        <v>14</v>
      </c>
      <c r="D4" s="214" t="s">
        <v>99</v>
      </c>
      <c r="E4" s="214" t="s">
        <v>42</v>
      </c>
      <c r="F4" s="214" t="s">
        <v>46</v>
      </c>
      <c r="G4" s="271"/>
      <c r="H4" s="214" t="s">
        <v>100</v>
      </c>
      <c r="I4" s="214" t="s">
        <v>101</v>
      </c>
      <c r="J4" s="214" t="s">
        <v>99</v>
      </c>
      <c r="K4" s="214" t="s">
        <v>42</v>
      </c>
      <c r="L4" s="214" t="s">
        <v>46</v>
      </c>
      <c r="M4" s="271"/>
      <c r="N4" s="215" t="s">
        <v>100</v>
      </c>
      <c r="O4" s="215" t="s">
        <v>101</v>
      </c>
      <c r="P4" s="214" t="s">
        <v>99</v>
      </c>
      <c r="Q4" s="214" t="s">
        <v>42</v>
      </c>
      <c r="R4" s="214" t="s">
        <v>46</v>
      </c>
      <c r="S4" s="271"/>
      <c r="T4" s="215" t="s">
        <v>100</v>
      </c>
      <c r="U4" s="215" t="s">
        <v>101</v>
      </c>
      <c r="V4" s="214" t="s">
        <v>99</v>
      </c>
      <c r="W4" s="214" t="s">
        <v>42</v>
      </c>
      <c r="X4" s="214" t="s">
        <v>46</v>
      </c>
      <c r="Y4" s="271"/>
    </row>
    <row r="5" spans="1:25" ht="24">
      <c r="A5" s="117" t="s">
        <v>102</v>
      </c>
      <c r="B5" s="118" t="s">
        <v>12</v>
      </c>
      <c r="C5" s="119">
        <v>9</v>
      </c>
      <c r="D5" s="119"/>
      <c r="E5" s="119"/>
      <c r="F5" s="119"/>
      <c r="G5" s="209">
        <f>SUM(C5:F5)</f>
        <v>9</v>
      </c>
      <c r="H5" s="119">
        <f>SUM(สรุปแยก!F6+สรุปแยก!F7+สรุปแยก!F8+สรุปแยก!F9+สรุปแยก!F10+สรุปแยก!F11+สรุปแยก!F13+สรุปแยก!F14+สรุปแยก!F15)</f>
        <v>1277</v>
      </c>
      <c r="I5" s="119">
        <f>SUM(สรุปแยก!G6:G9)</f>
        <v>37</v>
      </c>
      <c r="J5" s="119"/>
      <c r="K5" s="119"/>
      <c r="L5" s="119"/>
      <c r="M5" s="209">
        <f>SUM(H5:L5)</f>
        <v>1314</v>
      </c>
      <c r="N5" s="119">
        <f>SUM(สรุปแยก!J6:J11,สรุปแยก!J13,สรุปแยก!J14+สรุปแยก!J15)</f>
        <v>429</v>
      </c>
      <c r="O5" s="119"/>
      <c r="P5" s="119"/>
      <c r="Q5" s="119"/>
      <c r="R5" s="119"/>
      <c r="S5" s="209">
        <f>SUM(N5:R5)</f>
        <v>429</v>
      </c>
      <c r="T5" s="119">
        <f>SUM(จบปีการศึกษา58!H6:H9)</f>
        <v>181</v>
      </c>
      <c r="U5" s="119">
        <f>SUM(จบปีการศึกษา58!K6:K9)</f>
        <v>26</v>
      </c>
      <c r="V5" s="119"/>
      <c r="W5" s="119"/>
      <c r="X5" s="119"/>
      <c r="Y5" s="209">
        <f>SUM(T5:X5)</f>
        <v>207</v>
      </c>
    </row>
    <row r="6" spans="1:25" ht="24">
      <c r="A6" s="120"/>
      <c r="B6" s="118" t="s">
        <v>128</v>
      </c>
      <c r="C6" s="119">
        <v>1</v>
      </c>
      <c r="D6" s="119"/>
      <c r="E6" s="119"/>
      <c r="F6" s="119"/>
      <c r="G6" s="209">
        <f aca="true" t="shared" si="0" ref="G6:G16">SUM(C6:F6)</f>
        <v>1</v>
      </c>
      <c r="H6" s="119">
        <f>สรุปแยก!F12</f>
        <v>98</v>
      </c>
      <c r="I6" s="119"/>
      <c r="J6" s="119"/>
      <c r="K6" s="119"/>
      <c r="L6" s="119"/>
      <c r="M6" s="209">
        <f aca="true" t="shared" si="1" ref="M6:M16">SUM(H6:L6)</f>
        <v>98</v>
      </c>
      <c r="N6" s="119">
        <f>สรุปแยก!J12</f>
        <v>34</v>
      </c>
      <c r="O6" s="119"/>
      <c r="P6" s="119"/>
      <c r="Q6" s="119"/>
      <c r="R6" s="119"/>
      <c r="S6" s="209">
        <f aca="true" t="shared" si="2" ref="S6:S16">SUM(N6:R6)</f>
        <v>34</v>
      </c>
      <c r="T6" s="119"/>
      <c r="U6" s="119"/>
      <c r="V6" s="119"/>
      <c r="W6" s="119"/>
      <c r="X6" s="119"/>
      <c r="Y6" s="209">
        <f aca="true" t="shared" si="3" ref="Y6:Y16">SUM(T6:X6)</f>
        <v>0</v>
      </c>
    </row>
    <row r="7" spans="1:25" ht="24">
      <c r="A7" s="121"/>
      <c r="B7" s="118" t="s">
        <v>21</v>
      </c>
      <c r="C7" s="119">
        <v>5</v>
      </c>
      <c r="D7" s="119"/>
      <c r="E7" s="119"/>
      <c r="F7" s="119"/>
      <c r="G7" s="209">
        <f t="shared" si="0"/>
        <v>5</v>
      </c>
      <c r="H7" s="119">
        <f>SUM(สรุปแยก!F16:F20)</f>
        <v>192</v>
      </c>
      <c r="I7" s="119">
        <f>SUM(สรุปแยก!G16:G20)</f>
        <v>58</v>
      </c>
      <c r="J7" s="119"/>
      <c r="K7" s="119"/>
      <c r="L7" s="119"/>
      <c r="M7" s="209">
        <f t="shared" si="1"/>
        <v>250</v>
      </c>
      <c r="N7" s="119">
        <f>SUM(สรุปแยก!J16:J20)</f>
        <v>37</v>
      </c>
      <c r="O7" s="119">
        <f>SUM(สรุปแยก!K16:K20)</f>
        <v>14</v>
      </c>
      <c r="P7" s="119"/>
      <c r="Q7" s="119"/>
      <c r="R7" s="119"/>
      <c r="S7" s="209">
        <f t="shared" si="2"/>
        <v>51</v>
      </c>
      <c r="T7" s="119">
        <f>SUM(จบปีการศึกษา58!H15:H17)</f>
        <v>36</v>
      </c>
      <c r="U7" s="119">
        <f>SUM(จบปีการศึกษา58!K15:K17)</f>
        <v>19</v>
      </c>
      <c r="V7" s="119"/>
      <c r="W7" s="119"/>
      <c r="X7" s="119"/>
      <c r="Y7" s="209">
        <f t="shared" si="3"/>
        <v>55</v>
      </c>
    </row>
    <row r="8" spans="1:25" ht="24">
      <c r="A8" s="122" t="s">
        <v>103</v>
      </c>
      <c r="B8" s="123" t="s">
        <v>27</v>
      </c>
      <c r="C8" s="124">
        <v>11</v>
      </c>
      <c r="D8" s="124">
        <v>1</v>
      </c>
      <c r="E8" s="124">
        <v>3</v>
      </c>
      <c r="F8" s="124">
        <v>1</v>
      </c>
      <c r="G8" s="210">
        <f t="shared" si="0"/>
        <v>16</v>
      </c>
      <c r="H8" s="124">
        <f>สรุปแยก!F39</f>
        <v>4889</v>
      </c>
      <c r="I8" s="124"/>
      <c r="J8" s="124">
        <f>สรุปแยก!I34</f>
        <v>359</v>
      </c>
      <c r="K8" s="124">
        <f>SUM(สรุปแยก!I35:I37)</f>
        <v>171</v>
      </c>
      <c r="L8" s="124">
        <f>สรุปแยก!I38</f>
        <v>43</v>
      </c>
      <c r="M8" s="210">
        <f t="shared" si="1"/>
        <v>5462</v>
      </c>
      <c r="N8" s="124">
        <f>สรุปแยก!J39</f>
        <v>902</v>
      </c>
      <c r="O8" s="124"/>
      <c r="P8" s="124">
        <f>สรุปแยก!L34</f>
        <v>180</v>
      </c>
      <c r="Q8" s="124">
        <f>SUM(สรุปแยก!L35:L37)</f>
        <v>75</v>
      </c>
      <c r="R8" s="124">
        <f>สรุปแยก!L38</f>
        <v>7</v>
      </c>
      <c r="S8" s="210">
        <f t="shared" si="2"/>
        <v>1164</v>
      </c>
      <c r="T8" s="124">
        <f>SUM(จบปีการศึกษา58!H20:H27)</f>
        <v>971</v>
      </c>
      <c r="U8" s="124"/>
      <c r="V8" s="124">
        <f>SUM(จบปีการศึกษา58!N31)</f>
        <v>166</v>
      </c>
      <c r="W8" s="124">
        <f>SUM(จบปีการศึกษา58!N32:N33)</f>
        <v>37</v>
      </c>
      <c r="X8" s="124"/>
      <c r="Y8" s="210">
        <f t="shared" si="3"/>
        <v>1174</v>
      </c>
    </row>
    <row r="9" spans="1:25" ht="24">
      <c r="A9" s="125" t="s">
        <v>104</v>
      </c>
      <c r="B9" s="126" t="s">
        <v>49</v>
      </c>
      <c r="C9" s="127">
        <v>9</v>
      </c>
      <c r="D9" s="127"/>
      <c r="E9" s="127">
        <v>1</v>
      </c>
      <c r="F9" s="127"/>
      <c r="G9" s="211">
        <f t="shared" si="0"/>
        <v>10</v>
      </c>
      <c r="H9" s="127">
        <f>SUM(สรุปแยก!F41:F49)</f>
        <v>1565</v>
      </c>
      <c r="I9" s="127">
        <f>SUM(สรุปแยก!G41:G48)</f>
        <v>249</v>
      </c>
      <c r="J9" s="127"/>
      <c r="K9" s="127">
        <f>สรุปแยก!I50</f>
        <v>7</v>
      </c>
      <c r="L9" s="127"/>
      <c r="M9" s="211">
        <f t="shared" si="1"/>
        <v>1821</v>
      </c>
      <c r="N9" s="127">
        <f>SUM(สรุปแยก!J41:J49)</f>
        <v>457</v>
      </c>
      <c r="O9" s="127">
        <f>SUM(สรุปแยก!K41:K48)</f>
        <v>54</v>
      </c>
      <c r="P9" s="127"/>
      <c r="Q9" s="127"/>
      <c r="R9" s="127"/>
      <c r="S9" s="211">
        <f t="shared" si="2"/>
        <v>511</v>
      </c>
      <c r="T9" s="127">
        <f>SUM(จบปีการศึกษา58!H38:H46)</f>
        <v>133</v>
      </c>
      <c r="U9" s="127">
        <f>SUM(จบปีการศึกษา58!K38:K46)</f>
        <v>54</v>
      </c>
      <c r="V9" s="127"/>
      <c r="W9" s="127">
        <f>จบปีการศึกษา58!N47</f>
        <v>2</v>
      </c>
      <c r="X9" s="127"/>
      <c r="Y9" s="211">
        <f t="shared" si="3"/>
        <v>189</v>
      </c>
    </row>
    <row r="10" spans="1:25" ht="24">
      <c r="A10" s="128"/>
      <c r="B10" s="126" t="s">
        <v>59</v>
      </c>
      <c r="C10" s="127">
        <v>3</v>
      </c>
      <c r="D10" s="127"/>
      <c r="E10" s="127"/>
      <c r="F10" s="127"/>
      <c r="G10" s="211">
        <f t="shared" si="0"/>
        <v>3</v>
      </c>
      <c r="H10" s="127">
        <f>SUM(สรุปแยก!F51:F53)</f>
        <v>75</v>
      </c>
      <c r="I10" s="127"/>
      <c r="J10" s="127"/>
      <c r="K10" s="127"/>
      <c r="L10" s="127"/>
      <c r="M10" s="211">
        <f t="shared" si="1"/>
        <v>75</v>
      </c>
      <c r="N10" s="127">
        <f>SUM(สรุปแยก!J51:J53)</f>
        <v>18</v>
      </c>
      <c r="O10" s="127"/>
      <c r="P10" s="127"/>
      <c r="Q10" s="127"/>
      <c r="R10" s="127"/>
      <c r="S10" s="211">
        <f t="shared" si="2"/>
        <v>18</v>
      </c>
      <c r="T10" s="127">
        <f>SUM(จบปีการศึกษา58!H48:H49)</f>
        <v>10</v>
      </c>
      <c r="U10" s="127">
        <f>SUM(จบปีการศึกษา58!K48:K49)</f>
        <v>2</v>
      </c>
      <c r="V10" s="127"/>
      <c r="W10" s="127"/>
      <c r="X10" s="127"/>
      <c r="Y10" s="211">
        <f t="shared" si="3"/>
        <v>12</v>
      </c>
    </row>
    <row r="11" spans="1:25" ht="24">
      <c r="A11" s="129" t="s">
        <v>105</v>
      </c>
      <c r="B11" s="130" t="s">
        <v>49</v>
      </c>
      <c r="C11" s="131">
        <v>1</v>
      </c>
      <c r="D11" s="131"/>
      <c r="E11" s="131"/>
      <c r="F11" s="131"/>
      <c r="G11" s="212">
        <f>SUM(C11:F11)</f>
        <v>1</v>
      </c>
      <c r="H11" s="131">
        <f>สรุปแยก!F56</f>
        <v>347</v>
      </c>
      <c r="I11" s="131"/>
      <c r="J11" s="131"/>
      <c r="K11" s="131"/>
      <c r="L11" s="131"/>
      <c r="M11" s="212">
        <f>SUM(H11:L11)</f>
        <v>347</v>
      </c>
      <c r="N11" s="131">
        <f>สรุปแยก!J56</f>
        <v>106</v>
      </c>
      <c r="O11" s="131"/>
      <c r="P11" s="131"/>
      <c r="Q11" s="131"/>
      <c r="R11" s="131"/>
      <c r="S11" s="212">
        <f>SUM(N11:R11)</f>
        <v>106</v>
      </c>
      <c r="T11" s="131">
        <f>SUM(จบปีการศึกษา58!H61)</f>
        <v>25</v>
      </c>
      <c r="U11" s="131"/>
      <c r="V11" s="131"/>
      <c r="W11" s="131"/>
      <c r="X11" s="131"/>
      <c r="Y11" s="212">
        <f t="shared" si="3"/>
        <v>25</v>
      </c>
    </row>
    <row r="12" spans="1:25" ht="24">
      <c r="A12" s="139"/>
      <c r="B12" s="130" t="s">
        <v>64</v>
      </c>
      <c r="C12" s="131">
        <v>5</v>
      </c>
      <c r="D12" s="131"/>
      <c r="E12" s="131">
        <v>1</v>
      </c>
      <c r="F12" s="131"/>
      <c r="G12" s="212">
        <f>SUM(C12:F12)</f>
        <v>6</v>
      </c>
      <c r="H12" s="131">
        <f>SUM(สรุปแยก!F57:F61)</f>
        <v>809</v>
      </c>
      <c r="I12" s="131">
        <f>SUM(สรุปแยก!G57:G59)</f>
        <v>218</v>
      </c>
      <c r="J12" s="131"/>
      <c r="K12" s="131">
        <f>สรุปแยก!H62</f>
        <v>13</v>
      </c>
      <c r="L12" s="131"/>
      <c r="M12" s="212">
        <f>SUM(H12:L12)</f>
        <v>1040</v>
      </c>
      <c r="N12" s="131">
        <f>SUM(สรุปแยก!J57:J61)</f>
        <v>233</v>
      </c>
      <c r="O12" s="131">
        <f>SUM(สรุปแยก!K57:K59)</f>
        <v>55</v>
      </c>
      <c r="P12" s="131"/>
      <c r="Q12" s="131">
        <f>สรุปแยก!L62:L62</f>
        <v>1</v>
      </c>
      <c r="R12" s="131"/>
      <c r="S12" s="212">
        <f>SUM(N12:R12)</f>
        <v>289</v>
      </c>
      <c r="T12" s="131">
        <f>SUM(จบปีการศึกษา58!H52:H58)</f>
        <v>123</v>
      </c>
      <c r="U12" s="131">
        <f>SUM(จบปีการศึกษา58!K52:K58)</f>
        <v>39</v>
      </c>
      <c r="V12" s="131"/>
      <c r="W12" s="131">
        <f>SUM(จบปีการศึกษา58!N58)</f>
        <v>10</v>
      </c>
      <c r="X12" s="131"/>
      <c r="Y12" s="212">
        <f t="shared" si="3"/>
        <v>172</v>
      </c>
    </row>
    <row r="13" spans="1:25" ht="24">
      <c r="A13" s="132"/>
      <c r="B13" s="130" t="s">
        <v>73</v>
      </c>
      <c r="C13" s="131">
        <v>1</v>
      </c>
      <c r="D13" s="131"/>
      <c r="E13" s="131">
        <v>1</v>
      </c>
      <c r="F13" s="131"/>
      <c r="G13" s="212">
        <f t="shared" si="0"/>
        <v>2</v>
      </c>
      <c r="H13" s="131">
        <f>สรุปแยก!F63</f>
        <v>735</v>
      </c>
      <c r="I13" s="131">
        <f>สรุปแยก!G63</f>
        <v>165</v>
      </c>
      <c r="J13" s="131"/>
      <c r="K13" s="131">
        <f>สรุปแยก!H64</f>
        <v>8</v>
      </c>
      <c r="L13" s="131"/>
      <c r="M13" s="212">
        <f t="shared" si="1"/>
        <v>908</v>
      </c>
      <c r="N13" s="131">
        <f>สรุปแยก!J63</f>
        <v>155</v>
      </c>
      <c r="O13" s="131">
        <f>สรุปแยก!K63</f>
        <v>38</v>
      </c>
      <c r="P13" s="131"/>
      <c r="Q13" s="131"/>
      <c r="R13" s="131"/>
      <c r="S13" s="212">
        <f t="shared" si="2"/>
        <v>193</v>
      </c>
      <c r="T13" s="131">
        <f>SUM(จบปีการศึกษา58!H59)</f>
        <v>120</v>
      </c>
      <c r="U13" s="131">
        <f>SUM(จบปีการศึกษา58!K59)</f>
        <v>38</v>
      </c>
      <c r="V13" s="131"/>
      <c r="W13" s="131">
        <f>จบปีการศึกษา58!N60</f>
        <v>4</v>
      </c>
      <c r="X13" s="131"/>
      <c r="Y13" s="212">
        <f t="shared" si="3"/>
        <v>162</v>
      </c>
    </row>
    <row r="14" spans="1:25" ht="24">
      <c r="A14" s="133" t="s">
        <v>106</v>
      </c>
      <c r="B14" s="134" t="s">
        <v>78</v>
      </c>
      <c r="C14" s="135">
        <v>1</v>
      </c>
      <c r="D14" s="135"/>
      <c r="E14" s="135"/>
      <c r="F14" s="135"/>
      <c r="G14" s="213">
        <f t="shared" si="0"/>
        <v>1</v>
      </c>
      <c r="H14" s="135">
        <f>สรุปแยก!F68</f>
        <v>428</v>
      </c>
      <c r="I14" s="135">
        <f>สรุปแยก!G68</f>
        <v>117</v>
      </c>
      <c r="J14" s="135"/>
      <c r="K14" s="135"/>
      <c r="L14" s="135"/>
      <c r="M14" s="213">
        <f t="shared" si="1"/>
        <v>545</v>
      </c>
      <c r="N14" s="135">
        <f>สรุปแยก!J68</f>
        <v>124</v>
      </c>
      <c r="O14" s="135">
        <f>สรุปแยก!K68</f>
        <v>26</v>
      </c>
      <c r="P14" s="135"/>
      <c r="Q14" s="135"/>
      <c r="R14" s="135"/>
      <c r="S14" s="213">
        <f t="shared" si="2"/>
        <v>150</v>
      </c>
      <c r="T14" s="135">
        <f>จบปีการศึกษา58!H64</f>
        <v>84</v>
      </c>
      <c r="U14" s="135">
        <f>จบปีการศึกษา58!K64</f>
        <v>27</v>
      </c>
      <c r="V14" s="135"/>
      <c r="W14" s="135"/>
      <c r="X14" s="135"/>
      <c r="Y14" s="213">
        <f t="shared" si="3"/>
        <v>111</v>
      </c>
    </row>
    <row r="15" spans="1:25" ht="24">
      <c r="A15" s="136"/>
      <c r="B15" s="134" t="s">
        <v>80</v>
      </c>
      <c r="C15" s="135">
        <v>2</v>
      </c>
      <c r="D15" s="135"/>
      <c r="E15" s="135">
        <v>1</v>
      </c>
      <c r="F15" s="135"/>
      <c r="G15" s="213">
        <f t="shared" si="0"/>
        <v>3</v>
      </c>
      <c r="H15" s="135">
        <f>สรุปแยก!F70</f>
        <v>580</v>
      </c>
      <c r="I15" s="135">
        <f>SUM(สรุปแยก!G69:G70)</f>
        <v>152</v>
      </c>
      <c r="J15" s="135"/>
      <c r="K15" s="135">
        <f>สรุปแยก!I71</f>
        <v>24</v>
      </c>
      <c r="L15" s="135"/>
      <c r="M15" s="213">
        <f t="shared" si="1"/>
        <v>756</v>
      </c>
      <c r="N15" s="135">
        <f>สรุปแยก!J70</f>
        <v>156</v>
      </c>
      <c r="O15" s="135">
        <f>สรุปแยก!K70</f>
        <v>33</v>
      </c>
      <c r="P15" s="135"/>
      <c r="Q15" s="135">
        <f>สรุปแยก!L71</f>
        <v>9</v>
      </c>
      <c r="R15" s="135"/>
      <c r="S15" s="213">
        <f t="shared" si="2"/>
        <v>198</v>
      </c>
      <c r="T15" s="135">
        <f>จบปีการศึกษา58!H66</f>
        <v>155</v>
      </c>
      <c r="U15" s="135">
        <f>จบปีการศึกษา58!K66</f>
        <v>56</v>
      </c>
      <c r="V15" s="135"/>
      <c r="W15" s="135">
        <f>จบปีการศึกษา58!N67</f>
        <v>4</v>
      </c>
      <c r="X15" s="135"/>
      <c r="Y15" s="213">
        <f t="shared" si="3"/>
        <v>215</v>
      </c>
    </row>
    <row r="16" spans="1:25" ht="24">
      <c r="A16" s="137"/>
      <c r="B16" s="134" t="s">
        <v>84</v>
      </c>
      <c r="C16" s="135">
        <v>1</v>
      </c>
      <c r="D16" s="135"/>
      <c r="E16" s="135"/>
      <c r="F16" s="135"/>
      <c r="G16" s="213">
        <f t="shared" si="0"/>
        <v>1</v>
      </c>
      <c r="H16" s="135">
        <f>สรุปแยก!F72</f>
        <v>567</v>
      </c>
      <c r="I16" s="135">
        <f>สรุปแยก!G72</f>
        <v>113</v>
      </c>
      <c r="J16" s="135"/>
      <c r="K16" s="135"/>
      <c r="L16" s="135"/>
      <c r="M16" s="213">
        <f t="shared" si="1"/>
        <v>680</v>
      </c>
      <c r="N16" s="135">
        <f>สรุปแยก!J72</f>
        <v>216</v>
      </c>
      <c r="O16" s="135">
        <f>สรุปแยก!K72</f>
        <v>34</v>
      </c>
      <c r="P16" s="135"/>
      <c r="Q16" s="135"/>
      <c r="R16" s="135"/>
      <c r="S16" s="213">
        <f t="shared" si="2"/>
        <v>250</v>
      </c>
      <c r="T16" s="135">
        <f>จบปีการศึกษา58!H68</f>
        <v>122</v>
      </c>
      <c r="U16" s="135"/>
      <c r="V16" s="135"/>
      <c r="W16" s="135"/>
      <c r="X16" s="135"/>
      <c r="Y16" s="213">
        <f t="shared" si="3"/>
        <v>122</v>
      </c>
    </row>
    <row r="17" spans="1:25" ht="24">
      <c r="A17" s="272" t="s">
        <v>10</v>
      </c>
      <c r="B17" s="273"/>
      <c r="C17" s="138">
        <f aca="true" t="shared" si="4" ref="C17:S17">SUM(C5:C16)</f>
        <v>49</v>
      </c>
      <c r="D17" s="138">
        <f t="shared" si="4"/>
        <v>1</v>
      </c>
      <c r="E17" s="138">
        <f t="shared" si="4"/>
        <v>7</v>
      </c>
      <c r="F17" s="138">
        <f t="shared" si="4"/>
        <v>1</v>
      </c>
      <c r="G17" s="138">
        <f t="shared" si="4"/>
        <v>58</v>
      </c>
      <c r="H17" s="138">
        <f t="shared" si="4"/>
        <v>11562</v>
      </c>
      <c r="I17" s="138">
        <f t="shared" si="4"/>
        <v>1109</v>
      </c>
      <c r="J17" s="138">
        <f t="shared" si="4"/>
        <v>359</v>
      </c>
      <c r="K17" s="138">
        <f t="shared" si="4"/>
        <v>223</v>
      </c>
      <c r="L17" s="138">
        <f t="shared" si="4"/>
        <v>43</v>
      </c>
      <c r="M17" s="138">
        <f t="shared" si="4"/>
        <v>13296</v>
      </c>
      <c r="N17" s="138">
        <f t="shared" si="4"/>
        <v>2867</v>
      </c>
      <c r="O17" s="138">
        <f t="shared" si="4"/>
        <v>254</v>
      </c>
      <c r="P17" s="138">
        <f t="shared" si="4"/>
        <v>180</v>
      </c>
      <c r="Q17" s="138">
        <f t="shared" si="4"/>
        <v>85</v>
      </c>
      <c r="R17" s="138">
        <f t="shared" si="4"/>
        <v>7</v>
      </c>
      <c r="S17" s="138">
        <f t="shared" si="4"/>
        <v>3393</v>
      </c>
      <c r="T17" s="138">
        <f aca="true" t="shared" si="5" ref="T17:Y17">SUM(T5:T16)</f>
        <v>1960</v>
      </c>
      <c r="U17" s="138">
        <f t="shared" si="5"/>
        <v>261</v>
      </c>
      <c r="V17" s="138">
        <f t="shared" si="5"/>
        <v>166</v>
      </c>
      <c r="W17" s="138">
        <f t="shared" si="5"/>
        <v>57</v>
      </c>
      <c r="X17" s="138">
        <f t="shared" si="5"/>
        <v>0</v>
      </c>
      <c r="Y17" s="138">
        <f t="shared" si="5"/>
        <v>2444</v>
      </c>
    </row>
  </sheetData>
  <sheetProtection/>
  <mergeCells count="18">
    <mergeCell ref="A17:B17"/>
    <mergeCell ref="B1:S1"/>
    <mergeCell ref="A2:A4"/>
    <mergeCell ref="B2:B4"/>
    <mergeCell ref="C2:F3"/>
    <mergeCell ref="G2:G4"/>
    <mergeCell ref="H2:L2"/>
    <mergeCell ref="M2:M4"/>
    <mergeCell ref="N2:R2"/>
    <mergeCell ref="S2:S4"/>
    <mergeCell ref="H3:I3"/>
    <mergeCell ref="J3:L3"/>
    <mergeCell ref="N3:O3"/>
    <mergeCell ref="P3:R3"/>
    <mergeCell ref="T2:X2"/>
    <mergeCell ref="Y2:Y4"/>
    <mergeCell ref="T3:U3"/>
    <mergeCell ref="V3:X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</dc:creator>
  <cp:keywords/>
  <dc:description/>
  <cp:lastModifiedBy>wan</cp:lastModifiedBy>
  <cp:lastPrinted>2016-09-17T07:27:53Z</cp:lastPrinted>
  <dcterms:created xsi:type="dcterms:W3CDTF">2015-10-24T07:41:00Z</dcterms:created>
  <dcterms:modified xsi:type="dcterms:W3CDTF">2016-09-17T07:40:00Z</dcterms:modified>
  <cp:category/>
  <cp:version/>
  <cp:contentType/>
  <cp:contentStatus/>
</cp:coreProperties>
</file>