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960FD93-4B2F-42DD-9040-C5F3AA15D5C6}" xr6:coauthVersionLast="45" xr6:coauthVersionMax="45" xr10:uidLastSave="{00000000-0000-0000-0000-000000000000}"/>
  <bookViews>
    <workbookView xWindow="-120" yWindow="-120" windowWidth="29040" windowHeight="15840" tabRatio="713" activeTab="3" xr2:uid="{00000000-000D-0000-FFFF-FFFF00000000}"/>
  </bookViews>
  <sheets>
    <sheet name="แยกชั้นปี" sheetId="1" r:id="rId1"/>
    <sheet name="จบปี62" sheetId="17" r:id="rId2"/>
    <sheet name="สรุปแยก" sheetId="6" r:id="rId3"/>
    <sheet name="สรุปรวม" sheetId="5" r:id="rId4"/>
    <sheet name="เผยแพร่ 4" sheetId="14" r:id="rId5"/>
    <sheet name="เผยแพร่ 5" sheetId="15" r:id="rId6"/>
    <sheet name="จัดหางาน" sheetId="18" r:id="rId7"/>
  </sheets>
  <externalReferences>
    <externalReference r:id="rId8"/>
  </externalReferences>
  <definedNames>
    <definedName name="_xlnm.Print_Titles" localSheetId="1">จบปี62!$1:$4</definedName>
    <definedName name="_xlnm.Print_Titles" localSheetId="6">จัดหางาน!$1:$4</definedName>
    <definedName name="_xlnm.Print_Titles" localSheetId="5">'เผยแพร่ 5'!$1:$5</definedName>
    <definedName name="_xlnm.Print_Titles" localSheetId="0">แยกชั้นปี!$1:$4</definedName>
    <definedName name="_xlnm.Print_Titles" localSheetId="2">สรุปแยก!$1:$4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6" i="5" l="1"/>
  <c r="S15" i="5"/>
  <c r="S14" i="5"/>
  <c r="S13" i="5"/>
  <c r="S12" i="5"/>
  <c r="S11" i="5"/>
  <c r="S10" i="5"/>
  <c r="S9" i="5"/>
  <c r="S8" i="5"/>
  <c r="S7" i="5"/>
  <c r="S6" i="5"/>
  <c r="S5" i="5"/>
  <c r="O16" i="5"/>
  <c r="O14" i="5"/>
  <c r="O13" i="5"/>
  <c r="O9" i="5"/>
  <c r="Q8" i="5"/>
  <c r="P8" i="5"/>
  <c r="P17" i="5" s="1"/>
  <c r="N16" i="5"/>
  <c r="N15" i="5"/>
  <c r="N14" i="5"/>
  <c r="N13" i="5"/>
  <c r="N12" i="5"/>
  <c r="N11" i="5"/>
  <c r="N10" i="5"/>
  <c r="N9" i="5"/>
  <c r="N8" i="5"/>
  <c r="N7" i="5"/>
  <c r="N6" i="5"/>
  <c r="N5" i="5"/>
  <c r="I16" i="5"/>
  <c r="K15" i="5"/>
  <c r="I15" i="5"/>
  <c r="I17" i="5" s="1"/>
  <c r="I14" i="5"/>
  <c r="H16" i="5"/>
  <c r="H15" i="5"/>
  <c r="H14" i="5"/>
  <c r="M14" i="5" s="1"/>
  <c r="I13" i="5"/>
  <c r="I12" i="5"/>
  <c r="H13" i="5"/>
  <c r="M13" i="5" s="1"/>
  <c r="H12" i="5"/>
  <c r="H11" i="5"/>
  <c r="I9" i="5"/>
  <c r="H10" i="5"/>
  <c r="H9" i="5"/>
  <c r="M9" i="5" s="1"/>
  <c r="M16" i="5"/>
  <c r="M15" i="5"/>
  <c r="M12" i="5"/>
  <c r="M11" i="5"/>
  <c r="M10" i="5"/>
  <c r="M8" i="5"/>
  <c r="M7" i="5"/>
  <c r="M6" i="5"/>
  <c r="M5" i="5"/>
  <c r="I7" i="5"/>
  <c r="L8" i="5"/>
  <c r="K8" i="5"/>
  <c r="J8" i="5"/>
  <c r="H8" i="5"/>
  <c r="H7" i="5"/>
  <c r="H6" i="5"/>
  <c r="H5" i="5"/>
  <c r="W13" i="5"/>
  <c r="W12" i="5"/>
  <c r="Y16" i="5"/>
  <c r="Y15" i="5"/>
  <c r="Y14" i="5"/>
  <c r="Y13" i="5"/>
  <c r="Y12" i="5"/>
  <c r="Y11" i="5"/>
  <c r="Y10" i="5"/>
  <c r="Y9" i="5"/>
  <c r="Y8" i="5"/>
  <c r="Y7" i="5"/>
  <c r="Y6" i="5"/>
  <c r="Y5" i="5"/>
  <c r="U16" i="5"/>
  <c r="T16" i="5"/>
  <c r="W15" i="5"/>
  <c r="U15" i="5"/>
  <c r="T15" i="5"/>
  <c r="U14" i="5"/>
  <c r="T14" i="5"/>
  <c r="U12" i="5"/>
  <c r="U13" i="5"/>
  <c r="T13" i="5"/>
  <c r="T12" i="5"/>
  <c r="T11" i="5"/>
  <c r="U9" i="5"/>
  <c r="T10" i="5"/>
  <c r="T9" i="5"/>
  <c r="T8" i="5"/>
  <c r="V8" i="5"/>
  <c r="W8" i="5"/>
  <c r="W17" i="5" s="1"/>
  <c r="X8" i="5"/>
  <c r="U5" i="5"/>
  <c r="U7" i="5"/>
  <c r="T7" i="5"/>
  <c r="T6" i="5"/>
  <c r="T5" i="5"/>
  <c r="X17" i="5"/>
  <c r="V17" i="5"/>
  <c r="Q17" i="5"/>
  <c r="O17" i="5"/>
  <c r="L17" i="5"/>
  <c r="K17" i="5"/>
  <c r="J17" i="5"/>
  <c r="F17" i="5"/>
  <c r="E17" i="5"/>
  <c r="D17" i="5"/>
  <c r="C17" i="5"/>
  <c r="G16" i="5"/>
  <c r="G15" i="5"/>
  <c r="G14" i="5"/>
  <c r="G13" i="5"/>
  <c r="G12" i="5"/>
  <c r="G11" i="5"/>
  <c r="G10" i="5"/>
  <c r="G9" i="5"/>
  <c r="G8" i="5"/>
  <c r="G7" i="5"/>
  <c r="G6" i="5"/>
  <c r="G5" i="5"/>
  <c r="O18" i="14"/>
  <c r="F46" i="15"/>
  <c r="F48" i="15"/>
  <c r="F49" i="15"/>
  <c r="F50" i="15"/>
  <c r="F51" i="15"/>
  <c r="F52" i="15"/>
  <c r="F53" i="15"/>
  <c r="F54" i="15"/>
  <c r="F47" i="15"/>
  <c r="E54" i="15"/>
  <c r="C54" i="15"/>
  <c r="D54" i="15"/>
  <c r="F8" i="15"/>
  <c r="F9" i="15"/>
  <c r="F10" i="15"/>
  <c r="F11" i="15"/>
  <c r="F12" i="15"/>
  <c r="F13" i="15"/>
  <c r="F14" i="15"/>
  <c r="F15" i="15"/>
  <c r="F16" i="15"/>
  <c r="F17" i="15"/>
  <c r="F18" i="15"/>
  <c r="F7" i="15"/>
  <c r="Q64" i="14"/>
  <c r="P64" i="14"/>
  <c r="O64" i="14"/>
  <c r="E64" i="14"/>
  <c r="D64" i="14"/>
  <c r="C64" i="14"/>
  <c r="P63" i="14"/>
  <c r="O63" i="14"/>
  <c r="Q63" i="14" s="1"/>
  <c r="D63" i="14"/>
  <c r="E63" i="14"/>
  <c r="C63" i="14"/>
  <c r="B63" i="14"/>
  <c r="D9" i="14"/>
  <c r="E9" i="14"/>
  <c r="C9" i="14"/>
  <c r="K63" i="6"/>
  <c r="K62" i="6"/>
  <c r="M62" i="6" s="1"/>
  <c r="K59" i="6"/>
  <c r="J60" i="6"/>
  <c r="J63" i="6"/>
  <c r="J62" i="6"/>
  <c r="J59" i="6"/>
  <c r="M59" i="6" s="1"/>
  <c r="K55" i="6"/>
  <c r="K57" i="6" s="1"/>
  <c r="J50" i="6"/>
  <c r="J51" i="6"/>
  <c r="M51" i="6" s="1"/>
  <c r="J52" i="6"/>
  <c r="J53" i="6"/>
  <c r="J54" i="6"/>
  <c r="M54" i="6" s="1"/>
  <c r="J55" i="6"/>
  <c r="J56" i="6"/>
  <c r="M56" i="6" s="1"/>
  <c r="J49" i="6"/>
  <c r="M49" i="6" s="1"/>
  <c r="K47" i="6"/>
  <c r="K38" i="6"/>
  <c r="J39" i="6"/>
  <c r="J40" i="6"/>
  <c r="M40" i="6" s="1"/>
  <c r="J41" i="6"/>
  <c r="M41" i="6" s="1"/>
  <c r="J42" i="6"/>
  <c r="J43" i="6"/>
  <c r="J44" i="6"/>
  <c r="J45" i="6"/>
  <c r="J46" i="6"/>
  <c r="M46" i="6" s="1"/>
  <c r="J38" i="6"/>
  <c r="M38" i="6" s="1"/>
  <c r="AL36" i="1"/>
  <c r="AL35" i="1"/>
  <c r="AL34" i="1"/>
  <c r="AL37" i="1" s="1"/>
  <c r="AL33" i="1"/>
  <c r="AI33" i="1"/>
  <c r="AF33" i="1"/>
  <c r="AF32" i="1"/>
  <c r="AC33" i="1"/>
  <c r="AC32" i="1"/>
  <c r="Z33" i="1"/>
  <c r="Z37" i="1" s="1"/>
  <c r="Z32" i="1"/>
  <c r="L32" i="6"/>
  <c r="M32" i="6" s="1"/>
  <c r="L31" i="6"/>
  <c r="J21" i="6"/>
  <c r="J22" i="6"/>
  <c r="J23" i="6"/>
  <c r="J24" i="6"/>
  <c r="M24" i="6" s="1"/>
  <c r="J25" i="6"/>
  <c r="M25" i="6" s="1"/>
  <c r="J26" i="6"/>
  <c r="J27" i="6"/>
  <c r="J28" i="6"/>
  <c r="M28" i="6" s="1"/>
  <c r="J29" i="6"/>
  <c r="J30" i="6"/>
  <c r="M30" i="6" s="1"/>
  <c r="J20" i="6"/>
  <c r="J36" i="6" s="1"/>
  <c r="M60" i="6"/>
  <c r="M50" i="6"/>
  <c r="M45" i="6"/>
  <c r="M44" i="6"/>
  <c r="M42" i="6"/>
  <c r="M39" i="6"/>
  <c r="M29" i="6"/>
  <c r="M27" i="6"/>
  <c r="M26" i="6"/>
  <c r="M23" i="6"/>
  <c r="M22" i="6"/>
  <c r="M21" i="6"/>
  <c r="M14" i="6"/>
  <c r="M13" i="6"/>
  <c r="M8" i="6"/>
  <c r="M7" i="6"/>
  <c r="J7" i="6"/>
  <c r="J8" i="6"/>
  <c r="J9" i="6"/>
  <c r="M9" i="6" s="1"/>
  <c r="J10" i="6"/>
  <c r="M10" i="6" s="1"/>
  <c r="J11" i="6"/>
  <c r="M11" i="6" s="1"/>
  <c r="J12" i="6"/>
  <c r="M12" i="6" s="1"/>
  <c r="J13" i="6"/>
  <c r="J14" i="6"/>
  <c r="J15" i="6"/>
  <c r="M15" i="6" s="1"/>
  <c r="J16" i="6"/>
  <c r="M16" i="6" s="1"/>
  <c r="J17" i="6"/>
  <c r="M17" i="6" s="1"/>
  <c r="J6" i="6"/>
  <c r="M6" i="6" s="1"/>
  <c r="G60" i="6"/>
  <c r="G62" i="6"/>
  <c r="G59" i="6"/>
  <c r="F60" i="6"/>
  <c r="F62" i="6"/>
  <c r="F59" i="6"/>
  <c r="I59" i="6" s="1"/>
  <c r="G50" i="6"/>
  <c r="G52" i="6"/>
  <c r="G57" i="6"/>
  <c r="G55" i="6"/>
  <c r="G56" i="6"/>
  <c r="I56" i="6" s="1"/>
  <c r="F50" i="6"/>
  <c r="F51" i="6"/>
  <c r="I51" i="6" s="1"/>
  <c r="F52" i="6"/>
  <c r="I52" i="6" s="1"/>
  <c r="F53" i="6"/>
  <c r="I53" i="6" s="1"/>
  <c r="F54" i="6"/>
  <c r="F55" i="6"/>
  <c r="F56" i="6"/>
  <c r="F49" i="6"/>
  <c r="G41" i="6"/>
  <c r="G47" i="6" s="1"/>
  <c r="G42" i="6"/>
  <c r="G44" i="6"/>
  <c r="I44" i="6" s="1"/>
  <c r="G38" i="6"/>
  <c r="F39" i="6"/>
  <c r="F40" i="6"/>
  <c r="I40" i="6" s="1"/>
  <c r="F41" i="6"/>
  <c r="I41" i="6" s="1"/>
  <c r="F42" i="6"/>
  <c r="I42" i="6" s="1"/>
  <c r="F43" i="6"/>
  <c r="F44" i="6"/>
  <c r="F45" i="6"/>
  <c r="F46" i="6"/>
  <c r="I46" i="6" s="1"/>
  <c r="F38" i="6"/>
  <c r="F47" i="6" s="1"/>
  <c r="K36" i="6"/>
  <c r="F63" i="6"/>
  <c r="I60" i="6"/>
  <c r="I55" i="6"/>
  <c r="I50" i="6"/>
  <c r="I49" i="6"/>
  <c r="I45" i="6"/>
  <c r="I39" i="6"/>
  <c r="I34" i="6"/>
  <c r="I31" i="6"/>
  <c r="I26" i="6"/>
  <c r="I25" i="6"/>
  <c r="I14" i="6"/>
  <c r="I11" i="6"/>
  <c r="I8" i="6"/>
  <c r="H32" i="6"/>
  <c r="H36" i="6" s="1"/>
  <c r="H64" i="6" s="1"/>
  <c r="H33" i="6"/>
  <c r="I33" i="6" s="1"/>
  <c r="H34" i="6"/>
  <c r="H35" i="6"/>
  <c r="I35" i="6" s="1"/>
  <c r="H31" i="6"/>
  <c r="F21" i="6"/>
  <c r="I21" i="6" s="1"/>
  <c r="F22" i="6"/>
  <c r="I22" i="6" s="1"/>
  <c r="F23" i="6"/>
  <c r="F36" i="6" s="1"/>
  <c r="F24" i="6"/>
  <c r="I24" i="6" s="1"/>
  <c r="F25" i="6"/>
  <c r="F26" i="6"/>
  <c r="F27" i="6"/>
  <c r="I27" i="6" s="1"/>
  <c r="F28" i="6"/>
  <c r="I28" i="6" s="1"/>
  <c r="F29" i="6"/>
  <c r="I29" i="6" s="1"/>
  <c r="F30" i="6"/>
  <c r="I30" i="6" s="1"/>
  <c r="F20" i="6"/>
  <c r="I20" i="6" s="1"/>
  <c r="F7" i="6"/>
  <c r="I7" i="6" s="1"/>
  <c r="F8" i="6"/>
  <c r="F9" i="6"/>
  <c r="I9" i="6" s="1"/>
  <c r="F10" i="6"/>
  <c r="I10" i="6" s="1"/>
  <c r="F11" i="6"/>
  <c r="F12" i="6"/>
  <c r="I12" i="6" s="1"/>
  <c r="F13" i="6"/>
  <c r="I13" i="6" s="1"/>
  <c r="F14" i="6"/>
  <c r="F15" i="6"/>
  <c r="I15" i="6" s="1"/>
  <c r="F16" i="6"/>
  <c r="I16" i="6" s="1"/>
  <c r="F17" i="6"/>
  <c r="F6" i="6"/>
  <c r="I6" i="6" s="1"/>
  <c r="F49" i="18"/>
  <c r="H49" i="18"/>
  <c r="G49" i="18"/>
  <c r="F61" i="18"/>
  <c r="F36" i="18"/>
  <c r="F18" i="18"/>
  <c r="G18" i="18"/>
  <c r="H18" i="18"/>
  <c r="G67" i="18"/>
  <c r="F67" i="18"/>
  <c r="H67" i="18"/>
  <c r="G61" i="18"/>
  <c r="G36" i="18"/>
  <c r="H36" i="18"/>
  <c r="BC63" i="1"/>
  <c r="BB63" i="1"/>
  <c r="AZ63" i="1"/>
  <c r="AY63" i="1"/>
  <c r="AW63" i="1"/>
  <c r="AV63" i="1"/>
  <c r="AT63" i="1"/>
  <c r="AS63" i="1"/>
  <c r="AQ63" i="1"/>
  <c r="AP63" i="1"/>
  <c r="BC62" i="1"/>
  <c r="BB62" i="1"/>
  <c r="AZ62" i="1"/>
  <c r="AY62" i="1"/>
  <c r="AW62" i="1"/>
  <c r="AV62" i="1"/>
  <c r="AT62" i="1"/>
  <c r="AS62" i="1"/>
  <c r="AQ62" i="1"/>
  <c r="AP62" i="1"/>
  <c r="BC61" i="1"/>
  <c r="BB61" i="1"/>
  <c r="AZ61" i="1"/>
  <c r="AY61" i="1"/>
  <c r="AW61" i="1"/>
  <c r="AV61" i="1"/>
  <c r="AT61" i="1"/>
  <c r="AS61" i="1"/>
  <c r="AQ61" i="1"/>
  <c r="AP61" i="1"/>
  <c r="BC60" i="1"/>
  <c r="BB60" i="1"/>
  <c r="AZ60" i="1"/>
  <c r="AY60" i="1"/>
  <c r="AW60" i="1"/>
  <c r="AV60" i="1"/>
  <c r="AT60" i="1"/>
  <c r="AS60" i="1"/>
  <c r="AQ60" i="1"/>
  <c r="AP60" i="1"/>
  <c r="BC57" i="1"/>
  <c r="BB57" i="1"/>
  <c r="AZ57" i="1"/>
  <c r="AY57" i="1"/>
  <c r="AW57" i="1"/>
  <c r="AV57" i="1"/>
  <c r="AT57" i="1"/>
  <c r="AS57" i="1"/>
  <c r="AQ57" i="1"/>
  <c r="AP57" i="1"/>
  <c r="BC56" i="1"/>
  <c r="BB56" i="1"/>
  <c r="AZ56" i="1"/>
  <c r="AY56" i="1"/>
  <c r="AW56" i="1"/>
  <c r="AV56" i="1"/>
  <c r="AT56" i="1"/>
  <c r="AS56" i="1"/>
  <c r="AQ56" i="1"/>
  <c r="AP56" i="1"/>
  <c r="BC55" i="1"/>
  <c r="BB55" i="1"/>
  <c r="AZ55" i="1"/>
  <c r="AY55" i="1"/>
  <c r="AW55" i="1"/>
  <c r="AV55" i="1"/>
  <c r="AT55" i="1"/>
  <c r="AS55" i="1"/>
  <c r="AQ55" i="1"/>
  <c r="AP55" i="1"/>
  <c r="BC54" i="1"/>
  <c r="BB54" i="1"/>
  <c r="AZ54" i="1"/>
  <c r="AY54" i="1"/>
  <c r="AW54" i="1"/>
  <c r="AV54" i="1"/>
  <c r="AT54" i="1"/>
  <c r="AS54" i="1"/>
  <c r="AQ54" i="1"/>
  <c r="AP54" i="1"/>
  <c r="BC53" i="1"/>
  <c r="BB53" i="1"/>
  <c r="AZ53" i="1"/>
  <c r="AY53" i="1"/>
  <c r="AW53" i="1"/>
  <c r="AV53" i="1"/>
  <c r="AT53" i="1"/>
  <c r="AS53" i="1"/>
  <c r="AQ53" i="1"/>
  <c r="AP53" i="1"/>
  <c r="BC52" i="1"/>
  <c r="BB52" i="1"/>
  <c r="AZ52" i="1"/>
  <c r="AY52" i="1"/>
  <c r="AW52" i="1"/>
  <c r="AV52" i="1"/>
  <c r="AT52" i="1"/>
  <c r="AS52" i="1"/>
  <c r="AQ52" i="1"/>
  <c r="AP52" i="1"/>
  <c r="BC51" i="1"/>
  <c r="BB51" i="1"/>
  <c r="AZ51" i="1"/>
  <c r="AY51" i="1"/>
  <c r="AW51" i="1"/>
  <c r="AV51" i="1"/>
  <c r="AT51" i="1"/>
  <c r="AS51" i="1"/>
  <c r="AQ51" i="1"/>
  <c r="AP51" i="1"/>
  <c r="BC50" i="1"/>
  <c r="BB50" i="1"/>
  <c r="AZ50" i="1"/>
  <c r="AY50" i="1"/>
  <c r="AW50" i="1"/>
  <c r="AV50" i="1"/>
  <c r="AT50" i="1"/>
  <c r="AS50" i="1"/>
  <c r="AQ50" i="1"/>
  <c r="AP50" i="1"/>
  <c r="BC47" i="1"/>
  <c r="BB47" i="1"/>
  <c r="AZ47" i="1"/>
  <c r="AY47" i="1"/>
  <c r="AW47" i="1"/>
  <c r="AV47" i="1"/>
  <c r="AT47" i="1"/>
  <c r="AS47" i="1"/>
  <c r="AQ47" i="1"/>
  <c r="AP47" i="1"/>
  <c r="BC46" i="1"/>
  <c r="BB46" i="1"/>
  <c r="AZ46" i="1"/>
  <c r="AY46" i="1"/>
  <c r="AW46" i="1"/>
  <c r="AV46" i="1"/>
  <c r="AT46" i="1"/>
  <c r="AS46" i="1"/>
  <c r="AQ46" i="1"/>
  <c r="AP46" i="1"/>
  <c r="BC45" i="1"/>
  <c r="BB45" i="1"/>
  <c r="AZ45" i="1"/>
  <c r="AY45" i="1"/>
  <c r="AW45" i="1"/>
  <c r="AV45" i="1"/>
  <c r="AT45" i="1"/>
  <c r="AS45" i="1"/>
  <c r="AQ45" i="1"/>
  <c r="AP45" i="1"/>
  <c r="BC44" i="1"/>
  <c r="BB44" i="1"/>
  <c r="AZ44" i="1"/>
  <c r="AY44" i="1"/>
  <c r="AW44" i="1"/>
  <c r="AV44" i="1"/>
  <c r="AT44" i="1"/>
  <c r="AS44" i="1"/>
  <c r="AQ44" i="1"/>
  <c r="AP44" i="1"/>
  <c r="BC43" i="1"/>
  <c r="BB43" i="1"/>
  <c r="AZ43" i="1"/>
  <c r="AY43" i="1"/>
  <c r="AW43" i="1"/>
  <c r="AV43" i="1"/>
  <c r="AT43" i="1"/>
  <c r="AS43" i="1"/>
  <c r="AQ43" i="1"/>
  <c r="AP43" i="1"/>
  <c r="BC42" i="1"/>
  <c r="BB42" i="1"/>
  <c r="AZ42" i="1"/>
  <c r="AY42" i="1"/>
  <c r="AW42" i="1"/>
  <c r="AV42" i="1"/>
  <c r="AT42" i="1"/>
  <c r="AS42" i="1"/>
  <c r="AQ42" i="1"/>
  <c r="AP42" i="1"/>
  <c r="BC41" i="1"/>
  <c r="BB41" i="1"/>
  <c r="AZ41" i="1"/>
  <c r="AY41" i="1"/>
  <c r="AW41" i="1"/>
  <c r="AV41" i="1"/>
  <c r="AT41" i="1"/>
  <c r="AS41" i="1"/>
  <c r="AQ41" i="1"/>
  <c r="AP41" i="1"/>
  <c r="BC40" i="1"/>
  <c r="BB40" i="1"/>
  <c r="AZ40" i="1"/>
  <c r="AY40" i="1"/>
  <c r="AW40" i="1"/>
  <c r="AV40" i="1"/>
  <c r="AT40" i="1"/>
  <c r="AS40" i="1"/>
  <c r="AQ40" i="1"/>
  <c r="AP40" i="1"/>
  <c r="BC39" i="1"/>
  <c r="BB39" i="1"/>
  <c r="AZ39" i="1"/>
  <c r="AY39" i="1"/>
  <c r="AW39" i="1"/>
  <c r="AV39" i="1"/>
  <c r="AT39" i="1"/>
  <c r="AS39" i="1"/>
  <c r="AQ39" i="1"/>
  <c r="AP39" i="1"/>
  <c r="BC36" i="1"/>
  <c r="BB36" i="1"/>
  <c r="AZ36" i="1"/>
  <c r="AY36" i="1"/>
  <c r="AW36" i="1"/>
  <c r="AV36" i="1"/>
  <c r="AT36" i="1"/>
  <c r="AS36" i="1"/>
  <c r="AQ36" i="1"/>
  <c r="AP36" i="1"/>
  <c r="BC35" i="1"/>
  <c r="BB35" i="1"/>
  <c r="AZ35" i="1"/>
  <c r="AY35" i="1"/>
  <c r="AW35" i="1"/>
  <c r="AV35" i="1"/>
  <c r="AT35" i="1"/>
  <c r="AS35" i="1"/>
  <c r="AQ35" i="1"/>
  <c r="AP35" i="1"/>
  <c r="BC34" i="1"/>
  <c r="BB34" i="1"/>
  <c r="AZ34" i="1"/>
  <c r="AY34" i="1"/>
  <c r="AW34" i="1"/>
  <c r="AV34" i="1"/>
  <c r="AT34" i="1"/>
  <c r="AS34" i="1"/>
  <c r="AQ34" i="1"/>
  <c r="AP34" i="1"/>
  <c r="BC33" i="1"/>
  <c r="BB33" i="1"/>
  <c r="AZ33" i="1"/>
  <c r="AY33" i="1"/>
  <c r="AW33" i="1"/>
  <c r="AV33" i="1"/>
  <c r="AT33" i="1"/>
  <c r="AS33" i="1"/>
  <c r="AQ33" i="1"/>
  <c r="AP33" i="1"/>
  <c r="BC32" i="1"/>
  <c r="BB32" i="1"/>
  <c r="AZ32" i="1"/>
  <c r="AY32" i="1"/>
  <c r="AW32" i="1"/>
  <c r="AV32" i="1"/>
  <c r="AT32" i="1"/>
  <c r="AS32" i="1"/>
  <c r="AQ32" i="1"/>
  <c r="AP32" i="1"/>
  <c r="BC31" i="1"/>
  <c r="BB31" i="1"/>
  <c r="AZ31" i="1"/>
  <c r="AY31" i="1"/>
  <c r="AW31" i="1"/>
  <c r="AV31" i="1"/>
  <c r="AT31" i="1"/>
  <c r="AS31" i="1"/>
  <c r="AQ31" i="1"/>
  <c r="AP31" i="1"/>
  <c r="BC30" i="1"/>
  <c r="BB30" i="1"/>
  <c r="AZ30" i="1"/>
  <c r="AY30" i="1"/>
  <c r="AW30" i="1"/>
  <c r="AV30" i="1"/>
  <c r="AT30" i="1"/>
  <c r="AS30" i="1"/>
  <c r="AQ30" i="1"/>
  <c r="AP30" i="1"/>
  <c r="BC29" i="1"/>
  <c r="BB29" i="1"/>
  <c r="AZ29" i="1"/>
  <c r="AY29" i="1"/>
  <c r="AW29" i="1"/>
  <c r="AV29" i="1"/>
  <c r="AT29" i="1"/>
  <c r="AS29" i="1"/>
  <c r="AQ29" i="1"/>
  <c r="AP29" i="1"/>
  <c r="BC28" i="1"/>
  <c r="BB28" i="1"/>
  <c r="AZ28" i="1"/>
  <c r="AY28" i="1"/>
  <c r="AW28" i="1"/>
  <c r="AV28" i="1"/>
  <c r="AT28" i="1"/>
  <c r="AS28" i="1"/>
  <c r="AQ28" i="1"/>
  <c r="AP28" i="1"/>
  <c r="BC27" i="1"/>
  <c r="BB27" i="1"/>
  <c r="AZ27" i="1"/>
  <c r="AY27" i="1"/>
  <c r="AW27" i="1"/>
  <c r="AV27" i="1"/>
  <c r="AT27" i="1"/>
  <c r="AS27" i="1"/>
  <c r="AQ27" i="1"/>
  <c r="AP27" i="1"/>
  <c r="BC26" i="1"/>
  <c r="BB26" i="1"/>
  <c r="AZ26" i="1"/>
  <c r="AY26" i="1"/>
  <c r="AW26" i="1"/>
  <c r="AV26" i="1"/>
  <c r="AT26" i="1"/>
  <c r="AS26" i="1"/>
  <c r="AQ26" i="1"/>
  <c r="AP26" i="1"/>
  <c r="BC25" i="1"/>
  <c r="BB25" i="1"/>
  <c r="AZ25" i="1"/>
  <c r="AY25" i="1"/>
  <c r="AW25" i="1"/>
  <c r="AV25" i="1"/>
  <c r="AT25" i="1"/>
  <c r="AS25" i="1"/>
  <c r="AQ25" i="1"/>
  <c r="AP25" i="1"/>
  <c r="BC24" i="1"/>
  <c r="BB24" i="1"/>
  <c r="AZ24" i="1"/>
  <c r="AY24" i="1"/>
  <c r="AW24" i="1"/>
  <c r="AV24" i="1"/>
  <c r="AT24" i="1"/>
  <c r="AS24" i="1"/>
  <c r="AQ24" i="1"/>
  <c r="AP24" i="1"/>
  <c r="BC23" i="1"/>
  <c r="BB23" i="1"/>
  <c r="AZ23" i="1"/>
  <c r="AY23" i="1"/>
  <c r="AW23" i="1"/>
  <c r="AV23" i="1"/>
  <c r="AT23" i="1"/>
  <c r="AS23" i="1"/>
  <c r="AQ23" i="1"/>
  <c r="AP23" i="1"/>
  <c r="BC22" i="1"/>
  <c r="BB22" i="1"/>
  <c r="AZ22" i="1"/>
  <c r="AY22" i="1"/>
  <c r="AW22" i="1"/>
  <c r="AV22" i="1"/>
  <c r="AT22" i="1"/>
  <c r="AS22" i="1"/>
  <c r="AQ22" i="1"/>
  <c r="AP22" i="1"/>
  <c r="BC21" i="1"/>
  <c r="BB21" i="1"/>
  <c r="AZ21" i="1"/>
  <c r="AY21" i="1"/>
  <c r="AW21" i="1"/>
  <c r="AV21" i="1"/>
  <c r="AT21" i="1"/>
  <c r="AS21" i="1"/>
  <c r="AQ21" i="1"/>
  <c r="AP21" i="1"/>
  <c r="BC17" i="1"/>
  <c r="BB17" i="1"/>
  <c r="BC16" i="1"/>
  <c r="BB16" i="1"/>
  <c r="BC15" i="1"/>
  <c r="BB15" i="1"/>
  <c r="BC14" i="1"/>
  <c r="BB14" i="1"/>
  <c r="BC13" i="1"/>
  <c r="BB13" i="1"/>
  <c r="BC12" i="1"/>
  <c r="BB12" i="1"/>
  <c r="BC11" i="1"/>
  <c r="BB11" i="1"/>
  <c r="BC10" i="1"/>
  <c r="BB10" i="1"/>
  <c r="BC9" i="1"/>
  <c r="BB9" i="1"/>
  <c r="BC8" i="1"/>
  <c r="BB8" i="1"/>
  <c r="BC7" i="1"/>
  <c r="BB7" i="1"/>
  <c r="BC6" i="1"/>
  <c r="BB6" i="1"/>
  <c r="AZ17" i="1"/>
  <c r="AY17" i="1"/>
  <c r="AZ16" i="1"/>
  <c r="AY16" i="1"/>
  <c r="AZ15" i="1"/>
  <c r="AY15" i="1"/>
  <c r="AZ14" i="1"/>
  <c r="AY14" i="1"/>
  <c r="AZ13" i="1"/>
  <c r="AY13" i="1"/>
  <c r="AZ12" i="1"/>
  <c r="AY12" i="1"/>
  <c r="AZ11" i="1"/>
  <c r="AY11" i="1"/>
  <c r="AZ10" i="1"/>
  <c r="AY10" i="1"/>
  <c r="AZ9" i="1"/>
  <c r="AY9" i="1"/>
  <c r="BA9" i="1" s="1"/>
  <c r="AZ8" i="1"/>
  <c r="AY8" i="1"/>
  <c r="AZ7" i="1"/>
  <c r="AY7" i="1"/>
  <c r="AZ6" i="1"/>
  <c r="AY6" i="1"/>
  <c r="AW17" i="1"/>
  <c r="AV17" i="1"/>
  <c r="AW16" i="1"/>
  <c r="AV16" i="1"/>
  <c r="AW15" i="1"/>
  <c r="AV15" i="1"/>
  <c r="AW14" i="1"/>
  <c r="AV14" i="1"/>
  <c r="AW13" i="1"/>
  <c r="AV13" i="1"/>
  <c r="AW12" i="1"/>
  <c r="AV12" i="1"/>
  <c r="AW11" i="1"/>
  <c r="AV11" i="1"/>
  <c r="AW10" i="1"/>
  <c r="AV10" i="1"/>
  <c r="AW9" i="1"/>
  <c r="AV9" i="1"/>
  <c r="AX9" i="1" s="1"/>
  <c r="AW8" i="1"/>
  <c r="AV8" i="1"/>
  <c r="AW7" i="1"/>
  <c r="AV7" i="1"/>
  <c r="AW6" i="1"/>
  <c r="AV6" i="1"/>
  <c r="AX6" i="1" s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U9" i="1" s="1"/>
  <c r="AT8" i="1"/>
  <c r="AS8" i="1"/>
  <c r="AT7" i="1"/>
  <c r="AS7" i="1"/>
  <c r="AT6" i="1"/>
  <c r="AS6" i="1"/>
  <c r="AR18" i="1"/>
  <c r="AP7" i="1"/>
  <c r="AQ7" i="1"/>
  <c r="AP8" i="1"/>
  <c r="AQ8" i="1"/>
  <c r="AP9" i="1"/>
  <c r="AQ9" i="1"/>
  <c r="AP10" i="1"/>
  <c r="AQ10" i="1"/>
  <c r="AP11" i="1"/>
  <c r="AQ11" i="1"/>
  <c r="AP12" i="1"/>
  <c r="BE12" i="1" s="1"/>
  <c r="AQ12" i="1"/>
  <c r="AP13" i="1"/>
  <c r="AQ13" i="1"/>
  <c r="AP14" i="1"/>
  <c r="AQ14" i="1"/>
  <c r="AP15" i="1"/>
  <c r="AQ15" i="1"/>
  <c r="AP16" i="1"/>
  <c r="AQ16" i="1"/>
  <c r="AP17" i="1"/>
  <c r="AQ17" i="1"/>
  <c r="AQ6" i="1"/>
  <c r="AP6" i="1"/>
  <c r="S58" i="1"/>
  <c r="R58" i="1"/>
  <c r="P58" i="1"/>
  <c r="O58" i="1"/>
  <c r="M58" i="1"/>
  <c r="L58" i="1"/>
  <c r="J58" i="1"/>
  <c r="I58" i="1"/>
  <c r="G58" i="1"/>
  <c r="F58" i="1"/>
  <c r="V57" i="1"/>
  <c r="U57" i="1"/>
  <c r="T57" i="1"/>
  <c r="Q57" i="1"/>
  <c r="N57" i="1"/>
  <c r="K57" i="1"/>
  <c r="H57" i="1"/>
  <c r="S19" i="1"/>
  <c r="R19" i="1"/>
  <c r="P19" i="1"/>
  <c r="O19" i="1"/>
  <c r="M19" i="1"/>
  <c r="L19" i="1"/>
  <c r="J19" i="1"/>
  <c r="I19" i="1"/>
  <c r="G19" i="1"/>
  <c r="F19" i="1"/>
  <c r="S37" i="1"/>
  <c r="R37" i="1"/>
  <c r="P37" i="1"/>
  <c r="O37" i="1"/>
  <c r="M37" i="1"/>
  <c r="L37" i="1"/>
  <c r="J37" i="1"/>
  <c r="I37" i="1"/>
  <c r="G37" i="1"/>
  <c r="F37" i="1"/>
  <c r="S48" i="1"/>
  <c r="R48" i="1"/>
  <c r="P48" i="1"/>
  <c r="O48" i="1"/>
  <c r="M48" i="1"/>
  <c r="L48" i="1"/>
  <c r="J48" i="1"/>
  <c r="I48" i="1"/>
  <c r="G48" i="1"/>
  <c r="F48" i="1"/>
  <c r="S64" i="1"/>
  <c r="R64" i="1"/>
  <c r="P64" i="1"/>
  <c r="O64" i="1"/>
  <c r="M64" i="1"/>
  <c r="L64" i="1"/>
  <c r="J64" i="1"/>
  <c r="I64" i="1"/>
  <c r="G64" i="1"/>
  <c r="F64" i="1"/>
  <c r="V17" i="1"/>
  <c r="U17" i="1"/>
  <c r="T17" i="1"/>
  <c r="Q17" i="1"/>
  <c r="N17" i="1"/>
  <c r="K17" i="1"/>
  <c r="H17" i="1"/>
  <c r="V16" i="1"/>
  <c r="U16" i="1"/>
  <c r="T16" i="1"/>
  <c r="Q16" i="1"/>
  <c r="N16" i="1"/>
  <c r="K16" i="1"/>
  <c r="H16" i="1"/>
  <c r="V15" i="1"/>
  <c r="U15" i="1"/>
  <c r="T15" i="1"/>
  <c r="Q15" i="1"/>
  <c r="N15" i="1"/>
  <c r="K15" i="1"/>
  <c r="H15" i="1"/>
  <c r="V14" i="1"/>
  <c r="U14" i="1"/>
  <c r="T14" i="1"/>
  <c r="Q14" i="1"/>
  <c r="N14" i="1"/>
  <c r="K14" i="1"/>
  <c r="H14" i="1"/>
  <c r="V13" i="1"/>
  <c r="U13" i="1"/>
  <c r="T13" i="1"/>
  <c r="Q13" i="1"/>
  <c r="N13" i="1"/>
  <c r="K13" i="1"/>
  <c r="H13" i="1"/>
  <c r="V12" i="1"/>
  <c r="U12" i="1"/>
  <c r="T12" i="1"/>
  <c r="Q12" i="1"/>
  <c r="N12" i="1"/>
  <c r="K12" i="1"/>
  <c r="H12" i="1"/>
  <c r="V11" i="1"/>
  <c r="U11" i="1"/>
  <c r="T11" i="1"/>
  <c r="Q11" i="1"/>
  <c r="N11" i="1"/>
  <c r="K11" i="1"/>
  <c r="H11" i="1"/>
  <c r="V10" i="1"/>
  <c r="U10" i="1"/>
  <c r="T10" i="1"/>
  <c r="Q10" i="1"/>
  <c r="N10" i="1"/>
  <c r="K10" i="1"/>
  <c r="H10" i="1"/>
  <c r="V9" i="1"/>
  <c r="U9" i="1"/>
  <c r="T9" i="1"/>
  <c r="Q9" i="1"/>
  <c r="N9" i="1"/>
  <c r="K9" i="1"/>
  <c r="H9" i="1"/>
  <c r="V8" i="1"/>
  <c r="U8" i="1"/>
  <c r="T8" i="1"/>
  <c r="Q8" i="1"/>
  <c r="N8" i="1"/>
  <c r="K8" i="1"/>
  <c r="H8" i="1"/>
  <c r="V7" i="1"/>
  <c r="U7" i="1"/>
  <c r="T7" i="1"/>
  <c r="K7" i="1"/>
  <c r="H7" i="1"/>
  <c r="V6" i="1"/>
  <c r="U6" i="1"/>
  <c r="T6" i="1"/>
  <c r="Q6" i="1"/>
  <c r="N6" i="1"/>
  <c r="K6" i="1"/>
  <c r="H6" i="1"/>
  <c r="T63" i="1"/>
  <c r="T61" i="1"/>
  <c r="T60" i="1"/>
  <c r="T56" i="1"/>
  <c r="T55" i="1"/>
  <c r="T54" i="1"/>
  <c r="T53" i="1"/>
  <c r="T52" i="1"/>
  <c r="T51" i="1"/>
  <c r="T50" i="1"/>
  <c r="T47" i="1"/>
  <c r="T46" i="1"/>
  <c r="T45" i="1"/>
  <c r="T44" i="1"/>
  <c r="T43" i="1"/>
  <c r="T42" i="1"/>
  <c r="T41" i="1"/>
  <c r="T40" i="1"/>
  <c r="T39" i="1"/>
  <c r="V31" i="1"/>
  <c r="U31" i="1"/>
  <c r="T31" i="1"/>
  <c r="Q31" i="1"/>
  <c r="N31" i="1"/>
  <c r="K31" i="1"/>
  <c r="H31" i="1"/>
  <c r="V30" i="1"/>
  <c r="U30" i="1"/>
  <c r="T30" i="1"/>
  <c r="Q30" i="1"/>
  <c r="N30" i="1"/>
  <c r="K30" i="1"/>
  <c r="H30" i="1"/>
  <c r="V29" i="1"/>
  <c r="U29" i="1"/>
  <c r="T29" i="1"/>
  <c r="Q29" i="1"/>
  <c r="N29" i="1"/>
  <c r="K29" i="1"/>
  <c r="H29" i="1"/>
  <c r="V28" i="1"/>
  <c r="U28" i="1"/>
  <c r="T28" i="1"/>
  <c r="Q28" i="1"/>
  <c r="N28" i="1"/>
  <c r="K28" i="1"/>
  <c r="H28" i="1"/>
  <c r="V27" i="1"/>
  <c r="U27" i="1"/>
  <c r="T27" i="1"/>
  <c r="Q27" i="1"/>
  <c r="N27" i="1"/>
  <c r="K27" i="1"/>
  <c r="H27" i="1"/>
  <c r="V26" i="1"/>
  <c r="U26" i="1"/>
  <c r="T26" i="1"/>
  <c r="Q26" i="1"/>
  <c r="N26" i="1"/>
  <c r="K26" i="1"/>
  <c r="H26" i="1"/>
  <c r="V25" i="1"/>
  <c r="U25" i="1"/>
  <c r="T25" i="1"/>
  <c r="Q25" i="1"/>
  <c r="N25" i="1"/>
  <c r="K25" i="1"/>
  <c r="H25" i="1"/>
  <c r="V24" i="1"/>
  <c r="U24" i="1"/>
  <c r="T24" i="1"/>
  <c r="Q24" i="1"/>
  <c r="N24" i="1"/>
  <c r="K24" i="1"/>
  <c r="H24" i="1"/>
  <c r="V23" i="1"/>
  <c r="U23" i="1"/>
  <c r="T23" i="1"/>
  <c r="Q23" i="1"/>
  <c r="N23" i="1"/>
  <c r="K23" i="1"/>
  <c r="H23" i="1"/>
  <c r="V22" i="1"/>
  <c r="U22" i="1"/>
  <c r="T22" i="1"/>
  <c r="Q22" i="1"/>
  <c r="N22" i="1"/>
  <c r="K22" i="1"/>
  <c r="H22" i="1"/>
  <c r="V21" i="1"/>
  <c r="U21" i="1"/>
  <c r="T21" i="1"/>
  <c r="Q21" i="1"/>
  <c r="N21" i="1"/>
  <c r="K21" i="1"/>
  <c r="H21" i="1"/>
  <c r="V47" i="1"/>
  <c r="U47" i="1"/>
  <c r="Q47" i="1"/>
  <c r="N47" i="1"/>
  <c r="K47" i="1"/>
  <c r="H47" i="1"/>
  <c r="V46" i="1"/>
  <c r="U46" i="1"/>
  <c r="Q46" i="1"/>
  <c r="N46" i="1"/>
  <c r="K46" i="1"/>
  <c r="H46" i="1"/>
  <c r="V45" i="1"/>
  <c r="U45" i="1"/>
  <c r="Q45" i="1"/>
  <c r="N45" i="1"/>
  <c r="K45" i="1"/>
  <c r="H45" i="1"/>
  <c r="V44" i="1"/>
  <c r="U44" i="1"/>
  <c r="Q44" i="1"/>
  <c r="N44" i="1"/>
  <c r="K44" i="1"/>
  <c r="H44" i="1"/>
  <c r="V43" i="1"/>
  <c r="U43" i="1"/>
  <c r="Q43" i="1"/>
  <c r="N43" i="1"/>
  <c r="K43" i="1"/>
  <c r="H43" i="1"/>
  <c r="V42" i="1"/>
  <c r="U42" i="1"/>
  <c r="Q42" i="1"/>
  <c r="N42" i="1"/>
  <c r="K42" i="1"/>
  <c r="H42" i="1"/>
  <c r="V41" i="1"/>
  <c r="U41" i="1"/>
  <c r="Q41" i="1"/>
  <c r="N41" i="1"/>
  <c r="K41" i="1"/>
  <c r="H41" i="1"/>
  <c r="V40" i="1"/>
  <c r="U40" i="1"/>
  <c r="Q40" i="1"/>
  <c r="N40" i="1"/>
  <c r="K40" i="1"/>
  <c r="H40" i="1"/>
  <c r="V39" i="1"/>
  <c r="U39" i="1"/>
  <c r="Q39" i="1"/>
  <c r="N39" i="1"/>
  <c r="K39" i="1"/>
  <c r="H39" i="1"/>
  <c r="V56" i="1"/>
  <c r="U56" i="1"/>
  <c r="Q56" i="1"/>
  <c r="N56" i="1"/>
  <c r="K56" i="1"/>
  <c r="H56" i="1"/>
  <c r="V55" i="1"/>
  <c r="U55" i="1"/>
  <c r="Q55" i="1"/>
  <c r="N55" i="1"/>
  <c r="K55" i="1"/>
  <c r="H55" i="1"/>
  <c r="V54" i="1"/>
  <c r="U54" i="1"/>
  <c r="Q54" i="1"/>
  <c r="N54" i="1"/>
  <c r="K54" i="1"/>
  <c r="H54" i="1"/>
  <c r="V53" i="1"/>
  <c r="U53" i="1"/>
  <c r="Q53" i="1"/>
  <c r="N53" i="1"/>
  <c r="K53" i="1"/>
  <c r="H53" i="1"/>
  <c r="V52" i="1"/>
  <c r="U52" i="1"/>
  <c r="Q52" i="1"/>
  <c r="N52" i="1"/>
  <c r="K52" i="1"/>
  <c r="H52" i="1"/>
  <c r="V51" i="1"/>
  <c r="U51" i="1"/>
  <c r="Q51" i="1"/>
  <c r="N51" i="1"/>
  <c r="K51" i="1"/>
  <c r="H51" i="1"/>
  <c r="V50" i="1"/>
  <c r="U50" i="1"/>
  <c r="Q50" i="1"/>
  <c r="N50" i="1"/>
  <c r="K50" i="1"/>
  <c r="H50" i="1"/>
  <c r="V63" i="1"/>
  <c r="U63" i="1"/>
  <c r="Q63" i="1"/>
  <c r="N63" i="1"/>
  <c r="K63" i="1"/>
  <c r="H63" i="1"/>
  <c r="V61" i="1"/>
  <c r="U61" i="1"/>
  <c r="Q61" i="1"/>
  <c r="N61" i="1"/>
  <c r="K61" i="1"/>
  <c r="H61" i="1"/>
  <c r="V60" i="1"/>
  <c r="V64" i="1" s="1"/>
  <c r="U60" i="1"/>
  <c r="U64" i="1" s="1"/>
  <c r="Q60" i="1"/>
  <c r="Q64" i="1" s="1"/>
  <c r="N60" i="1"/>
  <c r="N64" i="1" s="1"/>
  <c r="K60" i="1"/>
  <c r="K64" i="1" s="1"/>
  <c r="H60" i="1"/>
  <c r="H64" i="1" s="1"/>
  <c r="AN56" i="1"/>
  <c r="AM56" i="1"/>
  <c r="Y48" i="1"/>
  <c r="AD48" i="1"/>
  <c r="AE48" i="1"/>
  <c r="AG48" i="1"/>
  <c r="AH48" i="1"/>
  <c r="AJ48" i="1"/>
  <c r="AK48" i="1"/>
  <c r="X48" i="1"/>
  <c r="Y58" i="1"/>
  <c r="AA58" i="1"/>
  <c r="AB58" i="1"/>
  <c r="AD58" i="1"/>
  <c r="AE58" i="1"/>
  <c r="AG58" i="1"/>
  <c r="AH58" i="1"/>
  <c r="AJ58" i="1"/>
  <c r="AK58" i="1"/>
  <c r="X58" i="1"/>
  <c r="Y64" i="1"/>
  <c r="AA64" i="1"/>
  <c r="AB64" i="1"/>
  <c r="AD64" i="1"/>
  <c r="AE64" i="1"/>
  <c r="AG64" i="1"/>
  <c r="AH64" i="1"/>
  <c r="AJ64" i="1"/>
  <c r="AK64" i="1"/>
  <c r="X64" i="1"/>
  <c r="AM62" i="1"/>
  <c r="AN63" i="1"/>
  <c r="AM63" i="1"/>
  <c r="AL63" i="1"/>
  <c r="AI63" i="1"/>
  <c r="AF63" i="1"/>
  <c r="AC63" i="1"/>
  <c r="Z63" i="1"/>
  <c r="AN61" i="1"/>
  <c r="AM61" i="1"/>
  <c r="AL61" i="1"/>
  <c r="AI61" i="1"/>
  <c r="AF61" i="1"/>
  <c r="AN60" i="1"/>
  <c r="AM60" i="1"/>
  <c r="AL60" i="1"/>
  <c r="AI60" i="1"/>
  <c r="AF60" i="1"/>
  <c r="AC60" i="1"/>
  <c r="Z60" i="1"/>
  <c r="AL56" i="1"/>
  <c r="AI56" i="1"/>
  <c r="AF56" i="1"/>
  <c r="AC56" i="1"/>
  <c r="Z56" i="1"/>
  <c r="Z58" i="1" s="1"/>
  <c r="AN53" i="1"/>
  <c r="AM53" i="1"/>
  <c r="AL53" i="1"/>
  <c r="AI53" i="1"/>
  <c r="AF53" i="1"/>
  <c r="AC53" i="1"/>
  <c r="AN51" i="1"/>
  <c r="AM51" i="1"/>
  <c r="AL51" i="1"/>
  <c r="AI51" i="1"/>
  <c r="AF51" i="1"/>
  <c r="AC51" i="1"/>
  <c r="AN45" i="1"/>
  <c r="AM45" i="1"/>
  <c r="AL45" i="1"/>
  <c r="AI45" i="1"/>
  <c r="AF45" i="1"/>
  <c r="AN43" i="1"/>
  <c r="AM43" i="1"/>
  <c r="AI43" i="1"/>
  <c r="AN42" i="1"/>
  <c r="AM42" i="1"/>
  <c r="AL42" i="1"/>
  <c r="AF42" i="1"/>
  <c r="AN39" i="1"/>
  <c r="AM39" i="1"/>
  <c r="AL39" i="1"/>
  <c r="AI39" i="1"/>
  <c r="AF39" i="1"/>
  <c r="Z39" i="1"/>
  <c r="Z48" i="1" s="1"/>
  <c r="Y37" i="1"/>
  <c r="AA37" i="1"/>
  <c r="AB37" i="1"/>
  <c r="AC37" i="1"/>
  <c r="AD37" i="1"/>
  <c r="AE37" i="1"/>
  <c r="AF37" i="1"/>
  <c r="AG37" i="1"/>
  <c r="AI37" i="1"/>
  <c r="AJ37" i="1"/>
  <c r="AK37" i="1"/>
  <c r="X37" i="1"/>
  <c r="AN36" i="1"/>
  <c r="AM36" i="1"/>
  <c r="AN35" i="1"/>
  <c r="AM35" i="1"/>
  <c r="AN34" i="1"/>
  <c r="AM34" i="1"/>
  <c r="AN33" i="1"/>
  <c r="AM33" i="1"/>
  <c r="AN32" i="1"/>
  <c r="AM32" i="1"/>
  <c r="AD19" i="1"/>
  <c r="AE19" i="1"/>
  <c r="AG19" i="1"/>
  <c r="AH19" i="1"/>
  <c r="AJ19" i="1"/>
  <c r="AK19" i="1"/>
  <c r="AM17" i="1"/>
  <c r="AN17" i="1"/>
  <c r="AN19" i="1" s="1"/>
  <c r="AM18" i="1"/>
  <c r="AN18" i="1"/>
  <c r="AL18" i="1"/>
  <c r="AL17" i="1"/>
  <c r="AL19" i="1" s="1"/>
  <c r="AI18" i="1"/>
  <c r="AI17" i="1"/>
  <c r="AF18" i="1"/>
  <c r="AF17" i="1"/>
  <c r="AF19" i="1" s="1"/>
  <c r="S17" i="5" l="1"/>
  <c r="N17" i="5"/>
  <c r="H17" i="5"/>
  <c r="M17" i="5"/>
  <c r="Y17" i="5"/>
  <c r="U17" i="5"/>
  <c r="T17" i="5"/>
  <c r="G17" i="5"/>
  <c r="I23" i="6"/>
  <c r="I36" i="6" s="1"/>
  <c r="I38" i="6"/>
  <c r="F18" i="6"/>
  <c r="F57" i="6"/>
  <c r="M20" i="6"/>
  <c r="I32" i="6"/>
  <c r="M18" i="6"/>
  <c r="J18" i="6"/>
  <c r="J57" i="6"/>
  <c r="M63" i="6"/>
  <c r="M52" i="6"/>
  <c r="M55" i="6"/>
  <c r="M53" i="6"/>
  <c r="M57" i="6" s="1"/>
  <c r="K64" i="6"/>
  <c r="M43" i="6"/>
  <c r="M47" i="6"/>
  <c r="J47" i="6"/>
  <c r="M31" i="6"/>
  <c r="M36" i="6" s="1"/>
  <c r="L36" i="6"/>
  <c r="L64" i="6" s="1"/>
  <c r="J64" i="6"/>
  <c r="I62" i="6"/>
  <c r="I54" i="6"/>
  <c r="I57" i="6" s="1"/>
  <c r="I43" i="6"/>
  <c r="AV64" i="1"/>
  <c r="AP64" i="1"/>
  <c r="BF8" i="1"/>
  <c r="W9" i="1"/>
  <c r="AR9" i="1"/>
  <c r="AU23" i="1"/>
  <c r="AU26" i="1"/>
  <c r="AU29" i="1"/>
  <c r="AU32" i="1"/>
  <c r="AU35" i="1"/>
  <c r="T64" i="1"/>
  <c r="AR21" i="1"/>
  <c r="BA21" i="1"/>
  <c r="AU22" i="1"/>
  <c r="BD22" i="1"/>
  <c r="AX23" i="1"/>
  <c r="BA24" i="1"/>
  <c r="BD25" i="1"/>
  <c r="AX26" i="1"/>
  <c r="BA27" i="1"/>
  <c r="BD28" i="1"/>
  <c r="AX29" i="1"/>
  <c r="BA30" i="1"/>
  <c r="BD31" i="1"/>
  <c r="AX32" i="1"/>
  <c r="BA33" i="1"/>
  <c r="BD34" i="1"/>
  <c r="AX35" i="1"/>
  <c r="BA36" i="1"/>
  <c r="AY48" i="1"/>
  <c r="BD40" i="1"/>
  <c r="AX41" i="1"/>
  <c r="AX43" i="1"/>
  <c r="BD45" i="1"/>
  <c r="AX46" i="1"/>
  <c r="BD47" i="1"/>
  <c r="AM37" i="1"/>
  <c r="AR16" i="1"/>
  <c r="AR13" i="1"/>
  <c r="AR7" i="1"/>
  <c r="BB37" i="1"/>
  <c r="BA23" i="1"/>
  <c r="BD24" i="1"/>
  <c r="AX25" i="1"/>
  <c r="BA26" i="1"/>
  <c r="BD27" i="1"/>
  <c r="AX28" i="1"/>
  <c r="BA29" i="1"/>
  <c r="BD30" i="1"/>
  <c r="AX31" i="1"/>
  <c r="BA32" i="1"/>
  <c r="BD33" i="1"/>
  <c r="AX34" i="1"/>
  <c r="BA35" i="1"/>
  <c r="BD36" i="1"/>
  <c r="AV48" i="1"/>
  <c r="BA40" i="1"/>
  <c r="AU41" i="1"/>
  <c r="AU43" i="1"/>
  <c r="BE45" i="1"/>
  <c r="BA45" i="1"/>
  <c r="AU46" i="1"/>
  <c r="BE47" i="1"/>
  <c r="BA47" i="1"/>
  <c r="AU50" i="1"/>
  <c r="BB58" i="1"/>
  <c r="AV58" i="1"/>
  <c r="BA52" i="1"/>
  <c r="AU53" i="1"/>
  <c r="W30" i="1"/>
  <c r="AR6" i="1"/>
  <c r="AS48" i="1"/>
  <c r="AU55" i="1"/>
  <c r="BA57" i="1"/>
  <c r="AU60" i="1"/>
  <c r="BB64" i="1"/>
  <c r="BA62" i="1"/>
  <c r="AU63" i="1"/>
  <c r="BF25" i="1"/>
  <c r="BF28" i="1"/>
  <c r="BF31" i="1"/>
  <c r="BF34" i="1"/>
  <c r="BF39" i="1"/>
  <c r="AZ48" i="1"/>
  <c r="BF42" i="1"/>
  <c r="BF44" i="1"/>
  <c r="AO18" i="1"/>
  <c r="BE14" i="1"/>
  <c r="BE11" i="1"/>
  <c r="BE8" i="1"/>
  <c r="AX60" i="1"/>
  <c r="BF61" i="1"/>
  <c r="BD62" i="1"/>
  <c r="AX63" i="1"/>
  <c r="AY58" i="1"/>
  <c r="L65" i="1"/>
  <c r="AX50" i="1"/>
  <c r="BF51" i="1"/>
  <c r="BD52" i="1"/>
  <c r="AX53" i="1"/>
  <c r="BF54" i="1"/>
  <c r="AX55" i="1"/>
  <c r="BF56" i="1"/>
  <c r="BD57" i="1"/>
  <c r="AK65" i="1"/>
  <c r="AG65" i="1"/>
  <c r="W57" i="1"/>
  <c r="AR15" i="1"/>
  <c r="BF12" i="1"/>
  <c r="BG12" i="1" s="1"/>
  <c r="BF9" i="1"/>
  <c r="AU7" i="1"/>
  <c r="BE16" i="1"/>
  <c r="AX7" i="1"/>
  <c r="BA7" i="1"/>
  <c r="BB19" i="1"/>
  <c r="AZ37" i="1"/>
  <c r="BF24" i="1"/>
  <c r="AU25" i="1"/>
  <c r="BF27" i="1"/>
  <c r="AU28" i="1"/>
  <c r="BF30" i="1"/>
  <c r="AU31" i="1"/>
  <c r="BF33" i="1"/>
  <c r="AU34" i="1"/>
  <c r="BF36" i="1"/>
  <c r="AT48" i="1"/>
  <c r="BD39" i="1"/>
  <c r="AX40" i="1"/>
  <c r="BD42" i="1"/>
  <c r="BD44" i="1"/>
  <c r="AX45" i="1"/>
  <c r="AX47" i="1"/>
  <c r="AZ58" i="1"/>
  <c r="BD51" i="1"/>
  <c r="AX52" i="1"/>
  <c r="AR53" i="1"/>
  <c r="BD54" i="1"/>
  <c r="BD56" i="1"/>
  <c r="AX57" i="1"/>
  <c r="AQ64" i="1"/>
  <c r="AZ64" i="1"/>
  <c r="BD61" i="1"/>
  <c r="AX62" i="1"/>
  <c r="AE65" i="1"/>
  <c r="AN37" i="1"/>
  <c r="Y65" i="1"/>
  <c r="W23" i="1"/>
  <c r="W29" i="1"/>
  <c r="BF17" i="1"/>
  <c r="BF14" i="1"/>
  <c r="AR11" i="1"/>
  <c r="AX8" i="1"/>
  <c r="AY19" i="1"/>
  <c r="AT37" i="1"/>
  <c r="BC37" i="1"/>
  <c r="AW37" i="1"/>
  <c r="BF23" i="1"/>
  <c r="AU24" i="1"/>
  <c r="BF26" i="1"/>
  <c r="AU27" i="1"/>
  <c r="BF29" i="1"/>
  <c r="AU30" i="1"/>
  <c r="BF32" i="1"/>
  <c r="AU33" i="1"/>
  <c r="BF35" i="1"/>
  <c r="AU36" i="1"/>
  <c r="AT64" i="1"/>
  <c r="AI64" i="1"/>
  <c r="AV37" i="1"/>
  <c r="BD23" i="1"/>
  <c r="AX24" i="1"/>
  <c r="BA25" i="1"/>
  <c r="BD26" i="1"/>
  <c r="AX27" i="1"/>
  <c r="BA28" i="1"/>
  <c r="BD29" i="1"/>
  <c r="AX30" i="1"/>
  <c r="BA31" i="1"/>
  <c r="BD32" i="1"/>
  <c r="AX33" i="1"/>
  <c r="BA34" i="1"/>
  <c r="BD35" i="1"/>
  <c r="AX36" i="1"/>
  <c r="AP48" i="1"/>
  <c r="BF7" i="1"/>
  <c r="BE15" i="1"/>
  <c r="AO34" i="1"/>
  <c r="R65" i="1"/>
  <c r="BF6" i="1"/>
  <c r="BB48" i="1"/>
  <c r="AP58" i="1"/>
  <c r="AS58" i="1"/>
  <c r="AO32" i="1"/>
  <c r="AO35" i="1"/>
  <c r="AL64" i="1"/>
  <c r="W8" i="1"/>
  <c r="BE13" i="1"/>
  <c r="BE10" i="1"/>
  <c r="AR8" i="1"/>
  <c r="AU6" i="1"/>
  <c r="AU12" i="1"/>
  <c r="BA10" i="1"/>
  <c r="BD6" i="1"/>
  <c r="BD9" i="1"/>
  <c r="BD12" i="1"/>
  <c r="BD15" i="1"/>
  <c r="BD17" i="1"/>
  <c r="AU21" i="1"/>
  <c r="AX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BA39" i="1"/>
  <c r="AU40" i="1"/>
  <c r="BA42" i="1"/>
  <c r="BE44" i="1"/>
  <c r="BA44" i="1"/>
  <c r="AU45" i="1"/>
  <c r="AU47" i="1"/>
  <c r="BA51" i="1"/>
  <c r="AU52" i="1"/>
  <c r="BA54" i="1"/>
  <c r="BA56" i="1"/>
  <c r="AU57" i="1"/>
  <c r="BA61" i="1"/>
  <c r="AU62" i="1"/>
  <c r="AP37" i="1"/>
  <c r="AQ37" i="1"/>
  <c r="AQ48" i="1"/>
  <c r="AW48" i="1"/>
  <c r="BC48" i="1"/>
  <c r="AQ58" i="1"/>
  <c r="AI19" i="1"/>
  <c r="AO33" i="1"/>
  <c r="AO36" i="1"/>
  <c r="W51" i="1"/>
  <c r="W52" i="1"/>
  <c r="F65" i="1"/>
  <c r="O65" i="1"/>
  <c r="BE17" i="1"/>
  <c r="AS19" i="1"/>
  <c r="AU10" i="1"/>
  <c r="BA8" i="1"/>
  <c r="BA14" i="1"/>
  <c r="BD7" i="1"/>
  <c r="BD10" i="1"/>
  <c r="BD13" i="1"/>
  <c r="BD16" i="1"/>
  <c r="BE9" i="1"/>
  <c r="AX21" i="1"/>
  <c r="AR22" i="1"/>
  <c r="BA22" i="1"/>
  <c r="AU39" i="1"/>
  <c r="BA41" i="1"/>
  <c r="AU42" i="1"/>
  <c r="BE43" i="1"/>
  <c r="BA43" i="1"/>
  <c r="AU44" i="1"/>
  <c r="BE46" i="1"/>
  <c r="BA46" i="1"/>
  <c r="BA50" i="1"/>
  <c r="AU51" i="1"/>
  <c r="BA53" i="1"/>
  <c r="AU54" i="1"/>
  <c r="BA55" i="1"/>
  <c r="AU56" i="1"/>
  <c r="BA60" i="1"/>
  <c r="AU61" i="1"/>
  <c r="BA63" i="1"/>
  <c r="AW64" i="1"/>
  <c r="BC64" i="1"/>
  <c r="BE6" i="1"/>
  <c r="G65" i="1"/>
  <c r="P65" i="1"/>
  <c r="I65" i="1"/>
  <c r="AR17" i="1"/>
  <c r="BF22" i="1"/>
  <c r="BF41" i="1"/>
  <c r="BF43" i="1"/>
  <c r="BF46" i="1"/>
  <c r="BF50" i="1"/>
  <c r="BF60" i="1"/>
  <c r="BF63" i="1"/>
  <c r="AS37" i="1"/>
  <c r="AY37" i="1"/>
  <c r="M65" i="1"/>
  <c r="AC58" i="1"/>
  <c r="H58" i="1"/>
  <c r="AR14" i="1"/>
  <c r="AU8" i="1"/>
  <c r="AU14" i="1"/>
  <c r="AW19" i="1"/>
  <c r="BA6" i="1"/>
  <c r="BA12" i="1"/>
  <c r="BD8" i="1"/>
  <c r="BD11" i="1"/>
  <c r="BD14" i="1"/>
  <c r="BE7" i="1"/>
  <c r="AS64" i="1"/>
  <c r="AY64" i="1"/>
  <c r="X65" i="1"/>
  <c r="AO17" i="1"/>
  <c r="S65" i="1"/>
  <c r="BF13" i="1"/>
  <c r="AQ19" i="1"/>
  <c r="BF21" i="1"/>
  <c r="AX39" i="1"/>
  <c r="BF40" i="1"/>
  <c r="BD41" i="1"/>
  <c r="AX42" i="1"/>
  <c r="BD43" i="1"/>
  <c r="AX44" i="1"/>
  <c r="BF45" i="1"/>
  <c r="BD46" i="1"/>
  <c r="BF47" i="1"/>
  <c r="BD50" i="1"/>
  <c r="AX51" i="1"/>
  <c r="BF52" i="1"/>
  <c r="AT58" i="1"/>
  <c r="BD53" i="1"/>
  <c r="AX54" i="1"/>
  <c r="BD55" i="1"/>
  <c r="AX56" i="1"/>
  <c r="BF57" i="1"/>
  <c r="BD60" i="1"/>
  <c r="AX61" i="1"/>
  <c r="BF62" i="1"/>
  <c r="BD63" i="1"/>
  <c r="AW58" i="1"/>
  <c r="BC58" i="1"/>
  <c r="AH65" i="1"/>
  <c r="W13" i="1"/>
  <c r="J65" i="1"/>
  <c r="AU13" i="1"/>
  <c r="AU17" i="1"/>
  <c r="AX11" i="1"/>
  <c r="AX14" i="1"/>
  <c r="AX16" i="1"/>
  <c r="BA15" i="1"/>
  <c r="BF10" i="1"/>
  <c r="AM19" i="1"/>
  <c r="AD65" i="1"/>
  <c r="AR12" i="1"/>
  <c r="AP19" i="1"/>
  <c r="AU11" i="1"/>
  <c r="AU16" i="1"/>
  <c r="AX12" i="1"/>
  <c r="AX15" i="1"/>
  <c r="BA13" i="1"/>
  <c r="BA17" i="1"/>
  <c r="BF11" i="1"/>
  <c r="BF16" i="1"/>
  <c r="BC19" i="1"/>
  <c r="AJ65" i="1"/>
  <c r="AA65" i="1"/>
  <c r="W16" i="1"/>
  <c r="AR10" i="1"/>
  <c r="AU15" i="1"/>
  <c r="AX10" i="1"/>
  <c r="AX13" i="1"/>
  <c r="AX17" i="1"/>
  <c r="BA11" i="1"/>
  <c r="BA16" i="1"/>
  <c r="BF15" i="1"/>
  <c r="AB65" i="1"/>
  <c r="H61" i="18"/>
  <c r="F68" i="18"/>
  <c r="G68" i="18"/>
  <c r="BF55" i="1"/>
  <c r="AR60" i="1"/>
  <c r="AR61" i="1"/>
  <c r="AR62" i="1"/>
  <c r="AR63" i="1"/>
  <c r="BE60" i="1"/>
  <c r="BE61" i="1"/>
  <c r="BE62" i="1"/>
  <c r="BE63" i="1"/>
  <c r="BF53" i="1"/>
  <c r="AR50" i="1"/>
  <c r="AR51" i="1"/>
  <c r="AR52" i="1"/>
  <c r="AR54" i="1"/>
  <c r="AR55" i="1"/>
  <c r="AR56" i="1"/>
  <c r="AR57" i="1"/>
  <c r="BE50" i="1"/>
  <c r="BE51" i="1"/>
  <c r="BE52" i="1"/>
  <c r="BE53" i="1"/>
  <c r="BE54" i="1"/>
  <c r="BE55" i="1"/>
  <c r="BE56" i="1"/>
  <c r="BE57" i="1"/>
  <c r="AR39" i="1"/>
  <c r="AR40" i="1"/>
  <c r="AR41" i="1"/>
  <c r="AR42" i="1"/>
  <c r="AR43" i="1"/>
  <c r="AR44" i="1"/>
  <c r="AR45" i="1"/>
  <c r="AR46" i="1"/>
  <c r="AR47" i="1"/>
  <c r="BE39" i="1"/>
  <c r="BE40" i="1"/>
  <c r="BE41" i="1"/>
  <c r="BE42" i="1"/>
  <c r="BE21" i="1"/>
  <c r="BE22" i="1"/>
  <c r="BE23" i="1"/>
  <c r="BE24" i="1"/>
  <c r="BE25" i="1"/>
  <c r="BE26" i="1"/>
  <c r="BG26" i="1" s="1"/>
  <c r="BE27" i="1"/>
  <c r="BG27" i="1" s="1"/>
  <c r="BE28" i="1"/>
  <c r="BE29" i="1"/>
  <c r="BE30" i="1"/>
  <c r="BE31" i="1"/>
  <c r="BE32" i="1"/>
  <c r="BE33" i="1"/>
  <c r="BG33" i="1" s="1"/>
  <c r="BE34" i="1"/>
  <c r="BE35" i="1"/>
  <c r="BE36" i="1"/>
  <c r="BD21" i="1"/>
  <c r="AZ19" i="1"/>
  <c r="AV19" i="1"/>
  <c r="AT19" i="1"/>
  <c r="W15" i="1"/>
  <c r="W14" i="1"/>
  <c r="W12" i="1"/>
  <c r="W11" i="1"/>
  <c r="N19" i="1"/>
  <c r="W10" i="1"/>
  <c r="Q19" i="1"/>
  <c r="W7" i="1"/>
  <c r="H19" i="1"/>
  <c r="K19" i="1"/>
  <c r="W6" i="1"/>
  <c r="V19" i="1"/>
  <c r="T19" i="1"/>
  <c r="W17" i="1"/>
  <c r="U19" i="1"/>
  <c r="W39" i="1"/>
  <c r="W40" i="1"/>
  <c r="W42" i="1"/>
  <c r="W44" i="1"/>
  <c r="W45" i="1"/>
  <c r="T48" i="1"/>
  <c r="H48" i="1"/>
  <c r="K48" i="1"/>
  <c r="N48" i="1"/>
  <c r="V48" i="1"/>
  <c r="Q48" i="1"/>
  <c r="W47" i="1"/>
  <c r="U48" i="1"/>
  <c r="W56" i="1"/>
  <c r="K58" i="1"/>
  <c r="W55" i="1"/>
  <c r="Q58" i="1"/>
  <c r="V58" i="1"/>
  <c r="N58" i="1"/>
  <c r="T58" i="1"/>
  <c r="W50" i="1"/>
  <c r="U58" i="1"/>
  <c r="W31" i="1"/>
  <c r="W28" i="1"/>
  <c r="W27" i="1"/>
  <c r="W26" i="1"/>
  <c r="N37" i="1"/>
  <c r="W25" i="1"/>
  <c r="H37" i="1"/>
  <c r="W24" i="1"/>
  <c r="Q37" i="1"/>
  <c r="T37" i="1"/>
  <c r="K37" i="1"/>
  <c r="W22" i="1"/>
  <c r="U37" i="1"/>
  <c r="W21" i="1"/>
  <c r="V37" i="1"/>
  <c r="W61" i="1"/>
  <c r="W53" i="1"/>
  <c r="W54" i="1"/>
  <c r="W41" i="1"/>
  <c r="W43" i="1"/>
  <c r="W46" i="1"/>
  <c r="W63" i="1"/>
  <c r="W60" i="1"/>
  <c r="AO56" i="1"/>
  <c r="AF58" i="1"/>
  <c r="AI58" i="1"/>
  <c r="AM58" i="1"/>
  <c r="AN58" i="1"/>
  <c r="AO53" i="1"/>
  <c r="AL58" i="1"/>
  <c r="AO51" i="1"/>
  <c r="Z64" i="1"/>
  <c r="Z65" i="1" s="1"/>
  <c r="AC64" i="1"/>
  <c r="AF64" i="1"/>
  <c r="AO63" i="1"/>
  <c r="AO61" i="1"/>
  <c r="AO62" i="1"/>
  <c r="G61" i="6" s="1"/>
  <c r="G63" i="6" s="1"/>
  <c r="AN64" i="1"/>
  <c r="AO60" i="1"/>
  <c r="AM64" i="1"/>
  <c r="AF48" i="1"/>
  <c r="AO42" i="1"/>
  <c r="AO43" i="1"/>
  <c r="AO45" i="1"/>
  <c r="AN48" i="1"/>
  <c r="AL48" i="1"/>
  <c r="AI48" i="1"/>
  <c r="AO39" i="1"/>
  <c r="AM48" i="1"/>
  <c r="I47" i="6" l="1"/>
  <c r="F64" i="6"/>
  <c r="M64" i="6"/>
  <c r="I61" i="6"/>
  <c r="I63" i="6" s="1"/>
  <c r="AO19" i="1"/>
  <c r="G17" i="6"/>
  <c r="BG34" i="1"/>
  <c r="BG22" i="1"/>
  <c r="BG54" i="1"/>
  <c r="BG14" i="1"/>
  <c r="BG8" i="1"/>
  <c r="BG6" i="1"/>
  <c r="BG25" i="1"/>
  <c r="BG28" i="1"/>
  <c r="BG63" i="1"/>
  <c r="BG44" i="1"/>
  <c r="BG35" i="1"/>
  <c r="BG29" i="1"/>
  <c r="BG23" i="1"/>
  <c r="BG56" i="1"/>
  <c r="BG50" i="1"/>
  <c r="BG7" i="1"/>
  <c r="AV65" i="1"/>
  <c r="BG32" i="1"/>
  <c r="BG53" i="1"/>
  <c r="BG11" i="1"/>
  <c r="BA37" i="1"/>
  <c r="BG17" i="1"/>
  <c r="AT65" i="1"/>
  <c r="BG42" i="1"/>
  <c r="BG45" i="1"/>
  <c r="BG46" i="1"/>
  <c r="BG57" i="1"/>
  <c r="BG51" i="1"/>
  <c r="BG61" i="1"/>
  <c r="BG15" i="1"/>
  <c r="BG16" i="1"/>
  <c r="AZ65" i="1"/>
  <c r="BG47" i="1"/>
  <c r="BD19" i="1"/>
  <c r="BG13" i="1"/>
  <c r="BB65" i="1"/>
  <c r="AI65" i="1"/>
  <c r="BD37" i="1"/>
  <c r="BG31" i="1"/>
  <c r="AX64" i="1"/>
  <c r="AU64" i="1"/>
  <c r="AX37" i="1"/>
  <c r="BF48" i="1"/>
  <c r="BG9" i="1"/>
  <c r="AX58" i="1"/>
  <c r="H68" i="18"/>
  <c r="T65" i="1"/>
  <c r="BG36" i="1"/>
  <c r="BG30" i="1"/>
  <c r="BG24" i="1"/>
  <c r="BG10" i="1"/>
  <c r="BD48" i="1"/>
  <c r="AC65" i="1"/>
  <c r="AS65" i="1"/>
  <c r="BA48" i="1"/>
  <c r="AR37" i="1"/>
  <c r="BG52" i="1"/>
  <c r="AY65" i="1"/>
  <c r="BG43" i="1"/>
  <c r="AU58" i="1"/>
  <c r="BA19" i="1"/>
  <c r="BF37" i="1"/>
  <c r="AW65" i="1"/>
  <c r="BE19" i="1"/>
  <c r="BF58" i="1"/>
  <c r="AU37" i="1"/>
  <c r="BG41" i="1"/>
  <c r="BD64" i="1"/>
  <c r="AM65" i="1"/>
  <c r="N65" i="1"/>
  <c r="BG40" i="1"/>
  <c r="AR48" i="1"/>
  <c r="BG60" i="1"/>
  <c r="BE64" i="1"/>
  <c r="AX19" i="1"/>
  <c r="BC65" i="1"/>
  <c r="AQ65" i="1"/>
  <c r="AU48" i="1"/>
  <c r="AF65" i="1"/>
  <c r="V65" i="1"/>
  <c r="H65" i="1"/>
  <c r="AR19" i="1"/>
  <c r="AO37" i="1"/>
  <c r="AL65" i="1"/>
  <c r="BE37" i="1"/>
  <c r="BA64" i="1"/>
  <c r="BA58" i="1"/>
  <c r="BG39" i="1"/>
  <c r="BE48" i="1"/>
  <c r="AR58" i="1"/>
  <c r="W64" i="1"/>
  <c r="Q65" i="1"/>
  <c r="BG62" i="1"/>
  <c r="AR64" i="1"/>
  <c r="AU19" i="1"/>
  <c r="AX48" i="1"/>
  <c r="BF64" i="1"/>
  <c r="AN65" i="1"/>
  <c r="K65" i="1"/>
  <c r="AP65" i="1"/>
  <c r="BD58" i="1"/>
  <c r="U65" i="1"/>
  <c r="BF19" i="1"/>
  <c r="BG55" i="1"/>
  <c r="BE58" i="1"/>
  <c r="BG21" i="1"/>
  <c r="W19" i="1"/>
  <c r="W48" i="1"/>
  <c r="W58" i="1"/>
  <c r="W37" i="1"/>
  <c r="AO58" i="1"/>
  <c r="AO64" i="1"/>
  <c r="AO48" i="1"/>
  <c r="F61" i="17"/>
  <c r="G50" i="17"/>
  <c r="H50" i="17"/>
  <c r="I50" i="17"/>
  <c r="J50" i="17"/>
  <c r="K50" i="17"/>
  <c r="O50" i="17"/>
  <c r="P50" i="17"/>
  <c r="Q50" i="17"/>
  <c r="F50" i="17"/>
  <c r="G19" i="17"/>
  <c r="H19" i="17"/>
  <c r="I19" i="17"/>
  <c r="J19" i="17"/>
  <c r="K19" i="17"/>
  <c r="O19" i="17"/>
  <c r="P19" i="17"/>
  <c r="Q19" i="17"/>
  <c r="F19" i="17"/>
  <c r="G67" i="17"/>
  <c r="H67" i="17"/>
  <c r="I67" i="17"/>
  <c r="J67" i="17"/>
  <c r="K67" i="17"/>
  <c r="L67" i="17"/>
  <c r="M67" i="17"/>
  <c r="N67" i="17"/>
  <c r="O67" i="17"/>
  <c r="P67" i="17"/>
  <c r="Q67" i="17"/>
  <c r="F67" i="17"/>
  <c r="N65" i="17"/>
  <c r="Q64" i="17"/>
  <c r="Q65" i="17"/>
  <c r="Q66" i="17"/>
  <c r="Q63" i="17"/>
  <c r="P64" i="17"/>
  <c r="P65" i="17"/>
  <c r="P66" i="17"/>
  <c r="P63" i="17"/>
  <c r="O64" i="17"/>
  <c r="O65" i="17"/>
  <c r="O66" i="17"/>
  <c r="O63" i="17"/>
  <c r="P53" i="17"/>
  <c r="P54" i="17"/>
  <c r="P55" i="17"/>
  <c r="P56" i="17"/>
  <c r="P58" i="17"/>
  <c r="P59" i="17"/>
  <c r="P60" i="17"/>
  <c r="P52" i="17"/>
  <c r="O53" i="17"/>
  <c r="Q53" i="17" s="1"/>
  <c r="O54" i="17"/>
  <c r="Q54" i="17" s="1"/>
  <c r="O55" i="17"/>
  <c r="Q55" i="17" s="1"/>
  <c r="O56" i="17"/>
  <c r="Q56" i="17" s="1"/>
  <c r="O57" i="17"/>
  <c r="Q57" i="17" s="1"/>
  <c r="O58" i="17"/>
  <c r="Q58" i="17" s="1"/>
  <c r="O59" i="17"/>
  <c r="Q59" i="17" s="1"/>
  <c r="O60" i="17"/>
  <c r="Q60" i="17" s="1"/>
  <c r="O52" i="17"/>
  <c r="Q52" i="17" s="1"/>
  <c r="P40" i="17"/>
  <c r="P41" i="17"/>
  <c r="P42" i="17"/>
  <c r="P43" i="17"/>
  <c r="P44" i="17"/>
  <c r="P45" i="17"/>
  <c r="P46" i="17"/>
  <c r="P47" i="17"/>
  <c r="P48" i="17"/>
  <c r="P49" i="17"/>
  <c r="P39" i="17"/>
  <c r="O40" i="17"/>
  <c r="O41" i="17"/>
  <c r="O42" i="17"/>
  <c r="O44" i="17"/>
  <c r="O45" i="17"/>
  <c r="O46" i="17"/>
  <c r="O48" i="17"/>
  <c r="O49" i="17"/>
  <c r="O39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Q33" i="17" s="1"/>
  <c r="P34" i="17"/>
  <c r="P35" i="17"/>
  <c r="P36" i="17"/>
  <c r="P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21" i="17"/>
  <c r="P7" i="17"/>
  <c r="P8" i="17"/>
  <c r="P9" i="17"/>
  <c r="P10" i="17"/>
  <c r="P11" i="17"/>
  <c r="P12" i="17"/>
  <c r="P13" i="17"/>
  <c r="Q13" i="17" s="1"/>
  <c r="P14" i="17"/>
  <c r="P16" i="17"/>
  <c r="P17" i="17"/>
  <c r="P18" i="17"/>
  <c r="P6" i="17"/>
  <c r="O7" i="17"/>
  <c r="Q7" i="17" s="1"/>
  <c r="O8" i="17"/>
  <c r="Q8" i="17" s="1"/>
  <c r="O9" i="17"/>
  <c r="Q9" i="17" s="1"/>
  <c r="O10" i="17"/>
  <c r="Q10" i="17" s="1"/>
  <c r="O11" i="17"/>
  <c r="Q11" i="17" s="1"/>
  <c r="O12" i="17"/>
  <c r="Q12" i="17" s="1"/>
  <c r="O14" i="17"/>
  <c r="O15" i="17"/>
  <c r="Q15" i="17" s="1"/>
  <c r="O16" i="17"/>
  <c r="Q16" i="17" s="1"/>
  <c r="O17" i="17"/>
  <c r="Q17" i="17" s="1"/>
  <c r="O18" i="17"/>
  <c r="Q18" i="17" s="1"/>
  <c r="O6" i="17"/>
  <c r="Q6" i="17" s="1"/>
  <c r="H39" i="17"/>
  <c r="H40" i="17"/>
  <c r="I17" i="6" l="1"/>
  <c r="I18" i="6" s="1"/>
  <c r="I64" i="6" s="1"/>
  <c r="G18" i="6"/>
  <c r="G64" i="6" s="1"/>
  <c r="BG19" i="1"/>
  <c r="AU65" i="1"/>
  <c r="BG37" i="1"/>
  <c r="BD65" i="1"/>
  <c r="BG58" i="1"/>
  <c r="BG48" i="1"/>
  <c r="BF65" i="1"/>
  <c r="BA65" i="1"/>
  <c r="AX65" i="1"/>
  <c r="AR65" i="1"/>
  <c r="W65" i="1"/>
  <c r="BG64" i="1"/>
  <c r="AO65" i="1"/>
  <c r="BE65" i="1"/>
  <c r="Q36" i="17"/>
  <c r="Q24" i="17"/>
  <c r="Q29" i="17"/>
  <c r="Q32" i="17"/>
  <c r="Q26" i="17"/>
  <c r="Q49" i="17"/>
  <c r="Q43" i="17"/>
  <c r="Q30" i="17"/>
  <c r="Q35" i="17"/>
  <c r="Q23" i="17"/>
  <c r="Q27" i="17"/>
  <c r="Q48" i="17"/>
  <c r="Q42" i="17"/>
  <c r="Q14" i="17"/>
  <c r="Q34" i="17"/>
  <c r="Q28" i="17"/>
  <c r="Q22" i="17"/>
  <c r="Q47" i="17"/>
  <c r="Q41" i="17"/>
  <c r="Q46" i="17"/>
  <c r="Q40" i="17"/>
  <c r="Q45" i="17"/>
  <c r="Q21" i="17"/>
  <c r="Q31" i="17"/>
  <c r="Q25" i="17"/>
  <c r="Q39" i="17"/>
  <c r="Q44" i="17"/>
  <c r="H41" i="17"/>
  <c r="H42" i="17"/>
  <c r="H43" i="17"/>
  <c r="H44" i="17"/>
  <c r="H45" i="17"/>
  <c r="H46" i="17"/>
  <c r="H48" i="17"/>
  <c r="H47" i="17"/>
  <c r="H49" i="17"/>
  <c r="H56" i="17"/>
  <c r="H55" i="17"/>
  <c r="H54" i="17"/>
  <c r="H53" i="17"/>
  <c r="H52" i="17"/>
  <c r="H60" i="17"/>
  <c r="H58" i="17"/>
  <c r="H66" i="17"/>
  <c r="H64" i="17"/>
  <c r="H63" i="17"/>
  <c r="H17" i="17"/>
  <c r="H15" i="17"/>
  <c r="H14" i="17"/>
  <c r="H13" i="17"/>
  <c r="H12" i="17"/>
  <c r="H11" i="17"/>
  <c r="H10" i="17"/>
  <c r="H9" i="17"/>
  <c r="H8" i="17"/>
  <c r="H7" i="17"/>
  <c r="H6" i="17"/>
  <c r="H18" i="17"/>
  <c r="K16" i="17"/>
  <c r="K7" i="17"/>
  <c r="K39" i="17"/>
  <c r="K42" i="17"/>
  <c r="K45" i="17"/>
  <c r="K54" i="17"/>
  <c r="K53" i="17"/>
  <c r="K52" i="17"/>
  <c r="K58" i="17"/>
  <c r="K66" i="17"/>
  <c r="K64" i="17"/>
  <c r="K63" i="17"/>
  <c r="H22" i="17"/>
  <c r="H23" i="17"/>
  <c r="H24" i="17"/>
  <c r="H25" i="17"/>
  <c r="H26" i="17"/>
  <c r="H27" i="17"/>
  <c r="H28" i="17"/>
  <c r="H29" i="17"/>
  <c r="H30" i="17"/>
  <c r="H31" i="17"/>
  <c r="H21" i="17"/>
  <c r="N59" i="17"/>
  <c r="N57" i="17"/>
  <c r="N33" i="17"/>
  <c r="N34" i="17"/>
  <c r="N35" i="17"/>
  <c r="N36" i="17"/>
  <c r="N32" i="17"/>
  <c r="M61" i="17"/>
  <c r="L61" i="17"/>
  <c r="J61" i="17"/>
  <c r="I61" i="17"/>
  <c r="G61" i="17"/>
  <c r="O61" i="17"/>
  <c r="M37" i="17"/>
  <c r="L37" i="17"/>
  <c r="G37" i="17"/>
  <c r="F37" i="17"/>
  <c r="P37" i="17"/>
  <c r="O37" i="17"/>
  <c r="BG65" i="1" l="1"/>
  <c r="K61" i="17"/>
  <c r="H61" i="17"/>
  <c r="H37" i="17"/>
  <c r="N61" i="17"/>
  <c r="N37" i="17"/>
  <c r="L68" i="17"/>
  <c r="M68" i="17"/>
  <c r="I68" i="17"/>
  <c r="J68" i="17"/>
  <c r="F68" i="17"/>
  <c r="G68" i="17"/>
  <c r="Q61" i="17"/>
  <c r="O68" i="17"/>
  <c r="P61" i="17"/>
  <c r="Q37" i="17"/>
  <c r="K68" i="17" l="1"/>
  <c r="N68" i="17"/>
  <c r="H68" i="17"/>
  <c r="P68" i="17"/>
  <c r="Q68" i="17"/>
  <c r="D10" i="14" l="1"/>
  <c r="D11" i="14"/>
  <c r="D12" i="14"/>
  <c r="D13" i="14"/>
  <c r="D14" i="14"/>
  <c r="D15" i="14"/>
  <c r="D16" i="14"/>
  <c r="D17" i="14"/>
  <c r="C10" i="14"/>
  <c r="C11" i="14"/>
  <c r="C12" i="14"/>
  <c r="C13" i="14"/>
  <c r="C14" i="14"/>
  <c r="C15" i="14"/>
  <c r="D18" i="14" l="1"/>
  <c r="E13" i="14"/>
  <c r="E11" i="14"/>
  <c r="E15" i="14"/>
  <c r="E14" i="14"/>
  <c r="E12" i="14"/>
  <c r="E10" i="14"/>
  <c r="E16" i="14" l="1"/>
  <c r="C16" i="14"/>
  <c r="E17" i="14"/>
  <c r="C17" i="14"/>
  <c r="C18" i="14" l="1"/>
  <c r="E18" i="14"/>
  <c r="D72" i="14" l="1"/>
  <c r="D73" i="14" s="1"/>
  <c r="J71" i="14"/>
  <c r="J73" i="14" s="1"/>
  <c r="D74" i="14"/>
  <c r="P74" i="14" s="1"/>
  <c r="P75" i="14" s="1"/>
  <c r="D58" i="14"/>
  <c r="P58" i="14" s="1"/>
  <c r="D59" i="14"/>
  <c r="P59" i="14" s="1"/>
  <c r="D60" i="14"/>
  <c r="P60" i="14" s="1"/>
  <c r="D61" i="14"/>
  <c r="P61" i="14" s="1"/>
  <c r="D62" i="14"/>
  <c r="P62" i="14" s="1"/>
  <c r="D65" i="14"/>
  <c r="D66" i="14" s="1"/>
  <c r="D44" i="14"/>
  <c r="P44" i="14" s="1"/>
  <c r="D45" i="14"/>
  <c r="P45" i="14" s="1"/>
  <c r="D46" i="14"/>
  <c r="P46" i="14" s="1"/>
  <c r="D47" i="14"/>
  <c r="P47" i="14" s="1"/>
  <c r="D48" i="14"/>
  <c r="P48" i="14" s="1"/>
  <c r="D49" i="14"/>
  <c r="P49" i="14" s="1"/>
  <c r="D50" i="14"/>
  <c r="P50" i="14" s="1"/>
  <c r="D52" i="14"/>
  <c r="D53" i="14" s="1"/>
  <c r="D43" i="14"/>
  <c r="J38" i="14"/>
  <c r="J39" i="14"/>
  <c r="P39" i="14" s="1"/>
  <c r="J40" i="14"/>
  <c r="P40" i="14" s="1"/>
  <c r="M38" i="14"/>
  <c r="M41" i="14" s="1"/>
  <c r="O13" i="14"/>
  <c r="O16" i="14"/>
  <c r="O10" i="14"/>
  <c r="P11" i="14"/>
  <c r="O12" i="14"/>
  <c r="P13" i="14"/>
  <c r="O14" i="14"/>
  <c r="D19" i="14"/>
  <c r="P19" i="14" s="1"/>
  <c r="P20" i="14" s="1"/>
  <c r="O15" i="14"/>
  <c r="P15" i="14"/>
  <c r="O17" i="14"/>
  <c r="P17" i="14"/>
  <c r="C21" i="14"/>
  <c r="O21" i="14" s="1"/>
  <c r="D21" i="14"/>
  <c r="D22" i="14"/>
  <c r="P22" i="14" s="1"/>
  <c r="C43" i="14"/>
  <c r="D36" i="14"/>
  <c r="P36" i="14" s="1"/>
  <c r="D35" i="14"/>
  <c r="P35" i="14" s="1"/>
  <c r="D34" i="14"/>
  <c r="P34" i="14" s="1"/>
  <c r="D33" i="14"/>
  <c r="P33" i="14" s="1"/>
  <c r="D32" i="14"/>
  <c r="P32" i="14" s="1"/>
  <c r="D31" i="14"/>
  <c r="P31" i="14" s="1"/>
  <c r="D30" i="14"/>
  <c r="P30" i="14" s="1"/>
  <c r="D29" i="14"/>
  <c r="P29" i="14" s="1"/>
  <c r="D28" i="14"/>
  <c r="P28" i="14" s="1"/>
  <c r="D27" i="14"/>
  <c r="P27" i="14" s="1"/>
  <c r="D26" i="14"/>
  <c r="C26" i="14"/>
  <c r="O26" i="14" s="1"/>
  <c r="C19" i="14"/>
  <c r="O19" i="14" s="1"/>
  <c r="O20" i="14" s="1"/>
  <c r="E59" i="15"/>
  <c r="D59" i="15"/>
  <c r="C59" i="15"/>
  <c r="E58" i="15"/>
  <c r="D58" i="15"/>
  <c r="C58" i="15"/>
  <c r="E57" i="15"/>
  <c r="D57" i="15"/>
  <c r="C57" i="15"/>
  <c r="E56" i="15"/>
  <c r="D56" i="15"/>
  <c r="C56" i="15"/>
  <c r="E53" i="15"/>
  <c r="D53" i="15"/>
  <c r="C53" i="15"/>
  <c r="E52" i="15"/>
  <c r="D52" i="15"/>
  <c r="C52" i="15"/>
  <c r="E51" i="15"/>
  <c r="D51" i="15"/>
  <c r="C51" i="15"/>
  <c r="E50" i="15"/>
  <c r="D50" i="15"/>
  <c r="C50" i="15"/>
  <c r="E49" i="15"/>
  <c r="D49" i="15"/>
  <c r="C49" i="15"/>
  <c r="E48" i="15"/>
  <c r="D48" i="15"/>
  <c r="C48" i="15"/>
  <c r="E47" i="15"/>
  <c r="D47" i="15"/>
  <c r="C47" i="15"/>
  <c r="C45" i="15"/>
  <c r="E44" i="15"/>
  <c r="D44" i="15"/>
  <c r="C44" i="15"/>
  <c r="E43" i="15"/>
  <c r="D43" i="15"/>
  <c r="C43" i="15"/>
  <c r="E42" i="15"/>
  <c r="D42" i="15"/>
  <c r="C42" i="15"/>
  <c r="E41" i="15"/>
  <c r="D41" i="15"/>
  <c r="C41" i="15"/>
  <c r="E40" i="15"/>
  <c r="D40" i="15"/>
  <c r="C40" i="15"/>
  <c r="E39" i="15"/>
  <c r="D39" i="15"/>
  <c r="C39" i="15"/>
  <c r="E38" i="15"/>
  <c r="D38" i="15"/>
  <c r="C38" i="15"/>
  <c r="E37" i="15"/>
  <c r="D37" i="15"/>
  <c r="C37" i="15"/>
  <c r="E35" i="15"/>
  <c r="D35" i="15"/>
  <c r="C35" i="15"/>
  <c r="E34" i="15"/>
  <c r="D34" i="15"/>
  <c r="C34" i="15"/>
  <c r="E33" i="15"/>
  <c r="D33" i="15"/>
  <c r="C33" i="15"/>
  <c r="E32" i="15"/>
  <c r="D32" i="15"/>
  <c r="C32" i="15"/>
  <c r="E31" i="15"/>
  <c r="D31" i="15"/>
  <c r="C31" i="15"/>
  <c r="E30" i="15"/>
  <c r="D30" i="15"/>
  <c r="C30" i="15"/>
  <c r="E29" i="15"/>
  <c r="D29" i="15"/>
  <c r="C29" i="15"/>
  <c r="E28" i="15"/>
  <c r="D28" i="15"/>
  <c r="C28" i="15"/>
  <c r="E27" i="15"/>
  <c r="D27" i="15"/>
  <c r="C27" i="15"/>
  <c r="E26" i="15"/>
  <c r="D26" i="15"/>
  <c r="C26" i="15"/>
  <c r="E25" i="15"/>
  <c r="D25" i="15"/>
  <c r="C25" i="15"/>
  <c r="E24" i="15"/>
  <c r="D24" i="15"/>
  <c r="C24" i="15"/>
  <c r="E23" i="15"/>
  <c r="D23" i="15"/>
  <c r="C23" i="15"/>
  <c r="E22" i="15"/>
  <c r="D22" i="15"/>
  <c r="C22" i="15"/>
  <c r="E21" i="15"/>
  <c r="D21" i="15"/>
  <c r="C21" i="15"/>
  <c r="E20" i="15"/>
  <c r="D20" i="15"/>
  <c r="C20" i="15"/>
  <c r="E14" i="15"/>
  <c r="D14" i="15"/>
  <c r="C14" i="15"/>
  <c r="E13" i="15"/>
  <c r="D13" i="15"/>
  <c r="C13" i="15"/>
  <c r="E12" i="15"/>
  <c r="D12" i="15"/>
  <c r="C12" i="15"/>
  <c r="E11" i="15"/>
  <c r="D11" i="15"/>
  <c r="C11" i="15"/>
  <c r="E10" i="15"/>
  <c r="D10" i="15"/>
  <c r="C10" i="15"/>
  <c r="E9" i="15"/>
  <c r="D9" i="15"/>
  <c r="C9" i="15"/>
  <c r="E8" i="15"/>
  <c r="D8" i="15"/>
  <c r="C8" i="15"/>
  <c r="E7" i="15"/>
  <c r="D7" i="15"/>
  <c r="C7" i="15"/>
  <c r="B65" i="14"/>
  <c r="B62" i="14"/>
  <c r="B61" i="14"/>
  <c r="B60" i="14"/>
  <c r="B59" i="14"/>
  <c r="B58" i="14"/>
  <c r="B56" i="14"/>
  <c r="B52" i="14"/>
  <c r="B50" i="14"/>
  <c r="B49" i="14"/>
  <c r="B48" i="14"/>
  <c r="B47" i="14"/>
  <c r="B46" i="14"/>
  <c r="B45" i="14"/>
  <c r="B44" i="14"/>
  <c r="B43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2" i="14"/>
  <c r="B21" i="14"/>
  <c r="B19" i="14"/>
  <c r="B17" i="14"/>
  <c r="B16" i="14"/>
  <c r="B15" i="14"/>
  <c r="B14" i="14"/>
  <c r="B13" i="14"/>
  <c r="B12" i="14"/>
  <c r="O11" i="14"/>
  <c r="B11" i="14"/>
  <c r="B10" i="14"/>
  <c r="B9" i="14"/>
  <c r="P72" i="14" l="1"/>
  <c r="D41" i="14"/>
  <c r="P52" i="14"/>
  <c r="P53" i="14" s="1"/>
  <c r="J41" i="14"/>
  <c r="J76" i="14"/>
  <c r="M77" i="14"/>
  <c r="C20" i="14"/>
  <c r="D51" i="14"/>
  <c r="D54" i="14" s="1"/>
  <c r="P43" i="14"/>
  <c r="E26" i="14"/>
  <c r="E21" i="14"/>
  <c r="P21" i="14"/>
  <c r="Q21" i="14" s="1"/>
  <c r="D23" i="14"/>
  <c r="P16" i="14"/>
  <c r="Q16" i="14" s="1"/>
  <c r="P14" i="14"/>
  <c r="Q14" i="14" s="1"/>
  <c r="P12" i="14"/>
  <c r="Q12" i="14" s="1"/>
  <c r="C22" i="14"/>
  <c r="C27" i="14"/>
  <c r="O27" i="14" s="1"/>
  <c r="Q27" i="14" s="1"/>
  <c r="F21" i="15" s="1"/>
  <c r="C29" i="14"/>
  <c r="O29" i="14" s="1"/>
  <c r="Q29" i="14" s="1"/>
  <c r="F23" i="15" s="1"/>
  <c r="C31" i="14"/>
  <c r="O31" i="14" s="1"/>
  <c r="Q31" i="14" s="1"/>
  <c r="F25" i="15" s="1"/>
  <c r="C33" i="14"/>
  <c r="O33" i="14" s="1"/>
  <c r="C35" i="14"/>
  <c r="O35" i="14" s="1"/>
  <c r="Q35" i="14" s="1"/>
  <c r="F29" i="15" s="1"/>
  <c r="C56" i="14"/>
  <c r="C69" i="14"/>
  <c r="O69" i="14" s="1"/>
  <c r="O70" i="14" s="1"/>
  <c r="C28" i="14"/>
  <c r="C30" i="14"/>
  <c r="C32" i="14"/>
  <c r="C34" i="14"/>
  <c r="C36" i="14"/>
  <c r="D56" i="14"/>
  <c r="P56" i="14" s="1"/>
  <c r="P57" i="14" s="1"/>
  <c r="D69" i="14"/>
  <c r="D70" i="14" s="1"/>
  <c r="C52" i="14"/>
  <c r="C53" i="14" s="1"/>
  <c r="C50" i="14"/>
  <c r="O50" i="14" s="1"/>
  <c r="Q50" i="14" s="1"/>
  <c r="F44" i="15" s="1"/>
  <c r="C49" i="14"/>
  <c r="C48" i="14"/>
  <c r="O48" i="14" s="1"/>
  <c r="Q48" i="14" s="1"/>
  <c r="F42" i="15" s="1"/>
  <c r="C47" i="14"/>
  <c r="C46" i="14"/>
  <c r="C45" i="14"/>
  <c r="O45" i="14" s="1"/>
  <c r="Q45" i="14" s="1"/>
  <c r="F39" i="15" s="1"/>
  <c r="C44" i="14"/>
  <c r="C65" i="14"/>
  <c r="C66" i="14" s="1"/>
  <c r="C62" i="14"/>
  <c r="O62" i="14" s="1"/>
  <c r="Q62" i="14" s="1"/>
  <c r="C61" i="14"/>
  <c r="C60" i="14"/>
  <c r="O60" i="14" s="1"/>
  <c r="Q60" i="14" s="1"/>
  <c r="C59" i="14"/>
  <c r="C58" i="14"/>
  <c r="E58" i="14" s="1"/>
  <c r="L38" i="14"/>
  <c r="L41" i="14" s="1"/>
  <c r="I39" i="14"/>
  <c r="F37" i="14"/>
  <c r="F41" i="14" s="1"/>
  <c r="I40" i="14"/>
  <c r="O40" i="14" s="1"/>
  <c r="Q40" i="14" s="1"/>
  <c r="I38" i="14"/>
  <c r="G37" i="14"/>
  <c r="C74" i="14"/>
  <c r="C75" i="14" s="1"/>
  <c r="I71" i="14"/>
  <c r="K71" i="14" s="1"/>
  <c r="K73" i="14" s="1"/>
  <c r="K76" i="14" s="1"/>
  <c r="C72" i="14"/>
  <c r="O72" i="14" s="1"/>
  <c r="Q17" i="14"/>
  <c r="P51" i="14"/>
  <c r="Q33" i="14"/>
  <c r="F27" i="15" s="1"/>
  <c r="Q11" i="14"/>
  <c r="Q15" i="14"/>
  <c r="Q13" i="14"/>
  <c r="Q19" i="14"/>
  <c r="D20" i="14"/>
  <c r="E33" i="14"/>
  <c r="P38" i="14"/>
  <c r="E43" i="14"/>
  <c r="E19" i="14"/>
  <c r="E20" i="14" s="1"/>
  <c r="P26" i="14"/>
  <c r="O43" i="14"/>
  <c r="P65" i="14"/>
  <c r="P66" i="14" s="1"/>
  <c r="P71" i="14"/>
  <c r="D75" i="14"/>
  <c r="E56" i="14" l="1"/>
  <c r="E57" i="14" s="1"/>
  <c r="E35" i="14"/>
  <c r="P73" i="14"/>
  <c r="Q72" i="14"/>
  <c r="D76" i="14"/>
  <c r="E50" i="14"/>
  <c r="O38" i="14"/>
  <c r="Q38" i="14" s="1"/>
  <c r="P23" i="14"/>
  <c r="P69" i="14"/>
  <c r="P70" i="14" s="1"/>
  <c r="P76" i="14" s="1"/>
  <c r="E29" i="14"/>
  <c r="E62" i="14"/>
  <c r="K40" i="14"/>
  <c r="F34" i="15" s="1"/>
  <c r="I41" i="14"/>
  <c r="O58" i="14"/>
  <c r="Q58" i="14" s="1"/>
  <c r="E45" i="14"/>
  <c r="F77" i="14"/>
  <c r="L77" i="14"/>
  <c r="D57" i="14"/>
  <c r="D67" i="14" s="1"/>
  <c r="N38" i="14"/>
  <c r="F35" i="15" s="1"/>
  <c r="E27" i="14"/>
  <c r="C23" i="14"/>
  <c r="E48" i="14"/>
  <c r="E31" i="14"/>
  <c r="C41" i="14"/>
  <c r="E65" i="14"/>
  <c r="E66" i="14" s="1"/>
  <c r="E60" i="14"/>
  <c r="P67" i="14"/>
  <c r="P54" i="14"/>
  <c r="O74" i="14"/>
  <c r="O75" i="14" s="1"/>
  <c r="E72" i="14"/>
  <c r="E73" i="14" s="1"/>
  <c r="K38" i="14"/>
  <c r="F32" i="15" s="1"/>
  <c r="E74" i="14"/>
  <c r="E75" i="14" s="1"/>
  <c r="C73" i="14"/>
  <c r="C70" i="14"/>
  <c r="E69" i="14"/>
  <c r="E70" i="14" s="1"/>
  <c r="O37" i="14"/>
  <c r="H37" i="14"/>
  <c r="H41" i="14" s="1"/>
  <c r="H77" i="14" s="1"/>
  <c r="O65" i="14"/>
  <c r="O66" i="14" s="1"/>
  <c r="I73" i="14"/>
  <c r="I76" i="14" s="1"/>
  <c r="O71" i="14"/>
  <c r="O73" i="14" s="1"/>
  <c r="G41" i="14"/>
  <c r="G77" i="14" s="1"/>
  <c r="P37" i="14"/>
  <c r="P41" i="14" s="1"/>
  <c r="O59" i="14"/>
  <c r="Q59" i="14" s="1"/>
  <c r="E59" i="14"/>
  <c r="O61" i="14"/>
  <c r="Q61" i="14" s="1"/>
  <c r="E61" i="14"/>
  <c r="O44" i="14"/>
  <c r="Q44" i="14" s="1"/>
  <c r="F38" i="15" s="1"/>
  <c r="E44" i="14"/>
  <c r="C51" i="14"/>
  <c r="O46" i="14"/>
  <c r="Q46" i="14" s="1"/>
  <c r="F40" i="15" s="1"/>
  <c r="E46" i="14"/>
  <c r="O47" i="14"/>
  <c r="Q47" i="14" s="1"/>
  <c r="F41" i="15" s="1"/>
  <c r="E47" i="14"/>
  <c r="O49" i="14"/>
  <c r="Q49" i="14" s="1"/>
  <c r="F43" i="15" s="1"/>
  <c r="E49" i="14"/>
  <c r="E52" i="14"/>
  <c r="E53" i="14" s="1"/>
  <c r="O52" i="14"/>
  <c r="K39" i="14"/>
  <c r="F33" i="15" s="1"/>
  <c r="O39" i="14"/>
  <c r="Q39" i="14" s="1"/>
  <c r="O36" i="14"/>
  <c r="Q36" i="14" s="1"/>
  <c r="F30" i="15" s="1"/>
  <c r="E36" i="14"/>
  <c r="O34" i="14"/>
  <c r="Q34" i="14" s="1"/>
  <c r="F28" i="15" s="1"/>
  <c r="E34" i="14"/>
  <c r="O32" i="14"/>
  <c r="Q32" i="14" s="1"/>
  <c r="F26" i="15" s="1"/>
  <c r="E32" i="14"/>
  <c r="O30" i="14"/>
  <c r="Q30" i="14" s="1"/>
  <c r="F24" i="15" s="1"/>
  <c r="E30" i="14"/>
  <c r="O28" i="14"/>
  <c r="Q28" i="14" s="1"/>
  <c r="F22" i="15" s="1"/>
  <c r="E28" i="14"/>
  <c r="P10" i="14"/>
  <c r="Q10" i="14" s="1"/>
  <c r="O56" i="14"/>
  <c r="C57" i="14"/>
  <c r="E22" i="14"/>
  <c r="E23" i="14" s="1"/>
  <c r="O22" i="14"/>
  <c r="Q20" i="14"/>
  <c r="J77" i="14"/>
  <c r="Q43" i="14"/>
  <c r="Q26" i="14"/>
  <c r="E67" i="14" l="1"/>
  <c r="Q69" i="14"/>
  <c r="N41" i="14"/>
  <c r="N77" i="14" s="1"/>
  <c r="Q37" i="14"/>
  <c r="F31" i="15" s="1"/>
  <c r="C76" i="14"/>
  <c r="E41" i="14"/>
  <c r="Q52" i="14"/>
  <c r="O53" i="14"/>
  <c r="K41" i="14"/>
  <c r="K77" i="14" s="1"/>
  <c r="I77" i="14"/>
  <c r="Q65" i="14"/>
  <c r="Q66" i="14" s="1"/>
  <c r="O51" i="14"/>
  <c r="O76" i="14"/>
  <c r="Q74" i="14"/>
  <c r="Q75" i="14" s="1"/>
  <c r="E76" i="14"/>
  <c r="E51" i="14"/>
  <c r="E54" i="14" s="1"/>
  <c r="C67" i="14"/>
  <c r="O41" i="14"/>
  <c r="Q71" i="14"/>
  <c r="Q73" i="14" s="1"/>
  <c r="O57" i="14"/>
  <c r="Q56" i="14"/>
  <c r="O9" i="14"/>
  <c r="C24" i="14"/>
  <c r="E24" i="14"/>
  <c r="D24" i="14"/>
  <c r="D77" i="14" s="1"/>
  <c r="P9" i="14"/>
  <c r="P18" i="14" s="1"/>
  <c r="P24" i="14" s="1"/>
  <c r="P77" i="14" s="1"/>
  <c r="Q22" i="14"/>
  <c r="O23" i="14"/>
  <c r="C54" i="14"/>
  <c r="Q51" i="14"/>
  <c r="F37" i="15"/>
  <c r="F20" i="15"/>
  <c r="Q70" i="14"/>
  <c r="O54" i="14" l="1"/>
  <c r="Q41" i="14"/>
  <c r="F19" i="15"/>
  <c r="F45" i="15"/>
  <c r="F36" i="15" s="1"/>
  <c r="Q53" i="14"/>
  <c r="Q54" i="14" s="1"/>
  <c r="O67" i="14"/>
  <c r="E77" i="14"/>
  <c r="Q76" i="14"/>
  <c r="C77" i="14"/>
  <c r="Q57" i="14"/>
  <c r="Q67" i="14" s="1"/>
  <c r="Q23" i="14"/>
  <c r="Q9" i="14"/>
  <c r="O24" i="14"/>
  <c r="O77" i="14" l="1"/>
  <c r="Q18" i="14"/>
  <c r="Q24" i="14" s="1"/>
  <c r="Q77" i="14" s="1"/>
  <c r="F57" i="15"/>
  <c r="F59" i="15"/>
  <c r="F6" i="15" l="1"/>
  <c r="F58" i="15"/>
  <c r="F56" i="15" l="1"/>
  <c r="F55" i="15" s="1"/>
</calcChain>
</file>

<file path=xl/sharedStrings.xml><?xml version="1.0" encoding="utf-8"?>
<sst xmlns="http://schemas.openxmlformats.org/spreadsheetml/2006/main" count="953" uniqueCount="155">
  <si>
    <t>นักศึกษา ภาคปกติ</t>
  </si>
  <si>
    <t>นักศึกษา ภาค กศ.บป. (เสาร์ - อาทิตย์)</t>
  </si>
  <si>
    <t>ที่</t>
  </si>
  <si>
    <t>หลักสูตร</t>
  </si>
  <si>
    <t>สาขาวิชา/แขนงวิชา</t>
  </si>
  <si>
    <t>ระดับ</t>
  </si>
  <si>
    <t>รวมทุกชั้นปี</t>
  </si>
  <si>
    <t>การศึกษา</t>
  </si>
  <si>
    <t>ชาย</t>
  </si>
  <si>
    <t>หญิง</t>
  </si>
  <si>
    <t>รวม</t>
  </si>
  <si>
    <t>คณะศิลปศาสตร์และวิทยาศาสตร์</t>
  </si>
  <si>
    <t>วิทยาศาสตรบัณฑิต</t>
  </si>
  <si>
    <t>วิทยาการคอมพิวเตอร์</t>
  </si>
  <si>
    <t>ปริญญาตรี</t>
  </si>
  <si>
    <t>เทคโนโลยีสารสนเทศ</t>
  </si>
  <si>
    <t>วิศวกรรมซอฟแวร์</t>
  </si>
  <si>
    <t>สาธารณสุขชุมชน</t>
  </si>
  <si>
    <t>วิทยาศาสตร์การกีฬา</t>
  </si>
  <si>
    <t>วิทยาศาสตร์สิ่งแวดล้อม</t>
  </si>
  <si>
    <t>วิศวกรรมโลจิสติกส์</t>
  </si>
  <si>
    <t>เทคโนโลยีบัณฑิต</t>
  </si>
  <si>
    <t>เทคโนโลยี ออกแบบผลิตภัณฑ์อุตสาหกรรม</t>
  </si>
  <si>
    <t>เทคโนโลยี ก่อสร้าง</t>
  </si>
  <si>
    <t>เทคโนโลยี การจัดการอุตสาหกรรม</t>
  </si>
  <si>
    <t>รวมคณะศิลปศาสตร์และวิทยาศาสตร์</t>
  </si>
  <si>
    <t>คณะครุศาสตร์</t>
  </si>
  <si>
    <t>ครุศาสตรบัณฑิต</t>
  </si>
  <si>
    <t>การศึกษาปฐมวัย</t>
  </si>
  <si>
    <t>คณิตศาสตร์</t>
  </si>
  <si>
    <t>คอมพิวเตอร์ศึกษา</t>
  </si>
  <si>
    <t>ภาษาอังกฤษ</t>
  </si>
  <si>
    <t>ภาษาไทย</t>
  </si>
  <si>
    <t>สังคมศึกษา</t>
  </si>
  <si>
    <t>การประถมศึกษา</t>
  </si>
  <si>
    <t>วิทยาศาสตร์</t>
  </si>
  <si>
    <t>พลศึกษา</t>
  </si>
  <si>
    <t>ดนตรีศึกษา</t>
  </si>
  <si>
    <t>ประกาศนียบัตรบัณฑิต</t>
  </si>
  <si>
    <t>ประกาศนียบัตรวิชาชีพครู</t>
  </si>
  <si>
    <t>ครุศาสตรมหาบัณฑิต</t>
  </si>
  <si>
    <t>การบริหารการศึกษา</t>
  </si>
  <si>
    <t>ปริญญาโท</t>
  </si>
  <si>
    <t>หลักสูตรและการสอน</t>
  </si>
  <si>
    <t>วิจัยและประเมินผลการศึกษา</t>
  </si>
  <si>
    <t>ครุศาสตรดุษฎีบัณฑิต</t>
  </si>
  <si>
    <t>ปริญญาเอก</t>
  </si>
  <si>
    <t>รวมคณะครุศาสตร์</t>
  </si>
  <si>
    <t>คณะมนุษยศาสตร์และสังคมศาสตร์</t>
  </si>
  <si>
    <t>ศิลปศาสตรบัณฑิต</t>
  </si>
  <si>
    <t>การพัฒนาชุมชน</t>
  </si>
  <si>
    <t>ภาษาจีน</t>
  </si>
  <si>
    <t>ภาษาญี่ปุ่น</t>
  </si>
  <si>
    <t>ภาษาอังกฤษธุรกิจ</t>
  </si>
  <si>
    <t>บรรณรักษ์ศาสตร์และสารสนเทศศาสตร์</t>
  </si>
  <si>
    <t>ศิลปะและการออกแบบ</t>
  </si>
  <si>
    <t>นิเทศศาสตรบัณฑิต</t>
  </si>
  <si>
    <t>นิเทศศาสตร์ แขนงวิชาการประชาสัมพันธ์</t>
  </si>
  <si>
    <t>นิเทศศาสตร์ แขนงวิชาวิทยุโทรทัศน์และวิทยุกระจายเสียง</t>
  </si>
  <si>
    <t>รวมคณะมนุษยศาสตร์และสังคมศาสตร์</t>
  </si>
  <si>
    <t>คณะบริหารธุรกิจและการบัญชี</t>
  </si>
  <si>
    <t>บริหารธุรกิจบัณฑิต</t>
  </si>
  <si>
    <t>การจัดการการท่องเที่ยวและการโรงแรม</t>
  </si>
  <si>
    <t>การจัดการ</t>
  </si>
  <si>
    <t>การตลาด</t>
  </si>
  <si>
    <t>คอมพิวเตอร์ธุรกิจ</t>
  </si>
  <si>
    <t>บริหารธุรกิจระหว่างประเทศ</t>
  </si>
  <si>
    <t>เศรษฐศาสตร์การเงินการคลัง</t>
  </si>
  <si>
    <t>บริหารธุรกิจมหาบัณฑิต</t>
  </si>
  <si>
    <t>การบริหารธุรกิจ</t>
  </si>
  <si>
    <t>บัญชีบัณฑิต</t>
  </si>
  <si>
    <t>การบัญชี</t>
  </si>
  <si>
    <t>บัญชีมหาบัณฑิต</t>
  </si>
  <si>
    <t>รวมคณะบริหารธุรกิจและการบัญชี</t>
  </si>
  <si>
    <t>วิทยาลัยกฎหมายและการปกครอง</t>
  </si>
  <si>
    <t>นิติศาสตรบัณฑิต</t>
  </si>
  <si>
    <t>นิติศาสตร์</t>
  </si>
  <si>
    <t>รัฐประศาสนศาสตรบัณฑิต</t>
  </si>
  <si>
    <t>การปกครองท้องถิ่น</t>
  </si>
  <si>
    <t>รัฐประศาสนศาสตร์</t>
  </si>
  <si>
    <t>รัฐประศาสนศาสตรมหาบัณฑิต</t>
  </si>
  <si>
    <t>รัฐศาสตรบัณฑิต</t>
  </si>
  <si>
    <t>รัฐศาสตร์</t>
  </si>
  <si>
    <t>รวมวิทยาลัยกฎหมายและการปกครอง</t>
  </si>
  <si>
    <t>รวมทั้งหมด</t>
  </si>
  <si>
    <t>ภาษาไทยเพื่อการสื่อสาร</t>
  </si>
  <si>
    <t>ประวัติศาสตร์</t>
  </si>
  <si>
    <t>คณะ/วิทยาลัย</t>
  </si>
  <si>
    <t>จำนวนนักศึกษาเข้าใหม่</t>
  </si>
  <si>
    <t>บัณฑิตศึกษา</t>
  </si>
  <si>
    <t>ประกาศนียบัตร</t>
  </si>
  <si>
    <t>ภาคปกติ</t>
  </si>
  <si>
    <t>ภาคกศ.บป.</t>
  </si>
  <si>
    <t>ศิลปศาสตร์และวิทยาศาสตร์</t>
  </si>
  <si>
    <t>ครุศาสตร์</t>
  </si>
  <si>
    <t>มนุษย์ศาสตร์และสังคมศาสตร์</t>
  </si>
  <si>
    <t>บริหารธุรกิจและการบัญชี</t>
  </si>
  <si>
    <t>กฎหมายและการปกครอง</t>
  </si>
  <si>
    <t xml:space="preserve">จำนวนนักศึกษาทั้งหมด </t>
  </si>
  <si>
    <t>ภาค</t>
  </si>
  <si>
    <t>ปกติ</t>
  </si>
  <si>
    <t>กศ.บป.</t>
  </si>
  <si>
    <t>บัณฑิต</t>
  </si>
  <si>
    <t>ภาค กศ.บป.</t>
  </si>
  <si>
    <t>การสอนภาษาจีน</t>
  </si>
  <si>
    <t>วิศวกรรมศาสตรบัณฑิต</t>
  </si>
  <si>
    <t>วิทยาศาสตร์และเทคโนโลยีอาหาร</t>
  </si>
  <si>
    <t>เทคโนโลยีการเกษตร</t>
  </si>
  <si>
    <t>จำนวนสาขาวิชา/แขนงวิชา</t>
  </si>
  <si>
    <t>นักศึกษาจบ</t>
  </si>
  <si>
    <t>การท่องเที่ยวและการโรงแรม</t>
  </si>
  <si>
    <t xml:space="preserve">เทคโนโลยีโยธาและสถาปัตยกรรม </t>
  </si>
  <si>
    <t xml:space="preserve">เทคโนโลยีออกแบบผลิตภัณฑ์และบรรจุภัณฑ์ </t>
  </si>
  <si>
    <t>เทคโนโลยีการจัดการอุตสาหกรรม</t>
  </si>
  <si>
    <t>นิเทศศาสตร์</t>
  </si>
  <si>
    <t>รายงานเผยแพร่ 4</t>
  </si>
  <si>
    <t>คณะ/หน่วยงานเทียบเท่า</t>
  </si>
  <si>
    <t>ระดับการศึกษา</t>
  </si>
  <si>
    <t>รวมสาขาวิทยาศาสตร์</t>
  </si>
  <si>
    <t>รวมสาขาวิศวกรรมศาสตร์</t>
  </si>
  <si>
    <t>รวมสาขาเทคโนโลยี</t>
  </si>
  <si>
    <t>รวมสาขาศิลปศาสตร์</t>
  </si>
  <si>
    <t>รวมสาขานิเทศศาสตร์</t>
  </si>
  <si>
    <t>รวมสาขาบริหารธุรกิจ</t>
  </si>
  <si>
    <t>รวมสาขาการบัญชี</t>
  </si>
  <si>
    <t>รวมสาขานิติศาสตร์</t>
  </si>
  <si>
    <t>รวมสาขารัฐประศาสนศาสตร์</t>
  </si>
  <si>
    <t>รวมสาขารัฐศาสตร์</t>
  </si>
  <si>
    <t>รายงานเผยแพร่ 5</t>
  </si>
  <si>
    <t>จำนวนนักศึกษา</t>
  </si>
  <si>
    <t>นักศึกษาทั้งหมด</t>
  </si>
  <si>
    <t>เทคโนโลยีสารสนเทศ/เทคโนโลยีคอมพิวเตอร์และดิจิทัล</t>
  </si>
  <si>
    <t>ทั้งสิ้น</t>
  </si>
  <si>
    <t>สถิติจำนวนนักศึกษาจบ จำแนกตามคณะ/วิทยาลัย ประจำปีการศึกษา 2562 (1 มิถุนายน 2562 - 31 พฤษภาคม 2563)</t>
  </si>
  <si>
    <t>สถิติจำนวนนักศึกษาคงอยู่ จำแนกตามคณะ/วิทยาลัย ประจำปีการศึกษา 2563 ( วันที่ 15 ตุลาคม 2563)</t>
  </si>
  <si>
    <t>นักศึกษาจบ (ปีการศึกษา 62)</t>
  </si>
  <si>
    <t>รายงานจำนวนนิสิต/นักศึกษาทั้งหมด ภาคการศึกษา 1/2563 จำแนกตามคณะ สาขาวิชา ระดับการศึกษา และเพศ</t>
  </si>
  <si>
    <r>
      <t>หมายเหตุ</t>
    </r>
    <r>
      <rPr>
        <sz val="14"/>
        <rFont val="TH Niramit AS"/>
      </rPr>
      <t xml:space="preserve"> : ข้อมูล ณ วันที่ 15 ตุลาคม 2563  มหาวิทยาลัยราชภัฏศรีสะเกษ</t>
    </r>
  </si>
  <si>
    <t>รายงานข้อมูลหลักสูตร ภาคการศึกษา 1/2563 จำแนกตามคณะ หลักสูตร สาขาวิชา และระดับการศึกษา</t>
  </si>
  <si>
    <t>ปี 1 (2563)</t>
  </si>
  <si>
    <t>ปี 2 (2562)</t>
  </si>
  <si>
    <t>ปี 3 (2561)</t>
  </si>
  <si>
    <t>ปี 4 (2560)</t>
  </si>
  <si>
    <t>ปี 5 (2559)</t>
  </si>
  <si>
    <t>การจัดการธุรกิจการค้าสมัยใหม่</t>
  </si>
  <si>
    <t>ผู้กำลังศึกษา ปีการศึกษา 2563</t>
  </si>
  <si>
    <t>ปี 1</t>
  </si>
  <si>
    <t>ปี 2</t>
  </si>
  <si>
    <t>ปี 3</t>
  </si>
  <si>
    <t>ปี 4</t>
  </si>
  <si>
    <t>ปี 5</t>
  </si>
  <si>
    <t>ผู้สำเร็จการศึกษา</t>
  </si>
  <si>
    <t>ปีการศึกษา 2562</t>
  </si>
  <si>
    <t>แบบสำรวจข้อมูลการศึกษา มหาวิทยาลัยราชภัฏศรีสะเกษ</t>
  </si>
  <si>
    <t>จำนวนนักศึกษาทั้งหมด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</si>
</sst>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36" x14ac:knownFonts="1">
    <font>
      <sz val="10"/>
      <name val="Arial"/>
      <charset val="222"/>
    </font>
    <font>
      <sz val="18"/>
      <name val="TH Niramit AS"/>
    </font>
    <font>
      <sz val="14"/>
      <name val="TH Niramit AS"/>
    </font>
    <font>
      <sz val="8"/>
      <name val="Arial"/>
      <family val="2"/>
    </font>
    <font>
      <sz val="16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AngsanaUPC"/>
      <family val="1"/>
      <charset val="222"/>
    </font>
    <font>
      <b/>
      <sz val="14"/>
      <name val="TH Niramit AS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1"/>
      <color theme="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TH Niramit AS"/>
    </font>
    <font>
      <b/>
      <sz val="18"/>
      <name val="TH Niramit AS"/>
    </font>
    <font>
      <b/>
      <sz val="16"/>
      <name val="TH Niramit AS"/>
    </font>
    <font>
      <sz val="10"/>
      <name val="Arial"/>
      <family val="2"/>
      <charset val="222"/>
    </font>
    <font>
      <b/>
      <sz val="10"/>
      <name val="Arial"/>
      <family val="2"/>
      <charset val="222"/>
    </font>
  </fonts>
  <fills count="6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1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31" borderId="17" applyNumberFormat="0" applyAlignment="0" applyProtection="0"/>
    <xf numFmtId="0" fontId="18" fillId="0" borderId="18" applyNumberFormat="0" applyFill="0" applyAlignment="0" applyProtection="0"/>
    <xf numFmtId="0" fontId="19" fillId="32" borderId="0" applyNumberFormat="0" applyBorder="0" applyAlignment="0" applyProtection="0"/>
    <xf numFmtId="0" fontId="8" fillId="0" borderId="0"/>
    <xf numFmtId="0" fontId="20" fillId="33" borderId="16" applyNumberFormat="0" applyAlignment="0" applyProtection="0"/>
    <xf numFmtId="0" fontId="21" fillId="34" borderId="0" applyNumberFormat="0" applyBorder="0" applyAlignment="0" applyProtection="0"/>
    <xf numFmtId="0" fontId="22" fillId="0" borderId="19" applyNumberFormat="0" applyFill="0" applyAlignment="0" applyProtection="0"/>
    <xf numFmtId="0" fontId="23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1" borderId="0" applyNumberFormat="0" applyBorder="0" applyAlignment="0" applyProtection="0"/>
    <xf numFmtId="0" fontId="24" fillId="30" borderId="20" applyNumberFormat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7" fillId="0" borderId="24" applyNumberFormat="0" applyFill="0" applyAlignment="0" applyProtection="0"/>
    <xf numFmtId="0" fontId="27" fillId="0" borderId="0" applyNumberFormat="0" applyFill="0" applyBorder="0" applyAlignment="0" applyProtection="0"/>
    <xf numFmtId="0" fontId="11" fillId="0" borderId="0"/>
    <xf numFmtId="0" fontId="11" fillId="42" borderId="21" applyNumberFormat="0" applyFont="0" applyAlignment="0" applyProtection="0"/>
    <xf numFmtId="43" fontId="30" fillId="0" borderId="0" applyFont="0" applyFill="0" applyBorder="0" applyAlignment="0" applyProtection="0"/>
  </cellStyleXfs>
  <cellXfs count="457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shrinkToFit="1"/>
    </xf>
    <xf numFmtId="0" fontId="2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9" xfId="0" applyFont="1" applyFill="1" applyBorder="1"/>
    <xf numFmtId="0" fontId="2" fillId="4" borderId="10" xfId="0" applyFont="1" applyFill="1" applyBorder="1" applyAlignment="1">
      <alignment horizontal="center"/>
    </xf>
    <xf numFmtId="0" fontId="2" fillId="6" borderId="11" xfId="0" applyFont="1" applyFill="1" applyBorder="1"/>
    <xf numFmtId="0" fontId="2" fillId="6" borderId="12" xfId="0" applyFont="1" applyFill="1" applyBorder="1"/>
    <xf numFmtId="0" fontId="2" fillId="6" borderId="12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2" xfId="0" applyFont="1" applyFill="1" applyBorder="1" applyAlignment="1">
      <alignment horizontal="center"/>
    </xf>
    <xf numFmtId="0" fontId="2" fillId="5" borderId="11" xfId="0" applyFont="1" applyFill="1" applyBorder="1"/>
    <xf numFmtId="0" fontId="2" fillId="5" borderId="12" xfId="0" applyFont="1" applyFill="1" applyBorder="1"/>
    <xf numFmtId="0" fontId="2" fillId="5" borderId="12" xfId="0" applyFont="1" applyFill="1" applyBorder="1" applyAlignment="1">
      <alignment horizontal="center"/>
    </xf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2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6" fillId="3" borderId="4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/>
    <xf numFmtId="0" fontId="6" fillId="3" borderId="10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10" fillId="0" borderId="0" xfId="0" applyFont="1"/>
    <xf numFmtId="0" fontId="2" fillId="43" borderId="1" xfId="0" applyFont="1" applyFill="1" applyBorder="1" applyAlignment="1">
      <alignment horizontal="center"/>
    </xf>
    <xf numFmtId="0" fontId="28" fillId="0" borderId="0" xfId="0" applyFont="1"/>
    <xf numFmtId="0" fontId="2" fillId="44" borderId="1" xfId="0" applyFont="1" applyFill="1" applyBorder="1" applyAlignment="1">
      <alignment horizontal="center"/>
    </xf>
    <xf numFmtId="0" fontId="2" fillId="49" borderId="1" xfId="0" applyFont="1" applyFill="1" applyBorder="1" applyAlignment="1">
      <alignment horizontal="center"/>
    </xf>
    <xf numFmtId="0" fontId="2" fillId="0" borderId="25" xfId="0" applyFont="1" applyFill="1" applyBorder="1"/>
    <xf numFmtId="0" fontId="2" fillId="0" borderId="33" xfId="0" applyFont="1" applyFill="1" applyBorder="1"/>
    <xf numFmtId="0" fontId="2" fillId="0" borderId="11" xfId="0" applyFont="1" applyFill="1" applyBorder="1"/>
    <xf numFmtId="0" fontId="31" fillId="0" borderId="0" xfId="26" applyFont="1" applyFill="1" applyBorder="1"/>
    <xf numFmtId="0" fontId="31" fillId="0" borderId="0" xfId="26" applyFont="1" applyFill="1" applyAlignment="1">
      <alignment shrinkToFit="1"/>
    </xf>
    <xf numFmtId="0" fontId="31" fillId="0" borderId="0" xfId="26" applyFont="1" applyFill="1" applyAlignment="1">
      <alignment horizontal="right"/>
    </xf>
    <xf numFmtId="0" fontId="31" fillId="0" borderId="0" xfId="26" applyFont="1" applyFill="1" applyAlignment="1">
      <alignment horizontal="right" shrinkToFit="1"/>
    </xf>
    <xf numFmtId="0" fontId="33" fillId="0" borderId="0" xfId="26" applyFont="1" applyFill="1" applyBorder="1" applyAlignment="1">
      <alignment horizontal="center"/>
    </xf>
    <xf numFmtId="0" fontId="33" fillId="0" borderId="0" xfId="26" applyFont="1" applyFill="1" applyAlignment="1">
      <alignment horizontal="center" shrinkToFit="1"/>
    </xf>
    <xf numFmtId="0" fontId="9" fillId="0" borderId="4" xfId="26" applyFont="1" applyFill="1" applyBorder="1" applyAlignment="1">
      <alignment horizontal="center" vertical="center"/>
    </xf>
    <xf numFmtId="0" fontId="2" fillId="0" borderId="34" xfId="0" applyFont="1" applyBorder="1"/>
    <xf numFmtId="187" fontId="2" fillId="0" borderId="34" xfId="44" applyNumberFormat="1" applyFont="1" applyFill="1" applyBorder="1" applyAlignment="1">
      <alignment horizontal="center" vertical="center" shrinkToFit="1"/>
    </xf>
    <xf numFmtId="187" fontId="9" fillId="0" borderId="34" xfId="44" applyNumberFormat="1" applyFont="1" applyFill="1" applyBorder="1" applyAlignment="1">
      <alignment horizontal="right" vertical="center" shrinkToFit="1"/>
    </xf>
    <xf numFmtId="187" fontId="2" fillId="0" borderId="34" xfId="44" applyNumberFormat="1" applyFont="1" applyFill="1" applyBorder="1" applyAlignment="1">
      <alignment horizontal="right" vertical="center" shrinkToFit="1"/>
    </xf>
    <xf numFmtId="0" fontId="9" fillId="0" borderId="7" xfId="26" applyFont="1" applyFill="1" applyBorder="1" applyAlignment="1">
      <alignment horizontal="center" vertical="center"/>
    </xf>
    <xf numFmtId="0" fontId="2" fillId="0" borderId="35" xfId="0" applyFont="1" applyBorder="1"/>
    <xf numFmtId="187" fontId="2" fillId="0" borderId="35" xfId="44" applyNumberFormat="1" applyFont="1" applyFill="1" applyBorder="1" applyAlignment="1">
      <alignment horizontal="center" vertical="center" shrinkToFit="1"/>
    </xf>
    <xf numFmtId="187" fontId="9" fillId="0" borderId="35" xfId="44" applyNumberFormat="1" applyFont="1" applyFill="1" applyBorder="1" applyAlignment="1">
      <alignment horizontal="right" vertical="center" shrinkToFit="1"/>
    </xf>
    <xf numFmtId="187" fontId="2" fillId="0" borderId="35" xfId="44" applyNumberFormat="1" applyFont="1" applyFill="1" applyBorder="1" applyAlignment="1">
      <alignment horizontal="right" vertical="center" shrinkToFit="1"/>
    </xf>
    <xf numFmtId="0" fontId="2" fillId="0" borderId="36" xfId="0" applyFont="1" applyBorder="1"/>
    <xf numFmtId="187" fontId="2" fillId="0" borderId="36" xfId="44" applyNumberFormat="1" applyFont="1" applyFill="1" applyBorder="1" applyAlignment="1">
      <alignment horizontal="center" vertical="center" shrinkToFit="1"/>
    </xf>
    <xf numFmtId="187" fontId="9" fillId="0" borderId="36" xfId="44" applyNumberFormat="1" applyFont="1" applyFill="1" applyBorder="1" applyAlignment="1">
      <alignment horizontal="right" vertical="center" shrinkToFit="1"/>
    </xf>
    <xf numFmtId="187" fontId="2" fillId="0" borderId="36" xfId="44" applyNumberFormat="1" applyFont="1" applyFill="1" applyBorder="1" applyAlignment="1">
      <alignment horizontal="right" vertical="center" shrinkToFit="1"/>
    </xf>
    <xf numFmtId="0" fontId="9" fillId="6" borderId="1" xfId="26" applyFont="1" applyFill="1" applyBorder="1" applyAlignment="1">
      <alignment horizontal="center" shrinkToFit="1"/>
    </xf>
    <xf numFmtId="187" fontId="9" fillId="6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center" vertical="center" shrinkToFit="1"/>
    </xf>
    <xf numFmtId="187" fontId="9" fillId="0" borderId="1" xfId="44" applyNumberFormat="1" applyFont="1" applyFill="1" applyBorder="1" applyAlignment="1">
      <alignment horizontal="right" vertical="center" shrinkToFit="1"/>
    </xf>
    <xf numFmtId="187" fontId="2" fillId="0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horizontal="center" vertical="center"/>
    </xf>
    <xf numFmtId="49" fontId="9" fillId="6" borderId="1" xfId="0" applyNumberFormat="1" applyFont="1" applyFill="1" applyBorder="1" applyAlignment="1">
      <alignment horizontal="center" shrinkToFit="1"/>
    </xf>
    <xf numFmtId="187" fontId="9" fillId="4" borderId="1" xfId="44" applyNumberFormat="1" applyFont="1" applyFill="1" applyBorder="1" applyAlignment="1">
      <alignment horizontal="center" vertical="center" shrinkToFit="1"/>
    </xf>
    <xf numFmtId="187" fontId="9" fillId="4" borderId="1" xfId="44" applyNumberFormat="1" applyFont="1" applyFill="1" applyBorder="1" applyAlignment="1">
      <alignment horizontal="right" vertical="center" shrinkToFit="1"/>
    </xf>
    <xf numFmtId="0" fontId="2" fillId="0" borderId="7" xfId="26" applyFont="1" applyFill="1" applyBorder="1" applyAlignment="1">
      <alignment vertical="center" shrinkToFit="1"/>
    </xf>
    <xf numFmtId="0" fontId="2" fillId="0" borderId="10" xfId="26" applyFont="1" applyFill="1" applyBorder="1" applyAlignment="1">
      <alignment vertical="center" shrinkToFit="1"/>
    </xf>
    <xf numFmtId="0" fontId="9" fillId="6" borderId="1" xfId="26" applyFont="1" applyFill="1" applyBorder="1" applyAlignment="1">
      <alignment horizontal="center" vertical="center"/>
    </xf>
    <xf numFmtId="187" fontId="9" fillId="6" borderId="1" xfId="44" applyNumberFormat="1" applyFont="1" applyFill="1" applyBorder="1" applyAlignment="1">
      <alignment horizontal="right" vertical="center" shrinkToFit="1"/>
    </xf>
    <xf numFmtId="0" fontId="2" fillId="0" borderId="4" xfId="26" applyFont="1" applyFill="1" applyBorder="1" applyAlignment="1">
      <alignment vertical="center" shrinkToFit="1"/>
    </xf>
    <xf numFmtId="0" fontId="2" fillId="0" borderId="1" xfId="0" applyFont="1" applyBorder="1"/>
    <xf numFmtId="187" fontId="2" fillId="6" borderId="1" xfId="44" applyNumberFormat="1" applyFont="1" applyFill="1" applyBorder="1" applyAlignment="1">
      <alignment horizontal="right" vertical="center" shrinkToFit="1"/>
    </xf>
    <xf numFmtId="0" fontId="9" fillId="0" borderId="10" xfId="26" applyFont="1" applyFill="1" applyBorder="1" applyAlignment="1">
      <alignment vertical="center" shrinkToFit="1"/>
    </xf>
    <xf numFmtId="49" fontId="2" fillId="0" borderId="1" xfId="0" applyNumberFormat="1" applyFont="1" applyFill="1" applyBorder="1" applyAlignment="1">
      <alignment horizontal="left" shrinkToFit="1"/>
    </xf>
    <xf numFmtId="0" fontId="31" fillId="0" borderId="0" xfId="26" applyFont="1" applyFill="1" applyBorder="1" applyAlignment="1">
      <alignment vertical="center" shrinkToFit="1"/>
    </xf>
    <xf numFmtId="0" fontId="31" fillId="0" borderId="0" xfId="26" applyFont="1" applyFill="1" applyBorder="1" applyAlignment="1">
      <alignment horizontal="center" shrinkToFit="1"/>
    </xf>
    <xf numFmtId="187" fontId="31" fillId="0" borderId="0" xfId="44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2" fillId="0" borderId="0" xfId="26" applyFont="1" applyFill="1"/>
    <xf numFmtId="0" fontId="2" fillId="0" borderId="0" xfId="26" applyFont="1" applyFill="1" applyAlignment="1">
      <alignment horizontal="center"/>
    </xf>
    <xf numFmtId="187" fontId="31" fillId="0" borderId="0" xfId="44" applyNumberFormat="1" applyFont="1" applyFill="1" applyAlignment="1">
      <alignment horizontal="center"/>
    </xf>
    <xf numFmtId="187" fontId="2" fillId="0" borderId="0" xfId="44" applyNumberFormat="1" applyFont="1" applyFill="1" applyAlignment="1">
      <alignment horizontal="center"/>
    </xf>
    <xf numFmtId="0" fontId="9" fillId="0" borderId="0" xfId="26" applyFont="1" applyFill="1" applyBorder="1" applyAlignment="1">
      <alignment horizontal="center"/>
    </xf>
    <xf numFmtId="0" fontId="33" fillId="0" borderId="4" xfId="26" applyFont="1" applyFill="1" applyBorder="1" applyAlignment="1">
      <alignment horizontal="center" vertical="center"/>
    </xf>
    <xf numFmtId="187" fontId="33" fillId="0" borderId="4" xfId="44" applyNumberFormat="1" applyFont="1" applyFill="1" applyBorder="1" applyAlignment="1">
      <alignment horizontal="center" vertical="center" wrapText="1"/>
    </xf>
    <xf numFmtId="0" fontId="9" fillId="4" borderId="11" xfId="26" applyFont="1" applyFill="1" applyBorder="1"/>
    <xf numFmtId="0" fontId="2" fillId="4" borderId="12" xfId="26" applyFont="1" applyFill="1" applyBorder="1"/>
    <xf numFmtId="3" fontId="2" fillId="4" borderId="12" xfId="26" applyNumberFormat="1" applyFont="1" applyFill="1" applyBorder="1" applyAlignment="1">
      <alignment horizontal="left"/>
    </xf>
    <xf numFmtId="187" fontId="2" fillId="4" borderId="13" xfId="44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9" fillId="4" borderId="1" xfId="26" applyFont="1" applyFill="1" applyBorder="1"/>
    <xf numFmtId="0" fontId="2" fillId="4" borderId="12" xfId="0" applyFont="1" applyFill="1" applyBorder="1"/>
    <xf numFmtId="187" fontId="2" fillId="4" borderId="13" xfId="44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/>
    <xf numFmtId="187" fontId="2" fillId="4" borderId="1" xfId="44" applyNumberFormat="1" applyFont="1" applyFill="1" applyBorder="1" applyAlignment="1">
      <alignment horizontal="center"/>
    </xf>
    <xf numFmtId="0" fontId="2" fillId="0" borderId="37" xfId="0" applyFont="1" applyBorder="1"/>
    <xf numFmtId="0" fontId="2" fillId="0" borderId="37" xfId="0" applyFont="1" applyBorder="1" applyAlignment="1">
      <alignment horizont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Fill="1" applyBorder="1" applyAlignment="1">
      <alignment shrinkToFit="1"/>
    </xf>
    <xf numFmtId="0" fontId="2" fillId="0" borderId="1" xfId="26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center"/>
    </xf>
    <xf numFmtId="0" fontId="9" fillId="53" borderId="12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0" xfId="0" applyFont="1" applyFill="1" applyBorder="1"/>
    <xf numFmtId="0" fontId="2" fillId="0" borderId="41" xfId="0" applyFont="1" applyFill="1" applyBorder="1"/>
    <xf numFmtId="0" fontId="9" fillId="57" borderId="40" xfId="0" applyFont="1" applyFill="1" applyBorder="1" applyAlignment="1">
      <alignment horizontal="right" vertical="center"/>
    </xf>
    <xf numFmtId="0" fontId="9" fillId="53" borderId="40" xfId="0" applyFont="1" applyFill="1" applyBorder="1" applyAlignment="1">
      <alignment horizontal="right" vertical="center"/>
    </xf>
    <xf numFmtId="0" fontId="9" fillId="53" borderId="10" xfId="0" applyFont="1" applyFill="1" applyBorder="1" applyAlignment="1">
      <alignment horizontal="right" vertical="center"/>
    </xf>
    <xf numFmtId="0" fontId="9" fillId="48" borderId="10" xfId="0" applyFont="1" applyFill="1" applyBorder="1" applyAlignment="1">
      <alignment horizontal="right" vertical="center"/>
    </xf>
    <xf numFmtId="0" fontId="9" fillId="6" borderId="10" xfId="0" applyFont="1" applyFill="1" applyBorder="1" applyAlignment="1">
      <alignment horizontal="right" vertical="center"/>
    </xf>
    <xf numFmtId="0" fontId="9" fillId="48" borderId="40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/>
    </xf>
    <xf numFmtId="0" fontId="9" fillId="50" borderId="10" xfId="0" applyFont="1" applyFill="1" applyBorder="1" applyAlignment="1">
      <alignment horizontal="right" vertical="center"/>
    </xf>
    <xf numFmtId="0" fontId="9" fillId="51" borderId="10" xfId="0" applyFont="1" applyFill="1" applyBorder="1" applyAlignment="1">
      <alignment horizontal="right" vertical="center"/>
    </xf>
    <xf numFmtId="0" fontId="9" fillId="50" borderId="40" xfId="0" applyFont="1" applyFill="1" applyBorder="1" applyAlignment="1">
      <alignment horizontal="right" vertical="center"/>
    </xf>
    <xf numFmtId="0" fontId="9" fillId="51" borderId="1" xfId="0" applyFont="1" applyFill="1" applyBorder="1" applyAlignment="1">
      <alignment horizontal="right" vertical="center"/>
    </xf>
    <xf numFmtId="0" fontId="9" fillId="54" borderId="10" xfId="0" applyFont="1" applyFill="1" applyBorder="1" applyAlignment="1">
      <alignment horizontal="right" vertical="center"/>
    </xf>
    <xf numFmtId="0" fontId="9" fillId="43" borderId="10" xfId="0" applyFont="1" applyFill="1" applyBorder="1" applyAlignment="1">
      <alignment horizontal="right" vertical="center"/>
    </xf>
    <xf numFmtId="0" fontId="9" fillId="54" borderId="40" xfId="0" applyFont="1" applyFill="1" applyBorder="1" applyAlignment="1">
      <alignment horizontal="right" vertical="center"/>
    </xf>
    <xf numFmtId="0" fontId="9" fillId="43" borderId="1" xfId="0" applyFont="1" applyFill="1" applyBorder="1" applyAlignment="1">
      <alignment horizontal="right" vertical="center"/>
    </xf>
    <xf numFmtId="0" fontId="9" fillId="52" borderId="1" xfId="0" applyFont="1" applyFill="1" applyBorder="1" applyAlignment="1">
      <alignment horizontal="center"/>
    </xf>
    <xf numFmtId="0" fontId="9" fillId="52" borderId="4" xfId="0" applyFont="1" applyFill="1" applyBorder="1" applyAlignment="1">
      <alignment horizontal="center"/>
    </xf>
    <xf numFmtId="0" fontId="9" fillId="52" borderId="1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9" fillId="0" borderId="0" xfId="0" applyFont="1" applyFill="1"/>
    <xf numFmtId="0" fontId="1" fillId="0" borderId="0" xfId="0" applyFont="1" applyFill="1" applyBorder="1" applyAlignment="1"/>
    <xf numFmtId="0" fontId="9" fillId="55" borderId="29" xfId="0" applyFont="1" applyFill="1" applyBorder="1" applyAlignment="1">
      <alignment horizontal="center"/>
    </xf>
    <xf numFmtId="0" fontId="9" fillId="54" borderId="29" xfId="0" applyFont="1" applyFill="1" applyBorder="1" applyAlignment="1">
      <alignment horizontal="center"/>
    </xf>
    <xf numFmtId="0" fontId="9" fillId="53" borderId="42" xfId="0" applyFont="1" applyFill="1" applyBorder="1" applyAlignment="1">
      <alignment horizontal="center"/>
    </xf>
    <xf numFmtId="0" fontId="9" fillId="53" borderId="43" xfId="0" applyFont="1" applyFill="1" applyBorder="1" applyAlignment="1">
      <alignment horizontal="center"/>
    </xf>
    <xf numFmtId="0" fontId="9" fillId="48" borderId="42" xfId="0" applyFont="1" applyFill="1" applyBorder="1" applyAlignment="1">
      <alignment horizontal="right" vertical="center"/>
    </xf>
    <xf numFmtId="0" fontId="9" fillId="48" borderId="43" xfId="0" applyFont="1" applyFill="1" applyBorder="1" applyAlignment="1">
      <alignment horizontal="right" vertical="center"/>
    </xf>
    <xf numFmtId="0" fontId="9" fillId="50" borderId="42" xfId="0" applyFont="1" applyFill="1" applyBorder="1" applyAlignment="1">
      <alignment horizontal="right" vertical="center"/>
    </xf>
    <xf numFmtId="0" fontId="9" fillId="50" borderId="43" xfId="0" applyFont="1" applyFill="1" applyBorder="1" applyAlignment="1">
      <alignment horizontal="right" vertical="center"/>
    </xf>
    <xf numFmtId="0" fontId="9" fillId="54" borderId="42" xfId="0" applyFont="1" applyFill="1" applyBorder="1" applyAlignment="1">
      <alignment horizontal="right" vertical="center"/>
    </xf>
    <xf numFmtId="0" fontId="9" fillId="54" borderId="43" xfId="0" applyFont="1" applyFill="1" applyBorder="1" applyAlignment="1">
      <alignment horizontal="right" vertical="center"/>
    </xf>
    <xf numFmtId="0" fontId="9" fillId="57" borderId="42" xfId="0" applyFont="1" applyFill="1" applyBorder="1" applyAlignment="1">
      <alignment horizontal="right" vertical="center"/>
    </xf>
    <xf numFmtId="0" fontId="9" fillId="57" borderId="43" xfId="0" applyFont="1" applyFill="1" applyBorder="1" applyAlignment="1">
      <alignment horizontal="right" vertical="center"/>
    </xf>
    <xf numFmtId="0" fontId="2" fillId="44" borderId="1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center"/>
    </xf>
    <xf numFmtId="0" fontId="9" fillId="53" borderId="1" xfId="0" applyFont="1" applyFill="1" applyBorder="1" applyAlignment="1">
      <alignment horizontal="center"/>
    </xf>
    <xf numFmtId="0" fontId="9" fillId="0" borderId="1" xfId="26" applyFont="1" applyFill="1" applyBorder="1" applyAlignment="1">
      <alignment horizontal="center" vertical="center" shrinkToFit="1"/>
    </xf>
    <xf numFmtId="0" fontId="2" fillId="43" borderId="12" xfId="0" applyFont="1" applyFill="1" applyBorder="1" applyAlignment="1">
      <alignment horizontal="center"/>
    </xf>
    <xf numFmtId="0" fontId="2" fillId="43" borderId="11" xfId="0" applyFont="1" applyFill="1" applyBorder="1"/>
    <xf numFmtId="0" fontId="2" fillId="43" borderId="12" xfId="0" applyFont="1" applyFill="1" applyBorder="1"/>
    <xf numFmtId="187" fontId="9" fillId="55" borderId="1" xfId="44" applyNumberFormat="1" applyFont="1" applyFill="1" applyBorder="1" applyAlignment="1">
      <alignment horizontal="center" vertical="center" shrinkToFit="1"/>
    </xf>
    <xf numFmtId="187" fontId="2" fillId="55" borderId="1" xfId="44" applyNumberFormat="1" applyFont="1" applyFill="1" applyBorder="1" applyAlignment="1">
      <alignment horizontal="center" vertical="center" shrinkToFit="1"/>
    </xf>
    <xf numFmtId="187" fontId="9" fillId="55" borderId="1" xfId="44" applyNumberFormat="1" applyFont="1" applyFill="1" applyBorder="1" applyAlignment="1">
      <alignment horizontal="right" vertical="center" shrinkToFit="1"/>
    </xf>
    <xf numFmtId="187" fontId="2" fillId="55" borderId="1" xfId="44" applyNumberFormat="1" applyFont="1" applyFill="1" applyBorder="1" applyAlignment="1">
      <alignment horizontal="right" vertical="center" shrinkToFit="1"/>
    </xf>
    <xf numFmtId="0" fontId="6" fillId="47" borderId="4" xfId="0" applyFont="1" applyFill="1" applyBorder="1"/>
    <xf numFmtId="0" fontId="6" fillId="47" borderId="1" xfId="0" applyFont="1" applyFill="1" applyBorder="1" applyAlignment="1">
      <alignment horizontal="left"/>
    </xf>
    <xf numFmtId="0" fontId="6" fillId="47" borderId="1" xfId="0" applyFont="1" applyFill="1" applyBorder="1" applyAlignment="1">
      <alignment horizontal="center"/>
    </xf>
    <xf numFmtId="0" fontId="6" fillId="47" borderId="7" xfId="0" applyFont="1" applyFill="1" applyBorder="1"/>
    <xf numFmtId="0" fontId="6" fillId="47" borderId="10" xfId="0" applyFont="1" applyFill="1" applyBorder="1"/>
    <xf numFmtId="0" fontId="6" fillId="43" borderId="4" xfId="0" applyFont="1" applyFill="1" applyBorder="1"/>
    <xf numFmtId="0" fontId="6" fillId="43" borderId="1" xfId="0" applyFont="1" applyFill="1" applyBorder="1" applyAlignment="1">
      <alignment horizontal="left"/>
    </xf>
    <xf numFmtId="0" fontId="6" fillId="43" borderId="1" xfId="0" applyFont="1" applyFill="1" applyBorder="1" applyAlignment="1">
      <alignment horizontal="center"/>
    </xf>
    <xf numFmtId="0" fontId="6" fillId="43" borderId="7" xfId="0" applyFont="1" applyFill="1" applyBorder="1"/>
    <xf numFmtId="0" fontId="6" fillId="43" borderId="10" xfId="0" applyFont="1" applyFill="1" applyBorder="1"/>
    <xf numFmtId="0" fontId="7" fillId="54" borderId="1" xfId="0" applyFont="1" applyFill="1" applyBorder="1" applyAlignment="1">
      <alignment horizontal="center"/>
    </xf>
    <xf numFmtId="0" fontId="6" fillId="51" borderId="4" xfId="0" applyFont="1" applyFill="1" applyBorder="1"/>
    <xf numFmtId="0" fontId="6" fillId="51" borderId="1" xfId="0" applyFont="1" applyFill="1" applyBorder="1" applyAlignment="1">
      <alignment horizontal="left"/>
    </xf>
    <xf numFmtId="0" fontId="6" fillId="51" borderId="1" xfId="0" applyFont="1" applyFill="1" applyBorder="1" applyAlignment="1">
      <alignment horizontal="center"/>
    </xf>
    <xf numFmtId="0" fontId="4" fillId="51" borderId="10" xfId="0" applyFont="1" applyFill="1" applyBorder="1"/>
    <xf numFmtId="0" fontId="7" fillId="59" borderId="1" xfId="0" applyFont="1" applyFill="1" applyBorder="1" applyAlignment="1">
      <alignment horizontal="center"/>
    </xf>
    <xf numFmtId="0" fontId="7" fillId="48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/>
    </xf>
    <xf numFmtId="0" fontId="9" fillId="55" borderId="2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9" fillId="44" borderId="1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9" fillId="44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shrinkToFit="1"/>
    </xf>
    <xf numFmtId="0" fontId="9" fillId="54" borderId="28" xfId="0" applyFont="1" applyFill="1" applyBorder="1" applyAlignment="1">
      <alignment horizontal="right" vertical="center"/>
    </xf>
    <xf numFmtId="0" fontId="9" fillId="54" borderId="29" xfId="0" applyFont="1" applyFill="1" applyBorder="1" applyAlignment="1">
      <alignment horizontal="right" vertical="center"/>
    </xf>
    <xf numFmtId="0" fontId="9" fillId="57" borderId="10" xfId="0" applyFont="1" applyFill="1" applyBorder="1" applyAlignment="1">
      <alignment horizontal="right" vertical="center"/>
    </xf>
    <xf numFmtId="0" fontId="9" fillId="46" borderId="10" xfId="0" applyFont="1" applyFill="1" applyBorder="1" applyAlignment="1">
      <alignment horizontal="right" vertical="center"/>
    </xf>
    <xf numFmtId="0" fontId="9" fillId="46" borderId="1" xfId="0" applyFont="1" applyFill="1" applyBorder="1" applyAlignment="1">
      <alignment horizontal="right" vertical="center"/>
    </xf>
    <xf numFmtId="0" fontId="32" fillId="0" borderId="0" xfId="0" applyFont="1" applyFill="1" applyBorder="1" applyAlignment="1"/>
    <xf numFmtId="0" fontId="9" fillId="2" borderId="28" xfId="0" applyFont="1" applyFill="1" applyBorder="1" applyAlignment="1">
      <alignment horizontal="center"/>
    </xf>
    <xf numFmtId="0" fontId="9" fillId="53" borderId="42" xfId="0" applyFont="1" applyFill="1" applyBorder="1"/>
    <xf numFmtId="0" fontId="9" fillId="53" borderId="28" xfId="0" applyFont="1" applyFill="1" applyBorder="1" applyAlignment="1">
      <alignment horizontal="right" vertical="center"/>
    </xf>
    <xf numFmtId="0" fontId="9" fillId="49" borderId="10" xfId="0" applyFont="1" applyFill="1" applyBorder="1" applyAlignment="1">
      <alignment horizontal="right" vertical="center"/>
    </xf>
    <xf numFmtId="0" fontId="9" fillId="48" borderId="28" xfId="0" applyFont="1" applyFill="1" applyBorder="1" applyAlignment="1">
      <alignment horizontal="right" vertical="center"/>
    </xf>
    <xf numFmtId="0" fontId="9" fillId="50" borderId="28" xfId="0" applyFont="1" applyFill="1" applyBorder="1" applyAlignment="1">
      <alignment horizontal="right" vertical="center"/>
    </xf>
    <xf numFmtId="0" fontId="9" fillId="57" borderId="28" xfId="0" applyFont="1" applyFill="1" applyBorder="1" applyAlignment="1">
      <alignment horizontal="right" vertical="center"/>
    </xf>
    <xf numFmtId="0" fontId="9" fillId="8" borderId="54" xfId="0" applyFont="1" applyFill="1" applyBorder="1" applyAlignment="1">
      <alignment horizontal="right" vertical="center"/>
    </xf>
    <xf numFmtId="0" fontId="9" fillId="49" borderId="1" xfId="0" applyFont="1" applyFill="1" applyBorder="1" applyAlignment="1">
      <alignment horizontal="right" vertical="center"/>
    </xf>
    <xf numFmtId="0" fontId="9" fillId="56" borderId="28" xfId="0" applyFont="1" applyFill="1" applyBorder="1" applyAlignment="1">
      <alignment horizontal="center"/>
    </xf>
    <xf numFmtId="0" fontId="9" fillId="45" borderId="28" xfId="0" applyFont="1" applyFill="1" applyBorder="1" applyAlignment="1">
      <alignment horizontal="center"/>
    </xf>
    <xf numFmtId="0" fontId="9" fillId="45" borderId="29" xfId="0" applyFont="1" applyFill="1" applyBorder="1" applyAlignment="1">
      <alignment horizontal="center"/>
    </xf>
    <xf numFmtId="0" fontId="9" fillId="53" borderId="1" xfId="0" applyFont="1" applyFill="1" applyBorder="1" applyAlignment="1">
      <alignment horizontal="right" vertical="center"/>
    </xf>
    <xf numFmtId="0" fontId="9" fillId="48" borderId="1" xfId="0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/>
    </xf>
    <xf numFmtId="0" fontId="9" fillId="58" borderId="28" xfId="0" applyFont="1" applyFill="1" applyBorder="1" applyAlignment="1">
      <alignment horizontal="center"/>
    </xf>
    <xf numFmtId="0" fontId="9" fillId="44" borderId="9" xfId="0" applyFont="1" applyFill="1" applyBorder="1" applyAlignment="1">
      <alignment horizontal="right" vertical="center"/>
    </xf>
    <xf numFmtId="0" fontId="9" fillId="53" borderId="29" xfId="0" applyFont="1" applyFill="1" applyBorder="1" applyAlignment="1">
      <alignment horizontal="right" vertical="center"/>
    </xf>
    <xf numFmtId="0" fontId="9" fillId="50" borderId="29" xfId="0" applyFont="1" applyFill="1" applyBorder="1" applyAlignment="1">
      <alignment horizontal="right" vertical="center"/>
    </xf>
    <xf numFmtId="0" fontId="9" fillId="57" borderId="29" xfId="0" applyFont="1" applyFill="1" applyBorder="1" applyAlignment="1">
      <alignment horizontal="right" vertical="center"/>
    </xf>
    <xf numFmtId="0" fontId="9" fillId="8" borderId="56" xfId="0" applyFont="1" applyFill="1" applyBorder="1" applyAlignment="1">
      <alignment horizontal="right" vertical="center"/>
    </xf>
    <xf numFmtId="0" fontId="9" fillId="57" borderId="52" xfId="0" applyFont="1" applyFill="1" applyBorder="1"/>
    <xf numFmtId="0" fontId="9" fillId="57" borderId="42" xfId="0" applyFont="1" applyFill="1" applyBorder="1"/>
    <xf numFmtId="0" fontId="9" fillId="54" borderId="52" xfId="0" applyFont="1" applyFill="1" applyBorder="1"/>
    <xf numFmtId="0" fontId="9" fillId="54" borderId="42" xfId="0" applyFont="1" applyFill="1" applyBorder="1"/>
    <xf numFmtId="0" fontId="9" fillId="50" borderId="52" xfId="0" applyFont="1" applyFill="1" applyBorder="1"/>
    <xf numFmtId="0" fontId="9" fillId="50" borderId="42" xfId="0" applyFont="1" applyFill="1" applyBorder="1"/>
    <xf numFmtId="0" fontId="9" fillId="48" borderId="52" xfId="0" applyFont="1" applyFill="1" applyBorder="1"/>
    <xf numFmtId="0" fontId="9" fillId="48" borderId="42" xfId="0" applyFont="1" applyFill="1" applyBorder="1"/>
    <xf numFmtId="0" fontId="9" fillId="53" borderId="52" xfId="0" applyFont="1" applyFill="1" applyBorder="1"/>
    <xf numFmtId="0" fontId="9" fillId="4" borderId="30" xfId="0" applyFont="1" applyFill="1" applyBorder="1"/>
    <xf numFmtId="0" fontId="9" fillId="4" borderId="47" xfId="0" applyFont="1" applyFill="1" applyBorder="1"/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4" borderId="33" xfId="0" applyFont="1" applyFill="1" applyBorder="1"/>
    <xf numFmtId="0" fontId="9" fillId="4" borderId="0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49" xfId="0" applyFont="1" applyFill="1" applyBorder="1" applyAlignment="1">
      <alignment horizontal="center"/>
    </xf>
    <xf numFmtId="0" fontId="9" fillId="4" borderId="46" xfId="0" applyFont="1" applyFill="1" applyBorder="1"/>
    <xf numFmtId="0" fontId="9" fillId="4" borderId="50" xfId="0" applyFont="1" applyFill="1" applyBorder="1"/>
    <xf numFmtId="0" fontId="9" fillId="4" borderId="45" xfId="0" applyFont="1" applyFill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56" borderId="27" xfId="0" applyFont="1" applyFill="1" applyBorder="1" applyAlignment="1">
      <alignment horizontal="center"/>
    </xf>
    <xf numFmtId="0" fontId="9" fillId="58" borderId="39" xfId="0" applyFont="1" applyFill="1" applyBorder="1" applyAlignment="1">
      <alignment horizontal="center"/>
    </xf>
    <xf numFmtId="0" fontId="2" fillId="0" borderId="4" xfId="0" applyFont="1" applyFill="1" applyBorder="1"/>
    <xf numFmtId="0" fontId="2" fillId="0" borderId="7" xfId="0" applyFont="1" applyFill="1" applyBorder="1"/>
    <xf numFmtId="0" fontId="9" fillId="47" borderId="1" xfId="0" applyFont="1" applyFill="1" applyBorder="1" applyAlignment="1">
      <alignment horizontal="center"/>
    </xf>
    <xf numFmtId="0" fontId="9" fillId="47" borderId="12" xfId="0" applyFont="1" applyFill="1" applyBorder="1" applyAlignment="1">
      <alignment horizontal="center"/>
    </xf>
    <xf numFmtId="0" fontId="9" fillId="43" borderId="1" xfId="0" applyFont="1" applyFill="1" applyBorder="1" applyAlignment="1">
      <alignment horizontal="center"/>
    </xf>
    <xf numFmtId="0" fontId="9" fillId="43" borderId="12" xfId="0" applyFont="1" applyFill="1" applyBorder="1" applyAlignment="1">
      <alignment horizontal="center"/>
    </xf>
    <xf numFmtId="0" fontId="9" fillId="51" borderId="1" xfId="0" applyFont="1" applyFill="1" applyBorder="1" applyAlignment="1">
      <alignment horizontal="center"/>
    </xf>
    <xf numFmtId="0" fontId="9" fillId="51" borderId="12" xfId="0" applyFont="1" applyFill="1" applyBorder="1" applyAlignment="1">
      <alignment horizontal="center"/>
    </xf>
    <xf numFmtId="0" fontId="9" fillId="49" borderId="1" xfId="0" applyFont="1" applyFill="1" applyBorder="1" applyAlignment="1">
      <alignment horizontal="center"/>
    </xf>
    <xf numFmtId="0" fontId="9" fillId="49" borderId="12" xfId="0" applyFont="1" applyFill="1" applyBorder="1" applyAlignment="1">
      <alignment horizontal="center"/>
    </xf>
    <xf numFmtId="0" fontId="9" fillId="47" borderId="1" xfId="0" applyFont="1" applyFill="1" applyBorder="1"/>
    <xf numFmtId="0" fontId="9" fillId="47" borderId="11" xfId="0" applyFont="1" applyFill="1" applyBorder="1"/>
    <xf numFmtId="0" fontId="9" fillId="47" borderId="12" xfId="0" applyFont="1" applyFill="1" applyBorder="1"/>
    <xf numFmtId="0" fontId="9" fillId="43" borderId="1" xfId="0" applyFont="1" applyFill="1" applyBorder="1"/>
    <xf numFmtId="0" fontId="9" fillId="43" borderId="11" xfId="0" applyFont="1" applyFill="1" applyBorder="1"/>
    <xf numFmtId="0" fontId="9" fillId="43" borderId="12" xfId="0" applyFont="1" applyFill="1" applyBorder="1"/>
    <xf numFmtId="0" fontId="9" fillId="51" borderId="1" xfId="0" applyFont="1" applyFill="1" applyBorder="1"/>
    <xf numFmtId="0" fontId="9" fillId="51" borderId="11" xfId="0" applyFont="1" applyFill="1" applyBorder="1"/>
    <xf numFmtId="0" fontId="9" fillId="51" borderId="12" xfId="0" applyFont="1" applyFill="1" applyBorder="1"/>
    <xf numFmtId="0" fontId="9" fillId="49" borderId="1" xfId="0" applyFont="1" applyFill="1" applyBorder="1"/>
    <xf numFmtId="0" fontId="9" fillId="49" borderId="11" xfId="0" applyFont="1" applyFill="1" applyBorder="1"/>
    <xf numFmtId="0" fontId="9" fillId="49" borderId="12" xfId="0" applyFont="1" applyFill="1" applyBorder="1"/>
    <xf numFmtId="0" fontId="9" fillId="52" borderId="2" xfId="0" applyFont="1" applyFill="1" applyBorder="1"/>
    <xf numFmtId="0" fontId="9" fillId="52" borderId="3" xfId="0" applyFont="1" applyFill="1" applyBorder="1"/>
    <xf numFmtId="0" fontId="9" fillId="52" borderId="5" xfId="0" applyFont="1" applyFill="1" applyBorder="1"/>
    <xf numFmtId="0" fontId="9" fillId="52" borderId="6" xfId="0" applyFont="1" applyFill="1" applyBorder="1" applyAlignment="1">
      <alignment horizontal="center"/>
    </xf>
    <xf numFmtId="0" fontId="9" fillId="52" borderId="7" xfId="0" applyFont="1" applyFill="1" applyBorder="1" applyAlignment="1">
      <alignment horizontal="center"/>
    </xf>
    <xf numFmtId="0" fontId="9" fillId="43" borderId="4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center"/>
    </xf>
    <xf numFmtId="0" fontId="9" fillId="49" borderId="4" xfId="0" applyFont="1" applyFill="1" applyBorder="1" applyAlignment="1">
      <alignment horizontal="center"/>
    </xf>
    <xf numFmtId="0" fontId="9" fillId="52" borderId="8" xfId="0" applyFont="1" applyFill="1" applyBorder="1"/>
    <xf numFmtId="0" fontId="9" fillId="52" borderId="9" xfId="0" applyFont="1" applyFill="1" applyBorder="1"/>
    <xf numFmtId="0" fontId="9" fillId="43" borderId="10" xfId="0" applyFont="1" applyFill="1" applyBorder="1" applyAlignment="1">
      <alignment horizontal="center"/>
    </xf>
    <xf numFmtId="0" fontId="9" fillId="44" borderId="10" xfId="0" applyFont="1" applyFill="1" applyBorder="1" applyAlignment="1">
      <alignment horizontal="center"/>
    </xf>
    <xf numFmtId="0" fontId="9" fillId="49" borderId="10" xfId="0" applyFont="1" applyFill="1" applyBorder="1" applyAlignment="1">
      <alignment horizontal="center"/>
    </xf>
    <xf numFmtId="0" fontId="9" fillId="53" borderId="1" xfId="0" applyFont="1" applyFill="1" applyBorder="1"/>
    <xf numFmtId="0" fontId="9" fillId="53" borderId="11" xfId="0" applyFont="1" applyFill="1" applyBorder="1"/>
    <xf numFmtId="0" fontId="9" fillId="53" borderId="12" xfId="0" applyFont="1" applyFill="1" applyBorder="1"/>
    <xf numFmtId="0" fontId="2" fillId="4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34" fillId="0" borderId="0" xfId="0" applyFont="1" applyFill="1"/>
    <xf numFmtId="0" fontId="35" fillId="0" borderId="0" xfId="0" applyFont="1" applyFill="1"/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2" fillId="0" borderId="13" xfId="0" applyFont="1" applyFill="1" applyBorder="1"/>
    <xf numFmtId="0" fontId="9" fillId="54" borderId="28" xfId="0" applyFont="1" applyFill="1" applyBorder="1" applyAlignment="1">
      <alignment horizontal="center"/>
    </xf>
    <xf numFmtId="0" fontId="9" fillId="44" borderId="12" xfId="0" applyFont="1" applyFill="1" applyBorder="1" applyAlignment="1">
      <alignment horizontal="center"/>
    </xf>
    <xf numFmtId="0" fontId="9" fillId="43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9" fillId="45" borderId="1" xfId="0" applyFont="1" applyFill="1" applyBorder="1" applyAlignment="1">
      <alignment horizontal="center"/>
    </xf>
    <xf numFmtId="0" fontId="9" fillId="45" borderId="26" xfId="0" applyFont="1" applyFill="1" applyBorder="1" applyAlignment="1">
      <alignment horizontal="center"/>
    </xf>
    <xf numFmtId="0" fontId="9" fillId="53" borderId="27" xfId="0" applyFont="1" applyFill="1" applyBorder="1" applyAlignment="1">
      <alignment horizontal="center"/>
    </xf>
    <xf numFmtId="0" fontId="9" fillId="53" borderId="28" xfId="0" applyFont="1" applyFill="1" applyBorder="1" applyAlignment="1">
      <alignment horizontal="center"/>
    </xf>
    <xf numFmtId="0" fontId="9" fillId="53" borderId="38" xfId="0" applyFont="1" applyFill="1" applyBorder="1" applyAlignment="1">
      <alignment horizontal="center"/>
    </xf>
    <xf numFmtId="0" fontId="9" fillId="48" borderId="27" xfId="0" applyFont="1" applyFill="1" applyBorder="1" applyAlignment="1">
      <alignment horizontal="center"/>
    </xf>
    <xf numFmtId="0" fontId="9" fillId="48" borderId="28" xfId="0" applyFont="1" applyFill="1" applyBorder="1" applyAlignment="1">
      <alignment horizontal="center"/>
    </xf>
    <xf numFmtId="0" fontId="9" fillId="48" borderId="38" xfId="0" applyFont="1" applyFill="1" applyBorder="1" applyAlignment="1">
      <alignment horizontal="center"/>
    </xf>
    <xf numFmtId="0" fontId="9" fillId="50" borderId="27" xfId="0" applyFont="1" applyFill="1" applyBorder="1" applyAlignment="1">
      <alignment horizontal="center"/>
    </xf>
    <xf numFmtId="0" fontId="9" fillId="50" borderId="28" xfId="0" applyFont="1" applyFill="1" applyBorder="1" applyAlignment="1">
      <alignment horizontal="center"/>
    </xf>
    <xf numFmtId="0" fontId="9" fillId="50" borderId="38" xfId="0" applyFont="1" applyFill="1" applyBorder="1" applyAlignment="1">
      <alignment horizontal="center"/>
    </xf>
    <xf numFmtId="0" fontId="9" fillId="44" borderId="1" xfId="0" applyFont="1" applyFill="1" applyBorder="1" applyAlignment="1">
      <alignment horizontal="center"/>
    </xf>
    <xf numFmtId="0" fontId="9" fillId="43" borderId="1" xfId="0" applyFont="1" applyFill="1" applyBorder="1" applyAlignment="1">
      <alignment horizontal="center"/>
    </xf>
    <xf numFmtId="0" fontId="9" fillId="54" borderId="1" xfId="0" applyFont="1" applyFill="1" applyBorder="1" applyAlignment="1">
      <alignment horizontal="center"/>
    </xf>
    <xf numFmtId="0" fontId="9" fillId="54" borderId="26" xfId="0" applyFont="1" applyFill="1" applyBorder="1" applyAlignment="1">
      <alignment horizontal="center"/>
    </xf>
    <xf numFmtId="0" fontId="9" fillId="55" borderId="42" xfId="0" applyFont="1" applyFill="1" applyBorder="1" applyAlignment="1">
      <alignment horizontal="center"/>
    </xf>
    <xf numFmtId="0" fontId="9" fillId="55" borderId="43" xfId="0" applyFont="1" applyFill="1" applyBorder="1" applyAlignment="1">
      <alignment horizontal="center"/>
    </xf>
    <xf numFmtId="0" fontId="9" fillId="45" borderId="52" xfId="0" applyFont="1" applyFill="1" applyBorder="1" applyAlignment="1">
      <alignment horizontal="center"/>
    </xf>
    <xf numFmtId="0" fontId="9" fillId="45" borderId="42" xfId="0" applyFont="1" applyFill="1" applyBorder="1" applyAlignment="1">
      <alignment horizontal="center"/>
    </xf>
    <xf numFmtId="0" fontId="9" fillId="45" borderId="43" xfId="0" applyFont="1" applyFill="1" applyBorder="1" applyAlignment="1">
      <alignment horizontal="center"/>
    </xf>
    <xf numFmtId="0" fontId="9" fillId="54" borderId="52" xfId="0" applyFont="1" applyFill="1" applyBorder="1" applyAlignment="1">
      <alignment horizontal="center"/>
    </xf>
    <xf numFmtId="0" fontId="9" fillId="54" borderId="42" xfId="0" applyFont="1" applyFill="1" applyBorder="1" applyAlignment="1">
      <alignment horizontal="center"/>
    </xf>
    <xf numFmtId="0" fontId="9" fillId="54" borderId="43" xfId="0" applyFont="1" applyFill="1" applyBorder="1" applyAlignment="1">
      <alignment horizontal="center"/>
    </xf>
    <xf numFmtId="0" fontId="9" fillId="54" borderId="27" xfId="0" applyFont="1" applyFill="1" applyBorder="1" applyAlignment="1">
      <alignment horizontal="center"/>
    </xf>
    <xf numFmtId="0" fontId="9" fillId="54" borderId="28" xfId="0" applyFont="1" applyFill="1" applyBorder="1" applyAlignment="1">
      <alignment horizontal="center"/>
    </xf>
    <xf numFmtId="0" fontId="9" fillId="54" borderId="38" xfId="0" applyFont="1" applyFill="1" applyBorder="1" applyAlignment="1">
      <alignment horizontal="center"/>
    </xf>
    <xf numFmtId="0" fontId="9" fillId="57" borderId="27" xfId="0" applyFont="1" applyFill="1" applyBorder="1" applyAlignment="1">
      <alignment horizontal="center"/>
    </xf>
    <xf numFmtId="0" fontId="9" fillId="57" borderId="28" xfId="0" applyFont="1" applyFill="1" applyBorder="1" applyAlignment="1">
      <alignment horizontal="center"/>
    </xf>
    <xf numFmtId="0" fontId="9" fillId="57" borderId="38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center"/>
    </xf>
    <xf numFmtId="0" fontId="9" fillId="55" borderId="1" xfId="0" applyFont="1" applyFill="1" applyBorder="1" applyAlignment="1">
      <alignment horizontal="center"/>
    </xf>
    <xf numFmtId="0" fontId="9" fillId="55" borderId="26" xfId="0" applyFont="1" applyFill="1" applyBorder="1" applyAlignment="1">
      <alignment horizontal="center"/>
    </xf>
    <xf numFmtId="0" fontId="9" fillId="52" borderId="13" xfId="0" applyFont="1" applyFill="1" applyBorder="1" applyAlignment="1">
      <alignment horizontal="center"/>
    </xf>
    <xf numFmtId="0" fontId="9" fillId="44" borderId="57" xfId="0" applyFont="1" applyFill="1" applyBorder="1" applyAlignment="1">
      <alignment horizontal="center"/>
    </xf>
    <xf numFmtId="0" fontId="9" fillId="44" borderId="12" xfId="0" applyFont="1" applyFill="1" applyBorder="1" applyAlignment="1">
      <alignment horizontal="center"/>
    </xf>
    <xf numFmtId="0" fontId="9" fillId="43" borderId="25" xfId="0" applyFont="1" applyFill="1" applyBorder="1" applyAlignment="1">
      <alignment horizontal="center"/>
    </xf>
    <xf numFmtId="0" fontId="9" fillId="43" borderId="11" xfId="0" applyFont="1" applyFill="1" applyBorder="1" applyAlignment="1">
      <alignment horizontal="center"/>
    </xf>
    <xf numFmtId="0" fontId="9" fillId="52" borderId="11" xfId="0" applyFont="1" applyFill="1" applyBorder="1" applyAlignment="1">
      <alignment horizontal="center"/>
    </xf>
    <xf numFmtId="0" fontId="9" fillId="52" borderId="1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33" fillId="0" borderId="15" xfId="0" applyFont="1" applyFill="1" applyBorder="1" applyAlignment="1">
      <alignment horizontal="center"/>
    </xf>
    <xf numFmtId="0" fontId="9" fillId="47" borderId="1" xfId="0" applyFont="1" applyFill="1" applyBorder="1" applyAlignment="1">
      <alignment horizontal="center"/>
    </xf>
    <xf numFmtId="0" fontId="9" fillId="53" borderId="1" xfId="0" applyFont="1" applyFill="1" applyBorder="1" applyAlignment="1">
      <alignment horizontal="center"/>
    </xf>
    <xf numFmtId="0" fontId="9" fillId="49" borderId="1" xfId="0" applyFont="1" applyFill="1" applyBorder="1" applyAlignment="1">
      <alignment horizontal="center"/>
    </xf>
    <xf numFmtId="0" fontId="9" fillId="51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9" fillId="4" borderId="1" xfId="26" applyFont="1" applyFill="1" applyBorder="1" applyAlignment="1">
      <alignment horizontal="center" vertical="center"/>
    </xf>
    <xf numFmtId="0" fontId="32" fillId="0" borderId="0" xfId="26" applyFont="1" applyFill="1" applyAlignment="1">
      <alignment horizontal="center"/>
    </xf>
    <xf numFmtId="0" fontId="9" fillId="0" borderId="1" xfId="26" applyFont="1" applyFill="1" applyBorder="1" applyAlignment="1">
      <alignment horizontal="center" vertical="center"/>
    </xf>
    <xf numFmtId="0" fontId="9" fillId="0" borderId="1" xfId="26" applyFont="1" applyFill="1" applyBorder="1" applyAlignment="1">
      <alignment horizontal="center" vertical="center" shrinkToFit="1"/>
    </xf>
    <xf numFmtId="0" fontId="9" fillId="55" borderId="1" xfId="26" applyFont="1" applyFill="1" applyBorder="1" applyAlignment="1">
      <alignment horizontal="center" vertical="center"/>
    </xf>
    <xf numFmtId="49" fontId="9" fillId="55" borderId="11" xfId="0" applyNumberFormat="1" applyFont="1" applyFill="1" applyBorder="1" applyAlignment="1">
      <alignment horizontal="center" shrinkToFit="1"/>
    </xf>
    <xf numFmtId="49" fontId="9" fillId="55" borderId="13" xfId="0" applyNumberFormat="1" applyFont="1" applyFill="1" applyBorder="1" applyAlignment="1">
      <alignment horizontal="center" shrinkToFit="1"/>
    </xf>
    <xf numFmtId="0" fontId="9" fillId="55" borderId="11" xfId="26" applyFont="1" applyFill="1" applyBorder="1" applyAlignment="1">
      <alignment horizontal="center" vertical="center"/>
    </xf>
    <xf numFmtId="0" fontId="9" fillId="55" borderId="13" xfId="26" applyFont="1" applyFill="1" applyBorder="1" applyAlignment="1">
      <alignment horizontal="center" vertical="center"/>
    </xf>
    <xf numFmtId="0" fontId="9" fillId="55" borderId="11" xfId="26" applyFont="1" applyFill="1" applyBorder="1" applyAlignment="1">
      <alignment horizontal="center" shrinkToFit="1"/>
    </xf>
    <xf numFmtId="0" fontId="9" fillId="55" borderId="13" xfId="26" applyFont="1" applyFill="1" applyBorder="1" applyAlignment="1">
      <alignment horizontal="center" shrinkToFit="1"/>
    </xf>
    <xf numFmtId="0" fontId="32" fillId="0" borderId="0" xfId="26" applyFont="1" applyFill="1" applyBorder="1" applyAlignment="1">
      <alignment horizontal="center"/>
    </xf>
    <xf numFmtId="0" fontId="33" fillId="0" borderId="2" xfId="26" applyFont="1" applyFill="1" applyBorder="1" applyAlignment="1">
      <alignment horizontal="center" vertical="center"/>
    </xf>
    <xf numFmtId="0" fontId="33" fillId="0" borderId="14" xfId="26" applyFont="1" applyFill="1" applyBorder="1" applyAlignment="1">
      <alignment horizontal="center" vertical="center"/>
    </xf>
    <xf numFmtId="0" fontId="33" fillId="0" borderId="3" xfId="26" applyFont="1" applyFill="1" applyBorder="1" applyAlignment="1">
      <alignment horizontal="center" vertical="center"/>
    </xf>
    <xf numFmtId="0" fontId="2" fillId="0" borderId="57" xfId="0" applyFont="1" applyFill="1" applyBorder="1"/>
    <xf numFmtId="0" fontId="2" fillId="0" borderId="12" xfId="0" applyFont="1" applyFill="1" applyBorder="1"/>
    <xf numFmtId="0" fontId="9" fillId="44" borderId="2" xfId="0" applyFont="1" applyFill="1" applyBorder="1" applyAlignment="1">
      <alignment horizontal="center"/>
    </xf>
    <xf numFmtId="0" fontId="9" fillId="4" borderId="2" xfId="0" applyFont="1" applyFill="1" applyBorder="1"/>
    <xf numFmtId="0" fontId="9" fillId="4" borderId="14" xfId="0" applyFont="1" applyFill="1" applyBorder="1"/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/>
    <xf numFmtId="0" fontId="2" fillId="0" borderId="8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59" xfId="0" applyFont="1" applyFill="1" applyBorder="1"/>
    <xf numFmtId="0" fontId="2" fillId="0" borderId="15" xfId="0" applyFont="1" applyFill="1" applyBorder="1"/>
    <xf numFmtId="0" fontId="2" fillId="0" borderId="9" xfId="0" applyFont="1" applyFill="1" applyBorder="1"/>
    <xf numFmtId="0" fontId="2" fillId="0" borderId="13" xfId="0" applyFont="1" applyFill="1" applyBorder="1" applyAlignment="1">
      <alignment horizontal="right" vertical="center"/>
    </xf>
    <xf numFmtId="0" fontId="9" fillId="4" borderId="0" xfId="0" applyFont="1" applyFill="1" applyBorder="1"/>
    <xf numFmtId="0" fontId="9" fillId="52" borderId="3" xfId="0" applyFont="1" applyFill="1" applyBorder="1" applyAlignment="1">
      <alignment horizontal="center"/>
    </xf>
    <xf numFmtId="0" fontId="9" fillId="52" borderId="2" xfId="0" applyFont="1" applyFill="1" applyBorder="1" applyAlignment="1">
      <alignment horizontal="center"/>
    </xf>
    <xf numFmtId="0" fontId="9" fillId="52" borderId="1" xfId="0" applyFont="1" applyFill="1" applyBorder="1" applyAlignment="1">
      <alignment horizontal="right" vertical="center"/>
    </xf>
    <xf numFmtId="0" fontId="9" fillId="47" borderId="1" xfId="0" applyFont="1" applyFill="1" applyBorder="1" applyAlignment="1">
      <alignment horizontal="right" vertical="center"/>
    </xf>
    <xf numFmtId="0" fontId="9" fillId="47" borderId="12" xfId="0" applyFont="1" applyFill="1" applyBorder="1" applyAlignment="1">
      <alignment horizontal="right" vertical="center"/>
    </xf>
    <xf numFmtId="0" fontId="9" fillId="47" borderId="13" xfId="0" applyFont="1" applyFill="1" applyBorder="1" applyAlignment="1">
      <alignment horizontal="right" vertical="center"/>
    </xf>
    <xf numFmtId="0" fontId="9" fillId="47" borderId="10" xfId="0" applyFont="1" applyFill="1" applyBorder="1" applyAlignment="1">
      <alignment horizontal="right" vertical="center"/>
    </xf>
    <xf numFmtId="0" fontId="9" fillId="43" borderId="59" xfId="0" applyFont="1" applyFill="1" applyBorder="1"/>
    <xf numFmtId="0" fontId="9" fillId="43" borderId="8" xfId="0" applyFont="1" applyFill="1" applyBorder="1"/>
    <xf numFmtId="0" fontId="9" fillId="43" borderId="15" xfId="0" applyFont="1" applyFill="1" applyBorder="1"/>
    <xf numFmtId="0" fontId="9" fillId="43" borderId="15" xfId="0" applyFont="1" applyFill="1" applyBorder="1" applyAlignment="1">
      <alignment horizontal="right" vertical="center"/>
    </xf>
    <xf numFmtId="0" fontId="9" fillId="43" borderId="9" xfId="0" applyFont="1" applyFill="1" applyBorder="1" applyAlignment="1">
      <alignment horizontal="right" vertical="center"/>
    </xf>
    <xf numFmtId="0" fontId="9" fillId="51" borderId="12" xfId="0" applyFont="1" applyFill="1" applyBorder="1" applyAlignment="1">
      <alignment horizontal="right" vertical="center"/>
    </xf>
    <xf numFmtId="0" fontId="9" fillId="51" borderId="13" xfId="0" applyFont="1" applyFill="1" applyBorder="1" applyAlignment="1">
      <alignment horizontal="right" vertical="center"/>
    </xf>
    <xf numFmtId="0" fontId="9" fillId="51" borderId="11" xfId="0" applyFont="1" applyFill="1" applyBorder="1" applyAlignment="1">
      <alignment horizontal="center"/>
    </xf>
    <xf numFmtId="0" fontId="9" fillId="49" borderId="12" xfId="0" applyFont="1" applyFill="1" applyBorder="1" applyAlignment="1">
      <alignment horizontal="right" vertical="center"/>
    </xf>
    <xf numFmtId="0" fontId="9" fillId="49" borderId="13" xfId="0" applyFont="1" applyFill="1" applyBorder="1" applyAlignment="1">
      <alignment horizontal="right" vertical="center"/>
    </xf>
    <xf numFmtId="0" fontId="9" fillId="49" borderId="11" xfId="0" applyFont="1" applyFill="1" applyBorder="1" applyAlignment="1">
      <alignment horizontal="center"/>
    </xf>
    <xf numFmtId="0" fontId="9" fillId="44" borderId="11" xfId="0" applyFont="1" applyFill="1" applyBorder="1"/>
    <xf numFmtId="0" fontId="9" fillId="44" borderId="12" xfId="0" applyFont="1" applyFill="1" applyBorder="1"/>
    <xf numFmtId="0" fontId="9" fillId="44" borderId="13" xfId="0" applyFont="1" applyFill="1" applyBorder="1" applyAlignment="1">
      <alignment horizontal="center"/>
    </xf>
    <xf numFmtId="0" fontId="9" fillId="44" borderId="58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center"/>
    </xf>
    <xf numFmtId="0" fontId="9" fillId="44" borderId="4" xfId="0" applyFont="1" applyFill="1" applyBorder="1" applyAlignment="1">
      <alignment horizontal="right" vertical="center"/>
    </xf>
    <xf numFmtId="0" fontId="9" fillId="44" borderId="2" xfId="0" applyFont="1" applyFill="1" applyBorder="1" applyAlignment="1">
      <alignment horizontal="right" vertical="center"/>
    </xf>
    <xf numFmtId="0" fontId="9" fillId="52" borderId="2" xfId="0" applyFont="1" applyFill="1" applyBorder="1" applyAlignment="1">
      <alignment horizontal="center"/>
    </xf>
    <xf numFmtId="0" fontId="9" fillId="52" borderId="14" xfId="0" applyFont="1" applyFill="1" applyBorder="1" applyAlignment="1">
      <alignment horizontal="center"/>
    </xf>
    <xf numFmtId="0" fontId="9" fillId="52" borderId="3" xfId="0" applyFont="1" applyFill="1" applyBorder="1" applyAlignment="1">
      <alignment horizontal="center"/>
    </xf>
    <xf numFmtId="0" fontId="9" fillId="52" borderId="10" xfId="0" applyFont="1" applyFill="1" applyBorder="1" applyAlignment="1">
      <alignment horizontal="center"/>
    </xf>
    <xf numFmtId="0" fontId="9" fillId="49" borderId="1" xfId="0" applyFont="1" applyFill="1" applyBorder="1" applyAlignment="1">
      <alignment horizontal="right" vertical="center" shrinkToFit="1"/>
    </xf>
    <xf numFmtId="0" fontId="9" fillId="8" borderId="53" xfId="0" applyFont="1" applyFill="1" applyBorder="1" applyAlignment="1">
      <alignment horizontal="center"/>
    </xf>
    <xf numFmtId="0" fontId="9" fillId="8" borderId="54" xfId="0" applyFont="1" applyFill="1" applyBorder="1" applyAlignment="1">
      <alignment horizontal="center"/>
    </xf>
    <xf numFmtId="0" fontId="9" fillId="8" borderId="55" xfId="0" applyFont="1" applyFill="1" applyBorder="1" applyAlignment="1">
      <alignment horizontal="center"/>
    </xf>
    <xf numFmtId="0" fontId="10" fillId="0" borderId="0" xfId="0" applyFont="1" applyFill="1"/>
    <xf numFmtId="187" fontId="2" fillId="0" borderId="7" xfId="44" applyNumberFormat="1" applyFont="1" applyFill="1" applyBorder="1" applyAlignment="1">
      <alignment horizontal="right" vertical="center" shrinkToFit="1"/>
    </xf>
    <xf numFmtId="187" fontId="9" fillId="0" borderId="7" xfId="44" applyNumberFormat="1" applyFont="1" applyFill="1" applyBorder="1" applyAlignment="1">
      <alignment horizontal="right" vertical="center" shrinkToFit="1"/>
    </xf>
    <xf numFmtId="0" fontId="2" fillId="0" borderId="0" xfId="0" applyFont="1" applyBorder="1"/>
    <xf numFmtId="0" fontId="2" fillId="0" borderId="60" xfId="26" applyFont="1" applyFill="1" applyBorder="1"/>
    <xf numFmtId="0" fontId="2" fillId="0" borderId="60" xfId="0" applyFont="1" applyBorder="1"/>
    <xf numFmtId="1" fontId="2" fillId="0" borderId="60" xfId="44" applyNumberFormat="1" applyFont="1" applyFill="1" applyBorder="1" applyAlignment="1">
      <alignment horizontal="center"/>
    </xf>
    <xf numFmtId="0" fontId="2" fillId="0" borderId="61" xfId="0" applyFont="1" applyBorder="1"/>
    <xf numFmtId="1" fontId="2" fillId="0" borderId="61" xfId="44" applyNumberFormat="1" applyFont="1" applyFill="1" applyBorder="1" applyAlignment="1">
      <alignment horizontal="center"/>
    </xf>
    <xf numFmtId="0" fontId="2" fillId="0" borderId="61" xfId="0" applyFont="1" applyFill="1" applyBorder="1"/>
    <xf numFmtId="0" fontId="2" fillId="0" borderId="62" xfId="0" applyFont="1" applyFill="1" applyBorder="1"/>
    <xf numFmtId="1" fontId="2" fillId="0" borderId="62" xfId="44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29" fillId="0" borderId="0" xfId="0" applyFont="1"/>
    <xf numFmtId="0" fontId="9" fillId="4" borderId="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</cellXfs>
  <cellStyles count="45">
    <cellStyle name="20% - ส่วนที่ถูกเน้น1" xfId="1" builtinId="30" customBuiltin="1"/>
    <cellStyle name="20% - ส่วนที่ถูกเน้น2" xfId="2" builtinId="34" customBuiltin="1"/>
    <cellStyle name="20% - ส่วนที่ถูกเน้น3" xfId="3" builtinId="38" customBuiltin="1"/>
    <cellStyle name="20% - ส่วนที่ถูกเน้น4" xfId="4" builtinId="42" customBuiltin="1"/>
    <cellStyle name="20% - ส่วนที่ถูกเน้น5" xfId="5" builtinId="46" customBuiltin="1"/>
    <cellStyle name="20% - ส่วนที่ถูกเน้น6" xfId="6" builtinId="50" customBuiltin="1"/>
    <cellStyle name="40% - ส่วนที่ถูกเน้น1" xfId="7" builtinId="31" customBuiltin="1"/>
    <cellStyle name="40% - ส่วนที่ถูกเน้น2" xfId="8" builtinId="35" customBuiltin="1"/>
    <cellStyle name="40% - ส่วนที่ถูกเน้น3" xfId="9" builtinId="39" customBuiltin="1"/>
    <cellStyle name="40% - ส่วนที่ถูกเน้น4" xfId="10" builtinId="43" customBuiltin="1"/>
    <cellStyle name="40% - ส่วนที่ถูกเน้น5" xfId="11" builtinId="47" customBuiltin="1"/>
    <cellStyle name="40% - ส่วนที่ถูกเน้น6" xfId="12" builtinId="51" customBuiltin="1"/>
    <cellStyle name="60% - ส่วนที่ถูกเน้น1" xfId="13" builtinId="32" customBuiltin="1"/>
    <cellStyle name="60% - ส่วนที่ถูกเน้น2" xfId="14" builtinId="36" customBuiltin="1"/>
    <cellStyle name="60% - ส่วนที่ถูกเน้น3" xfId="15" builtinId="40" customBuiltin="1"/>
    <cellStyle name="60% - ส่วนที่ถูกเน้น4" xfId="16" builtinId="44" customBuiltin="1"/>
    <cellStyle name="60% - ส่วนที่ถูกเน้น5" xfId="17" builtinId="48" customBuiltin="1"/>
    <cellStyle name="60% - ส่วนที่ถูกเน้น6" xfId="18" builtinId="52" customBuiltin="1"/>
    <cellStyle name="Normal 2" xfId="42" xr:uid="{00000000-0005-0000-0000-000014000000}"/>
    <cellStyle name="การคำนวณ" xfId="19" builtinId="22" customBuiltin="1"/>
    <cellStyle name="ข้อความเตือน" xfId="20" builtinId="11" customBuiltin="1"/>
    <cellStyle name="ข้อความอธิบาย" xfId="21" builtinId="53" customBuiltin="1"/>
    <cellStyle name="จุลภาค" xfId="44" builtinId="3"/>
    <cellStyle name="ชื่อเรื่อง" xfId="22" builtinId="15" customBuiltin="1"/>
    <cellStyle name="เซลล์ตรวจสอบ" xfId="23" builtinId="23" customBuiltin="1"/>
    <cellStyle name="เซลล์ที่มีลิงก์" xfId="24" builtinId="24" customBuiltin="1"/>
    <cellStyle name="ดี" xfId="25" builtinId="26" customBuiltin="1"/>
    <cellStyle name="ปกติ" xfId="0" builtinId="0"/>
    <cellStyle name="ปกติ_ตารางสถาบันรัฐ" xfId="26" xr:uid="{00000000-0005-0000-0000-00001C000000}"/>
    <cellStyle name="ป้อนค่า" xfId="27" builtinId="20" customBuiltin="1"/>
    <cellStyle name="ปานกลาง" xfId="28" builtinId="28" customBuiltin="1"/>
    <cellStyle name="ผลรวม" xfId="29" builtinId="25" customBuiltin="1"/>
    <cellStyle name="แย่" xfId="30" builtinId="27" customBuiltin="1"/>
    <cellStyle name="ส่วนที่ถูกเน้น1" xfId="31" builtinId="29" customBuiltin="1"/>
    <cellStyle name="ส่วนที่ถูกเน้น2" xfId="32" builtinId="33" customBuiltin="1"/>
    <cellStyle name="ส่วนที่ถูกเน้น3" xfId="33" builtinId="37" customBuiltin="1"/>
    <cellStyle name="ส่วนที่ถูกเน้น4" xfId="34" builtinId="41" customBuiltin="1"/>
    <cellStyle name="ส่วนที่ถูกเน้น5" xfId="35" builtinId="45" customBuiltin="1"/>
    <cellStyle name="ส่วนที่ถูกเน้น6" xfId="36" builtinId="49" customBuiltin="1"/>
    <cellStyle name="แสดงผล" xfId="37" builtinId="21" customBuiltin="1"/>
    <cellStyle name="หมายเหตุ 2" xfId="43" xr:uid="{00000000-0005-0000-0000-000028000000}"/>
    <cellStyle name="หัวเรื่อง 1" xfId="38" builtinId="16" customBuiltin="1"/>
    <cellStyle name="หัวเรื่อง 2" xfId="39" builtinId="17" customBuiltin="1"/>
    <cellStyle name="หัวเรื่อง 3" xfId="40" builtinId="18" customBuiltin="1"/>
    <cellStyle name="หัวเรื่อง 4" xfId="41" builtinId="19" customBuiltin="1"/>
  </cellStyles>
  <dxfs count="0"/>
  <tableStyles count="0" defaultTableStyle="TableStyleMedium2" defaultPivotStyle="PivotStyleLight16"/>
  <colors>
    <mruColors>
      <color rgb="FFFFFFCC"/>
      <color rgb="FFCCFFCC"/>
      <color rgb="FFFFCCFF"/>
      <color rgb="FFCCFFFF"/>
      <color rgb="FFFF99FF"/>
      <color rgb="FFCCECFF"/>
      <color rgb="FFFFFF99"/>
      <color rgb="FF0000FF"/>
      <color rgb="FF99CC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&#3586;&#3657;&#3629;&#3617;&#3641;&#3621;&#3586;&#3629;&#3649;&#3621;&#3657;&#3623;&#3586;&#3629;&#3629;&#3637;&#3585;\&#3585;&#3614;&#3619;.&#3626;&#3656;&#3591;&#3614;&#3637;&#3656;&#3604;&#3634;&#3623;\&#3626;&#3585;&#3629;.%2059\590921.&#3648;&#3629;&#3585;&#3626;&#3634;&#3619;&#3648;&#3612;&#3618;&#3649;&#3614;&#3619;&#3656;.59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ยกชั้นปี"/>
      <sheetName val="จบปีการศึกษา58"/>
      <sheetName val="เผยแพร่4"/>
      <sheetName val="เผยแพร่5"/>
      <sheetName val="สรุปแยก"/>
      <sheetName val="สรุปรวม"/>
    </sheetNames>
    <sheetDataSet>
      <sheetData sheetId="0">
        <row r="6">
          <cell r="D6" t="str">
            <v>วิทยาการคอมพิวเตอร์</v>
          </cell>
        </row>
        <row r="7">
          <cell r="D7" t="str">
            <v>เทคโนโลยีสารสนเทศ</v>
          </cell>
        </row>
        <row r="8">
          <cell r="D8" t="str">
            <v>วิศวกรรมซอฟแวร์</v>
          </cell>
        </row>
        <row r="9">
          <cell r="D9" t="str">
            <v>สาธารณสุขชุมชน</v>
          </cell>
        </row>
        <row r="10">
          <cell r="D10" t="str">
            <v>วิทยาศาสตร์การกีฬา</v>
          </cell>
        </row>
        <row r="11">
          <cell r="D11" t="str">
            <v>วิทยาศาสตร์สิ่งแวดล้อม</v>
          </cell>
        </row>
        <row r="12">
          <cell r="D12" t="str">
            <v>วิศวกรรมโลจิสติกส์</v>
          </cell>
        </row>
        <row r="13">
          <cell r="D13" t="str">
            <v>วิทยาศาสตร์และเทคโนโลยีอาหาร</v>
          </cell>
        </row>
        <row r="14">
          <cell r="D14" t="str">
            <v>เทคโนโลยีการเกษตร</v>
          </cell>
        </row>
        <row r="15">
          <cell r="D15" t="str">
            <v>เทคโนโลยีการจัดการอุตสาหกรรม</v>
          </cell>
        </row>
        <row r="17">
          <cell r="D17" t="str">
            <v xml:space="preserve">เทคโนโลยีออกแบบผลิตภัณฑ์และบรรจุภัณฑ์ </v>
          </cell>
        </row>
        <row r="19">
          <cell r="D19" t="str">
            <v xml:space="preserve">เทคโนโลยีโยธาและสถาปัตยกรรม </v>
          </cell>
        </row>
        <row r="23">
          <cell r="D23" t="str">
            <v>การศึกษาปฐมวัย</v>
          </cell>
        </row>
        <row r="24">
          <cell r="D24" t="str">
            <v>คณิตศาสตร์</v>
          </cell>
        </row>
        <row r="25">
          <cell r="D25" t="str">
            <v>คอมพิวเตอร์ศึกษา</v>
          </cell>
        </row>
        <row r="26">
          <cell r="D26" t="str">
            <v>ภาษาอังกฤษ</v>
          </cell>
        </row>
        <row r="27">
          <cell r="D27" t="str">
            <v>ภาษาไทย</v>
          </cell>
        </row>
        <row r="28">
          <cell r="D28" t="str">
            <v>สังคมศึกษา</v>
          </cell>
        </row>
        <row r="29">
          <cell r="D29" t="str">
            <v>การประถมศึกษา</v>
          </cell>
        </row>
        <row r="30">
          <cell r="D30" t="str">
            <v>วิทยาศาสตร์</v>
          </cell>
        </row>
        <row r="31">
          <cell r="D31" t="str">
            <v>พลศึกษา</v>
          </cell>
        </row>
        <row r="32">
          <cell r="D32" t="str">
            <v>ดนตรีศึกษา</v>
          </cell>
        </row>
        <row r="33">
          <cell r="D33" t="str">
            <v>การสอนภาษาจีน</v>
          </cell>
        </row>
        <row r="34">
          <cell r="D34" t="str">
            <v>ประกาศนียบัตรวิชาชีพครู</v>
          </cell>
        </row>
        <row r="35">
          <cell r="D35" t="str">
            <v>การบริหารการศึกษา</v>
          </cell>
        </row>
        <row r="36">
          <cell r="D36" t="str">
            <v>หลักสูตรและการสอน</v>
          </cell>
        </row>
        <row r="37">
          <cell r="D37" t="str">
            <v>วิจัยและประเมินผลการศึกษา</v>
          </cell>
        </row>
        <row r="41">
          <cell r="D41" t="str">
            <v>การพัฒนาชุมชน</v>
          </cell>
        </row>
        <row r="42">
          <cell r="D42" t="str">
            <v>ภาษาจีน</v>
          </cell>
        </row>
        <row r="43">
          <cell r="D43" t="str">
            <v>ภาษาญี่ปุ่น</v>
          </cell>
        </row>
        <row r="44">
          <cell r="D44" t="str">
            <v>ภาษาอังกฤษธุรกิจ</v>
          </cell>
        </row>
        <row r="46">
          <cell r="D46" t="str">
            <v>บรรณรักษ์ศาสตร์และสารสนเทศศาสตร์</v>
          </cell>
        </row>
        <row r="47">
          <cell r="D47" t="str">
            <v>ศิลปะและการออกแบบ</v>
          </cell>
        </row>
        <row r="48">
          <cell r="D48" t="str">
            <v>ภาษาไทยเพื่อการสื่อสาร</v>
          </cell>
        </row>
        <row r="49">
          <cell r="D49" t="str">
            <v>ประวัติศาสตร์</v>
          </cell>
        </row>
        <row r="51">
          <cell r="D51" t="str">
            <v>นิเทศศาสตร์</v>
          </cell>
        </row>
        <row r="56">
          <cell r="D56" t="str">
            <v>การจัดการการท่องเที่ยวและการโรงแรม</v>
          </cell>
        </row>
        <row r="57">
          <cell r="D57" t="str">
            <v>การจัดการ</v>
          </cell>
        </row>
        <row r="58">
          <cell r="D58" t="str">
            <v>การตลาด</v>
          </cell>
        </row>
        <row r="59">
          <cell r="D59" t="str">
            <v>คอมพิวเตอร์ธุรกิจ</v>
          </cell>
        </row>
        <row r="60">
          <cell r="D60" t="str">
            <v>บริหารธุรกิจระหว่างประเทศ</v>
          </cell>
        </row>
        <row r="61">
          <cell r="D61" t="str">
            <v>เศรษฐศาสตร์การเงินการคลัง</v>
          </cell>
        </row>
        <row r="63">
          <cell r="D63" t="str">
            <v>การบัญชี</v>
          </cell>
        </row>
      </sheetData>
      <sheetData sheetId="1"/>
      <sheetData sheetId="2"/>
      <sheetData sheetId="3"/>
      <sheetData sheetId="4">
        <row r="6">
          <cell r="C6" t="str">
            <v>วิทยาศาสตรบัณฑิต</v>
          </cell>
          <cell r="D6" t="str">
            <v>วิทยาการคอมพิวเตอร์</v>
          </cell>
          <cell r="E6" t="str">
            <v>ปริญญาตรี</v>
          </cell>
        </row>
        <row r="7">
          <cell r="C7" t="str">
            <v>วิทยาศาสตรบัณฑิต</v>
          </cell>
          <cell r="D7" t="str">
            <v>เทคโนโลยีสารสนเทศ</v>
          </cell>
          <cell r="E7" t="str">
            <v>ปริญญาตรี</v>
          </cell>
        </row>
        <row r="8">
          <cell r="C8" t="str">
            <v>วิทยาศาสตรบัณฑิต</v>
          </cell>
          <cell r="D8" t="str">
            <v>วิศวกรรมซอฟแวร์</v>
          </cell>
          <cell r="E8" t="str">
            <v>ปริญญาตรี</v>
          </cell>
        </row>
        <row r="9">
          <cell r="C9" t="str">
            <v>วิทยาศาสตรบัณฑิต</v>
          </cell>
          <cell r="D9" t="str">
            <v>สาธารณสุขชุมชน</v>
          </cell>
          <cell r="E9" t="str">
            <v>ปริญญาตรี</v>
          </cell>
        </row>
        <row r="10">
          <cell r="C10" t="str">
            <v>วิทยาศาสตรบัณฑิต</v>
          </cell>
          <cell r="D10" t="str">
            <v>วิทยาศาสตร์การกีฬา</v>
          </cell>
          <cell r="E10" t="str">
            <v>ปริญญาตรี</v>
          </cell>
        </row>
        <row r="11">
          <cell r="C11" t="str">
            <v>วิทยาศาสตรบัณฑิต</v>
          </cell>
          <cell r="D11" t="str">
            <v>วิทยาศาสตร์สิ่งแวดล้อม</v>
          </cell>
          <cell r="E11" t="str">
            <v>ปริญญาตรี</v>
          </cell>
        </row>
        <row r="12">
          <cell r="C12" t="str">
            <v>วิศวกรรมศาสตรบัณฑิต</v>
          </cell>
          <cell r="D12" t="str">
            <v>วิศวกรรมโลจิสติกส์</v>
          </cell>
          <cell r="E12" t="str">
            <v>ปริญญาตรี</v>
          </cell>
        </row>
        <row r="13">
          <cell r="C13" t="str">
            <v>วิทยาศาสตรบัณฑิต</v>
          </cell>
          <cell r="D13" t="str">
            <v>วิทยาศาสตร์และเทคโนโลยีอาหาร</v>
          </cell>
          <cell r="E13" t="str">
            <v>ปริญญาตรี</v>
          </cell>
        </row>
        <row r="23">
          <cell r="C23" t="str">
            <v>ครุศาสตรบัณฑิต</v>
          </cell>
          <cell r="D23" t="str">
            <v>การศึกษาปฐมวัย</v>
          </cell>
          <cell r="E23" t="str">
            <v>ปริญญาตรี</v>
          </cell>
        </row>
        <row r="24">
          <cell r="C24" t="str">
            <v>ครุศาสตรบัณฑิต</v>
          </cell>
          <cell r="D24" t="str">
            <v>คณิตศาสตร์</v>
          </cell>
          <cell r="E24" t="str">
            <v>ปริญญาตรี</v>
          </cell>
        </row>
        <row r="25">
          <cell r="C25" t="str">
            <v>ครุศาสตรบัณฑิต</v>
          </cell>
          <cell r="D25" t="str">
            <v>คอมพิวเตอร์ศึกษา</v>
          </cell>
          <cell r="E25" t="str">
            <v>ปริญญาตรี</v>
          </cell>
        </row>
        <row r="26">
          <cell r="C26" t="str">
            <v>ครุศาสตรบัณฑิต</v>
          </cell>
          <cell r="D26" t="str">
            <v>ภาษาอังกฤษ</v>
          </cell>
          <cell r="E26" t="str">
            <v>ปริญญาตรี</v>
          </cell>
        </row>
        <row r="27">
          <cell r="C27" t="str">
            <v>ครุศาสตรบัณฑิต</v>
          </cell>
          <cell r="D27" t="str">
            <v>ภาษาไทย</v>
          </cell>
          <cell r="E27" t="str">
            <v>ปริญญาตรี</v>
          </cell>
        </row>
        <row r="28">
          <cell r="C28" t="str">
            <v>ครุศาสตรบัณฑิต</v>
          </cell>
          <cell r="D28" t="str">
            <v>สังคมศึกษา</v>
          </cell>
          <cell r="E28" t="str">
            <v>ปริญญาตรี</v>
          </cell>
        </row>
        <row r="29">
          <cell r="C29" t="str">
            <v>ครุศาสตรบัณฑิต</v>
          </cell>
          <cell r="D29" t="str">
            <v>การประถมศึกษา</v>
          </cell>
          <cell r="E29" t="str">
            <v>ปริญญาตรี</v>
          </cell>
        </row>
        <row r="30">
          <cell r="C30" t="str">
            <v>ครุศาสตรบัณฑิต</v>
          </cell>
          <cell r="D30" t="str">
            <v>วิทยาศาสตร์</v>
          </cell>
          <cell r="E30" t="str">
            <v>ปริญญาตรี</v>
          </cell>
        </row>
        <row r="31">
          <cell r="C31" t="str">
            <v>ครุศาสตรบัณฑิต</v>
          </cell>
          <cell r="D31" t="str">
            <v>พลศึกษา</v>
          </cell>
          <cell r="E31" t="str">
            <v>ปริญญาตรี</v>
          </cell>
        </row>
        <row r="32">
          <cell r="C32" t="str">
            <v>ครุศาสตรบัณฑิต</v>
          </cell>
          <cell r="D32" t="str">
            <v>ดนตรีศึกษา</v>
          </cell>
          <cell r="E32" t="str">
            <v>ปริญญาตรี</v>
          </cell>
        </row>
        <row r="33">
          <cell r="C33" t="str">
            <v>ครุศาสตรบัณฑิต</v>
          </cell>
          <cell r="D33" t="str">
            <v>การสอนภาษาจีน</v>
          </cell>
          <cell r="E33" t="str">
            <v>ปริญญาตรี</v>
          </cell>
        </row>
        <row r="34">
          <cell r="C34" t="str">
            <v>ประกาศนียบัตรบัณฑิต</v>
          </cell>
          <cell r="D34" t="str">
            <v>ประกาศนียบัตรวิชาชีพครู</v>
          </cell>
          <cell r="E34" t="str">
            <v>ประกาศนียบัตรบัณฑิต</v>
          </cell>
        </row>
        <row r="35">
          <cell r="C35" t="str">
            <v>ครุศาสตรมหาบัณฑิต</v>
          </cell>
          <cell r="D35" t="str">
            <v>การบริหารการศึกษา</v>
          </cell>
          <cell r="E35" t="str">
            <v>ปริญญาโท</v>
          </cell>
        </row>
        <row r="36">
          <cell r="C36" t="str">
            <v>ครุศาสตรมหาบัณฑิต</v>
          </cell>
          <cell r="D36" t="str">
            <v>หลักสูตรและการสอน</v>
          </cell>
          <cell r="E36" t="str">
            <v>ปริญญาโท</v>
          </cell>
        </row>
        <row r="37">
          <cell r="C37" t="str">
            <v>ครุศาสตรมหาบัณฑิต</v>
          </cell>
          <cell r="D37" t="str">
            <v>วิจัยและประเมินผลการศึกษา</v>
          </cell>
          <cell r="E37" t="str">
            <v>ปริญญาโท</v>
          </cell>
        </row>
        <row r="38">
          <cell r="C38" t="str">
            <v>ครุศาสตรดุษฎีบัณฑิต</v>
          </cell>
          <cell r="D38" t="str">
            <v>การบริหารการศึกษา</v>
          </cell>
          <cell r="E38" t="str">
            <v>ปริญญาเอก</v>
          </cell>
        </row>
        <row r="41">
          <cell r="C41" t="str">
            <v>ศิลปศาสตรบัณฑิต</v>
          </cell>
          <cell r="D41" t="str">
            <v>การพัฒนาชุมชน</v>
          </cell>
          <cell r="E41" t="str">
            <v>ปริญญาตรี</v>
          </cell>
        </row>
        <row r="42">
          <cell r="C42" t="str">
            <v>ศิลปศาสตรบัณฑิต</v>
          </cell>
          <cell r="D42" t="str">
            <v>ภาษาจีน</v>
          </cell>
          <cell r="E42" t="str">
            <v>ปริญญาตรี</v>
          </cell>
        </row>
        <row r="43">
          <cell r="C43" t="str">
            <v>ศิลปศาสตรบัณฑิต</v>
          </cell>
          <cell r="D43" t="str">
            <v>ภาษาญี่ปุ่น</v>
          </cell>
          <cell r="E43" t="str">
            <v>ปริญญาตรี</v>
          </cell>
        </row>
        <row r="44">
          <cell r="C44" t="str">
            <v>ศิลปศาสตรบัณฑิต</v>
          </cell>
          <cell r="D44" t="str">
            <v>ภาษาอังกฤษธุรกิจ</v>
          </cell>
          <cell r="E44" t="str">
            <v>ปริญญาตรี</v>
          </cell>
        </row>
        <row r="46">
          <cell r="C46" t="str">
            <v>ศิลปศาสตรบัณฑิต</v>
          </cell>
          <cell r="D46" t="str">
            <v>บรรณรักษ์ศาสตร์และสารสนเทศศาสตร์</v>
          </cell>
          <cell r="E46" t="str">
            <v>ปริญญาตรี</v>
          </cell>
        </row>
        <row r="47">
          <cell r="C47" t="str">
            <v>ศิลปศาสตรบัณฑิต</v>
          </cell>
          <cell r="D47" t="str">
            <v>ศิลปะและการออกแบบ</v>
          </cell>
          <cell r="E47" t="str">
            <v>ปริญญาตรี</v>
          </cell>
        </row>
        <row r="48">
          <cell r="C48" t="str">
            <v>ศิลปศาสตรบัณฑิต</v>
          </cell>
          <cell r="D48" t="str">
            <v>ภาษาไทยเพื่อการสื่อสาร</v>
          </cell>
          <cell r="E48" t="str">
            <v>ปริญญาตรี</v>
          </cell>
        </row>
        <row r="49">
          <cell r="C49" t="str">
            <v>ศิลปศาสตรบัณฑิต</v>
          </cell>
          <cell r="D49" t="str">
            <v>ประวัติศาสตร์</v>
          </cell>
          <cell r="E49" t="str">
            <v>ปริญญาตรี</v>
          </cell>
        </row>
        <row r="51">
          <cell r="C51" t="str">
            <v>นิเทศศาสตรบัณฑิต</v>
          </cell>
        </row>
        <row r="56">
          <cell r="C56" t="str">
            <v>ศิลปศาสตรบัณฑิต</v>
          </cell>
          <cell r="D56" t="str">
            <v>การจัดการการท่องเที่ยวและการโรงแรม</v>
          </cell>
          <cell r="E56" t="str">
            <v>ปริญญาตรี</v>
          </cell>
        </row>
        <row r="57">
          <cell r="C57" t="str">
            <v>บริหารธุรกิจบัณฑิต</v>
          </cell>
          <cell r="D57" t="str">
            <v>การจัดการ</v>
          </cell>
          <cell r="E57" t="str">
            <v>ปริญญาตรี</v>
          </cell>
        </row>
        <row r="58">
          <cell r="C58" t="str">
            <v>บริหารธุรกิจบัณฑิต</v>
          </cell>
          <cell r="D58" t="str">
            <v>การตลาด</v>
          </cell>
          <cell r="E58" t="str">
            <v>ปริญญาตรี</v>
          </cell>
        </row>
        <row r="59">
          <cell r="C59" t="str">
            <v>บริหารธุรกิจบัณฑิต</v>
          </cell>
          <cell r="D59" t="str">
            <v>คอมพิวเตอร์ธุรกิจ</v>
          </cell>
          <cell r="E59" t="str">
            <v>ปริญญาตรี</v>
          </cell>
        </row>
        <row r="60">
          <cell r="C60" t="str">
            <v>บริหารธุรกิจบัณฑิต</v>
          </cell>
          <cell r="D60" t="str">
            <v>บริหารธุรกิจระหว่างประเทศ</v>
          </cell>
          <cell r="E60" t="str">
            <v>ปริญญาตรี</v>
          </cell>
        </row>
        <row r="61">
          <cell r="C61" t="str">
            <v>บริหารธุรกิจบัณฑิต</v>
          </cell>
          <cell r="D61" t="str">
            <v>เศรษฐศาสตร์การเงินการคลัง</v>
          </cell>
          <cell r="E61" t="str">
            <v>ปริญญาตรี</v>
          </cell>
        </row>
        <row r="63">
          <cell r="C63" t="str">
            <v>บัญชีบัณฑิต</v>
          </cell>
          <cell r="D63" t="str">
            <v>การบัญชี</v>
          </cell>
          <cell r="E63" t="str">
            <v>ปริญญาตรี</v>
          </cell>
        </row>
        <row r="64">
          <cell r="E64" t="str">
            <v>ปริญญาโท</v>
          </cell>
        </row>
        <row r="68">
          <cell r="C68" t="str">
            <v>นิติศาสตรบัณฑิต</v>
          </cell>
          <cell r="D68" t="str">
            <v>นิติศาสตร์</v>
          </cell>
          <cell r="E68" t="str">
            <v>ปริญญาตรี</v>
          </cell>
        </row>
        <row r="70">
          <cell r="C70" t="str">
            <v>รัฐประศาสนศาสตรบัณฑิต</v>
          </cell>
          <cell r="D70" t="str">
            <v>รัฐประศาสนศาสตร์</v>
          </cell>
          <cell r="E70" t="str">
            <v>ปริญญาตรี</v>
          </cell>
        </row>
        <row r="71">
          <cell r="C71" t="str">
            <v>รัฐประศาสนศาสตรมหาบัณฑิต</v>
          </cell>
          <cell r="D71" t="str">
            <v>การปกครองท้องถิ่น</v>
          </cell>
          <cell r="E71" t="str">
            <v>ปริญญาโท</v>
          </cell>
        </row>
        <row r="72">
          <cell r="C72" t="str">
            <v>รัฐศาสตรบัณฑิต</v>
          </cell>
          <cell r="D72" t="str">
            <v>รัฐศาสตร์</v>
          </cell>
          <cell r="E72" t="str">
            <v>ปริญญาตรี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65"/>
  <sheetViews>
    <sheetView zoomScaleNormal="100" workbookViewId="0">
      <pane ySplit="4" topLeftCell="A50" activePane="bottomLeft" state="frozen"/>
      <selection pane="bottomLeft" activeCell="I1" sqref="I1:I1048576"/>
    </sheetView>
  </sheetViews>
  <sheetFormatPr defaultRowHeight="12.75" x14ac:dyDescent="0.2"/>
  <cols>
    <col min="1" max="1" width="1.5703125" style="291" customWidth="1"/>
    <col min="2" max="2" width="4" style="291" customWidth="1"/>
    <col min="3" max="3" width="17.28515625" style="291" customWidth="1"/>
    <col min="4" max="4" width="40" style="291" customWidth="1"/>
    <col min="5" max="5" width="14" style="291" customWidth="1"/>
    <col min="6" max="6" width="5" style="291" customWidth="1"/>
    <col min="7" max="7" width="5.5703125" style="291" customWidth="1"/>
    <col min="8" max="8" width="6.28515625" style="292" customWidth="1"/>
    <col min="9" max="9" width="5" style="293" customWidth="1"/>
    <col min="10" max="10" width="5.5703125" style="293" customWidth="1"/>
    <col min="11" max="11" width="6.28515625" style="294" customWidth="1"/>
    <col min="12" max="12" width="5" style="293" customWidth="1"/>
    <col min="13" max="13" width="5.5703125" style="293" customWidth="1"/>
    <col min="14" max="14" width="6.28515625" style="294" customWidth="1"/>
    <col min="15" max="15" width="5" style="293" customWidth="1"/>
    <col min="16" max="16" width="5.5703125" style="293" customWidth="1"/>
    <col min="17" max="17" width="6.28515625" style="294" customWidth="1"/>
    <col min="18" max="19" width="5" style="293" customWidth="1"/>
    <col min="20" max="23" width="6.28515625" style="294" customWidth="1"/>
    <col min="24" max="24" width="4.85546875" style="294" customWidth="1"/>
    <col min="25" max="25" width="5" style="294" customWidth="1"/>
    <col min="26" max="26" width="4.5703125" style="294" customWidth="1"/>
    <col min="27" max="27" width="4.85546875" style="293" customWidth="1"/>
    <col min="28" max="28" width="5" style="293" customWidth="1"/>
    <col min="29" max="29" width="4.5703125" style="292" customWidth="1"/>
    <col min="30" max="30" width="4.85546875" style="291" customWidth="1"/>
    <col min="31" max="31" width="5" style="291" customWidth="1"/>
    <col min="32" max="32" width="5" style="292" customWidth="1"/>
    <col min="33" max="33" width="4.85546875" style="291" customWidth="1"/>
    <col min="34" max="34" width="5" style="291" customWidth="1"/>
    <col min="35" max="35" width="5" style="292" customWidth="1"/>
    <col min="36" max="36" width="4.85546875" style="291" customWidth="1"/>
    <col min="37" max="37" width="5" style="291" customWidth="1"/>
    <col min="38" max="40" width="5" style="292" customWidth="1"/>
    <col min="41" max="41" width="6.28515625" style="292" customWidth="1"/>
    <col min="42" max="42" width="5" style="291" customWidth="1"/>
    <col min="43" max="43" width="5.5703125" style="291" customWidth="1"/>
    <col min="44" max="44" width="6.28515625" style="292" customWidth="1"/>
    <col min="45" max="45" width="5" style="289" customWidth="1"/>
    <col min="46" max="46" width="5.5703125" style="289" customWidth="1"/>
    <col min="47" max="47" width="6.28515625" style="290" customWidth="1"/>
    <col min="48" max="48" width="5" style="289" customWidth="1"/>
    <col min="49" max="49" width="5.5703125" style="289" customWidth="1"/>
    <col min="50" max="50" width="6.28515625" style="290" customWidth="1"/>
    <col min="51" max="51" width="5" style="289" customWidth="1"/>
    <col min="52" max="52" width="5.5703125" style="289" customWidth="1"/>
    <col min="53" max="53" width="6.28515625" style="290" customWidth="1"/>
    <col min="54" max="54" width="5" style="289" customWidth="1"/>
    <col min="55" max="55" width="5.5703125" style="289" customWidth="1"/>
    <col min="56" max="56" width="6.28515625" style="290" customWidth="1"/>
    <col min="57" max="59" width="6.28515625" style="290" bestFit="1" customWidth="1"/>
    <col min="60" max="16384" width="9.140625" style="289"/>
  </cols>
  <sheetData>
    <row r="1" spans="1:59" ht="28.5" thickBot="1" x14ac:dyDescent="0.7">
      <c r="A1" s="199" t="s">
        <v>134</v>
      </c>
      <c r="B1" s="143"/>
      <c r="C1" s="143"/>
      <c r="D1" s="143"/>
      <c r="E1" s="143"/>
      <c r="F1" s="143"/>
      <c r="G1" s="143"/>
      <c r="H1" s="199"/>
      <c r="I1" s="143"/>
      <c r="J1" s="143"/>
      <c r="K1" s="199"/>
      <c r="L1" s="143"/>
      <c r="M1" s="143"/>
      <c r="N1" s="199"/>
      <c r="O1" s="143"/>
      <c r="P1" s="143"/>
      <c r="Q1" s="199"/>
      <c r="R1" s="143"/>
      <c r="S1" s="143"/>
      <c r="T1" s="199"/>
      <c r="U1" s="199"/>
      <c r="V1" s="199"/>
      <c r="W1" s="199"/>
      <c r="X1" s="143"/>
      <c r="Y1" s="143"/>
      <c r="Z1" s="199"/>
      <c r="AA1" s="143"/>
      <c r="AB1" s="143"/>
      <c r="AC1" s="199"/>
      <c r="AD1" s="143"/>
      <c r="AE1" s="143"/>
      <c r="AF1" s="199"/>
      <c r="AG1" s="143"/>
      <c r="AH1" s="143"/>
      <c r="AI1" s="199"/>
      <c r="AJ1" s="143"/>
      <c r="AK1" s="143"/>
      <c r="AL1" s="199"/>
      <c r="AM1" s="199"/>
      <c r="AN1" s="199"/>
      <c r="AO1" s="199"/>
      <c r="AP1" s="118"/>
      <c r="AQ1" s="118"/>
      <c r="AR1" s="214"/>
    </row>
    <row r="2" spans="1:59" s="290" customFormat="1" ht="22.5" x14ac:dyDescent="0.55000000000000004">
      <c r="A2" s="230"/>
      <c r="B2" s="231"/>
      <c r="C2" s="232"/>
      <c r="D2" s="233"/>
      <c r="E2" s="234"/>
      <c r="F2" s="320" t="s">
        <v>0</v>
      </c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2"/>
      <c r="X2" s="317" t="s">
        <v>1</v>
      </c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9"/>
      <c r="AP2" s="315" t="s">
        <v>130</v>
      </c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F2" s="315"/>
      <c r="BG2" s="316"/>
    </row>
    <row r="3" spans="1:59" s="290" customFormat="1" ht="22.5" x14ac:dyDescent="0.55000000000000004">
      <c r="A3" s="235"/>
      <c r="B3" s="236" t="s">
        <v>2</v>
      </c>
      <c r="C3" s="237" t="s">
        <v>3</v>
      </c>
      <c r="D3" s="238" t="s">
        <v>4</v>
      </c>
      <c r="E3" s="239" t="s">
        <v>5</v>
      </c>
      <c r="F3" s="335" t="s">
        <v>139</v>
      </c>
      <c r="G3" s="312"/>
      <c r="H3" s="336"/>
      <c r="I3" s="312" t="s">
        <v>140</v>
      </c>
      <c r="J3" s="312"/>
      <c r="K3" s="312"/>
      <c r="L3" s="312" t="s">
        <v>141</v>
      </c>
      <c r="M3" s="312"/>
      <c r="N3" s="312"/>
      <c r="O3" s="312" t="s">
        <v>142</v>
      </c>
      <c r="P3" s="312"/>
      <c r="Q3" s="312"/>
      <c r="R3" s="312" t="s">
        <v>143</v>
      </c>
      <c r="S3" s="312"/>
      <c r="T3" s="312"/>
      <c r="U3" s="313" t="s">
        <v>6</v>
      </c>
      <c r="V3" s="313"/>
      <c r="W3" s="314"/>
      <c r="X3" s="333" t="s">
        <v>139</v>
      </c>
      <c r="Y3" s="334"/>
      <c r="Z3" s="334"/>
      <c r="AA3" s="311" t="s">
        <v>140</v>
      </c>
      <c r="AB3" s="311"/>
      <c r="AC3" s="311"/>
      <c r="AD3" s="311" t="s">
        <v>141</v>
      </c>
      <c r="AE3" s="311"/>
      <c r="AF3" s="311"/>
      <c r="AG3" s="311" t="s">
        <v>142</v>
      </c>
      <c r="AH3" s="311"/>
      <c r="AI3" s="311"/>
      <c r="AJ3" s="311" t="s">
        <v>143</v>
      </c>
      <c r="AK3" s="311"/>
      <c r="AL3" s="311"/>
      <c r="AM3" s="300" t="s">
        <v>6</v>
      </c>
      <c r="AN3" s="300"/>
      <c r="AO3" s="301"/>
      <c r="AP3" s="332" t="s">
        <v>139</v>
      </c>
      <c r="AQ3" s="329"/>
      <c r="AR3" s="329"/>
      <c r="AS3" s="332" t="s">
        <v>140</v>
      </c>
      <c r="AT3" s="329"/>
      <c r="AU3" s="329"/>
      <c r="AV3" s="337" t="s">
        <v>141</v>
      </c>
      <c r="AW3" s="338"/>
      <c r="AX3" s="332"/>
      <c r="AY3" s="329" t="s">
        <v>142</v>
      </c>
      <c r="AZ3" s="329"/>
      <c r="BA3" s="329"/>
      <c r="BB3" s="329" t="s">
        <v>143</v>
      </c>
      <c r="BC3" s="329"/>
      <c r="BD3" s="329"/>
      <c r="BE3" s="330" t="s">
        <v>6</v>
      </c>
      <c r="BF3" s="330"/>
      <c r="BG3" s="331"/>
    </row>
    <row r="4" spans="1:59" s="290" customFormat="1" ht="23.25" thickBot="1" x14ac:dyDescent="0.6">
      <c r="A4" s="240"/>
      <c r="B4" s="241"/>
      <c r="C4" s="242"/>
      <c r="D4" s="243"/>
      <c r="E4" s="244" t="s">
        <v>7</v>
      </c>
      <c r="F4" s="245" t="s">
        <v>8</v>
      </c>
      <c r="G4" s="200" t="s">
        <v>9</v>
      </c>
      <c r="H4" s="200" t="s">
        <v>10</v>
      </c>
      <c r="I4" s="200" t="s">
        <v>8</v>
      </c>
      <c r="J4" s="200" t="s">
        <v>9</v>
      </c>
      <c r="K4" s="200" t="s">
        <v>10</v>
      </c>
      <c r="L4" s="200" t="s">
        <v>8</v>
      </c>
      <c r="M4" s="200" t="s">
        <v>9</v>
      </c>
      <c r="N4" s="200" t="s">
        <v>10</v>
      </c>
      <c r="O4" s="200" t="s">
        <v>8</v>
      </c>
      <c r="P4" s="200" t="s">
        <v>9</v>
      </c>
      <c r="Q4" s="200" t="s">
        <v>10</v>
      </c>
      <c r="R4" s="200" t="s">
        <v>8</v>
      </c>
      <c r="S4" s="200" t="s">
        <v>9</v>
      </c>
      <c r="T4" s="200" t="s">
        <v>10</v>
      </c>
      <c r="U4" s="296" t="s">
        <v>8</v>
      </c>
      <c r="V4" s="296" t="s">
        <v>9</v>
      </c>
      <c r="W4" s="145" t="s">
        <v>10</v>
      </c>
      <c r="X4" s="246" t="s">
        <v>8</v>
      </c>
      <c r="Y4" s="209" t="s">
        <v>9</v>
      </c>
      <c r="Z4" s="209" t="s">
        <v>10</v>
      </c>
      <c r="AA4" s="209" t="s">
        <v>8</v>
      </c>
      <c r="AB4" s="209" t="s">
        <v>9</v>
      </c>
      <c r="AC4" s="209" t="s">
        <v>10</v>
      </c>
      <c r="AD4" s="209" t="s">
        <v>8</v>
      </c>
      <c r="AE4" s="209" t="s">
        <v>9</v>
      </c>
      <c r="AF4" s="209" t="s">
        <v>10</v>
      </c>
      <c r="AG4" s="209" t="s">
        <v>8</v>
      </c>
      <c r="AH4" s="209" t="s">
        <v>9</v>
      </c>
      <c r="AI4" s="209" t="s">
        <v>10</v>
      </c>
      <c r="AJ4" s="209" t="s">
        <v>8</v>
      </c>
      <c r="AK4" s="209" t="s">
        <v>9</v>
      </c>
      <c r="AL4" s="209" t="s">
        <v>10</v>
      </c>
      <c r="AM4" s="210" t="s">
        <v>8</v>
      </c>
      <c r="AN4" s="210" t="s">
        <v>9</v>
      </c>
      <c r="AO4" s="211" t="s">
        <v>10</v>
      </c>
      <c r="AP4" s="247" t="s">
        <v>8</v>
      </c>
      <c r="AQ4" s="215" t="s">
        <v>9</v>
      </c>
      <c r="AR4" s="215" t="s">
        <v>10</v>
      </c>
      <c r="AS4" s="247" t="s">
        <v>8</v>
      </c>
      <c r="AT4" s="215" t="s">
        <v>9</v>
      </c>
      <c r="AU4" s="215" t="s">
        <v>10</v>
      </c>
      <c r="AV4" s="215" t="s">
        <v>8</v>
      </c>
      <c r="AW4" s="215" t="s">
        <v>9</v>
      </c>
      <c r="AX4" s="215" t="s">
        <v>10</v>
      </c>
      <c r="AY4" s="215" t="s">
        <v>8</v>
      </c>
      <c r="AZ4" s="215" t="s">
        <v>9</v>
      </c>
      <c r="BA4" s="215" t="s">
        <v>10</v>
      </c>
      <c r="BB4" s="215" t="s">
        <v>8</v>
      </c>
      <c r="BC4" s="215" t="s">
        <v>9</v>
      </c>
      <c r="BD4" s="215" t="s">
        <v>10</v>
      </c>
      <c r="BE4" s="185" t="s">
        <v>8</v>
      </c>
      <c r="BF4" s="185" t="s">
        <v>9</v>
      </c>
      <c r="BG4" s="144" t="s">
        <v>10</v>
      </c>
    </row>
    <row r="5" spans="1:59" s="290" customFormat="1" ht="22.5" x14ac:dyDescent="0.55000000000000004">
      <c r="A5" s="229" t="s">
        <v>11</v>
      </c>
      <c r="B5" s="201"/>
      <c r="C5" s="201"/>
      <c r="D5" s="201"/>
      <c r="E5" s="201"/>
      <c r="F5" s="201"/>
      <c r="G5" s="201"/>
      <c r="H5" s="201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7"/>
    </row>
    <row r="6" spans="1:59" ht="22.5" x14ac:dyDescent="0.55000000000000004">
      <c r="A6" s="122"/>
      <c r="B6" s="121">
        <v>1</v>
      </c>
      <c r="C6" s="121" t="s">
        <v>12</v>
      </c>
      <c r="D6" s="121" t="s">
        <v>13</v>
      </c>
      <c r="E6" s="120" t="s">
        <v>14</v>
      </c>
      <c r="F6" s="186">
        <v>6</v>
      </c>
      <c r="G6" s="186">
        <v>1</v>
      </c>
      <c r="H6" s="188">
        <f t="shared" ref="H6:H17" si="0">SUM(F6,G6)</f>
        <v>7</v>
      </c>
      <c r="I6" s="186">
        <v>10</v>
      </c>
      <c r="J6" s="186">
        <v>2</v>
      </c>
      <c r="K6" s="188">
        <f t="shared" ref="K6:K17" si="1">SUM(I6,J6)</f>
        <v>12</v>
      </c>
      <c r="L6" s="186">
        <v>16</v>
      </c>
      <c r="M6" s="186">
        <v>9</v>
      </c>
      <c r="N6" s="188">
        <f t="shared" ref="N6:N17" si="2">SUM(L6,M6)</f>
        <v>25</v>
      </c>
      <c r="O6" s="186">
        <v>14</v>
      </c>
      <c r="P6" s="186">
        <v>7</v>
      </c>
      <c r="Q6" s="188">
        <f t="shared" ref="Q6:Q17" si="3">SUM(O6,P6)</f>
        <v>21</v>
      </c>
      <c r="R6" s="186">
        <v>11</v>
      </c>
      <c r="S6" s="186">
        <v>2</v>
      </c>
      <c r="T6" s="188">
        <f t="shared" ref="T6:T17" si="4">SUM(R6,S6)</f>
        <v>13</v>
      </c>
      <c r="U6" s="187">
        <f t="shared" ref="U6:U17" si="5">SUM(F6,I6,L6,O6,R6)</f>
        <v>57</v>
      </c>
      <c r="V6" s="187">
        <f t="shared" ref="V6:V17" si="6">SUM(G6,J6,M6,P6,S6)</f>
        <v>21</v>
      </c>
      <c r="W6" s="125">
        <f t="shared" ref="W6:W17" si="7">SUM(U6,V6)</f>
        <v>78</v>
      </c>
      <c r="X6" s="187"/>
      <c r="Y6" s="187"/>
      <c r="Z6" s="188"/>
      <c r="AA6" s="186"/>
      <c r="AB6" s="186"/>
      <c r="AC6" s="188"/>
      <c r="AD6" s="186"/>
      <c r="AE6" s="186"/>
      <c r="AF6" s="188"/>
      <c r="AG6" s="186"/>
      <c r="AH6" s="186"/>
      <c r="AI6" s="188"/>
      <c r="AJ6" s="186"/>
      <c r="AK6" s="186"/>
      <c r="AL6" s="188"/>
      <c r="AM6" s="187"/>
      <c r="AN6" s="187"/>
      <c r="AO6" s="125"/>
      <c r="AP6" s="186">
        <f>SUM(F6,X6)</f>
        <v>6</v>
      </c>
      <c r="AQ6" s="186">
        <f>SUM(G6,Y6)</f>
        <v>1</v>
      </c>
      <c r="AR6" s="188">
        <f>SUM(AP6:AQ6)</f>
        <v>7</v>
      </c>
      <c r="AS6" s="189">
        <f>SUM(I6,AA6)</f>
        <v>10</v>
      </c>
      <c r="AT6" s="189">
        <f>SUM(J6,AB6)</f>
        <v>2</v>
      </c>
      <c r="AU6" s="216">
        <f>SUM(AS6:AT6)</f>
        <v>12</v>
      </c>
      <c r="AV6" s="186">
        <f>SUM(L6,AD6)</f>
        <v>16</v>
      </c>
      <c r="AW6" s="186">
        <f>SUM(M6,AE6)</f>
        <v>9</v>
      </c>
      <c r="AX6" s="188">
        <f>SUM(AV6:AW6)</f>
        <v>25</v>
      </c>
      <c r="AY6" s="186">
        <f>SUM(O6,AG6)</f>
        <v>14</v>
      </c>
      <c r="AZ6" s="186">
        <f>SUM(P6,AH6)</f>
        <v>7</v>
      </c>
      <c r="BA6" s="188">
        <f>SUM(AY6:AZ6)</f>
        <v>21</v>
      </c>
      <c r="BB6" s="186">
        <f>SUM(R6,AJ6)</f>
        <v>11</v>
      </c>
      <c r="BC6" s="186">
        <f>SUM(S6,AK6)</f>
        <v>2</v>
      </c>
      <c r="BD6" s="188">
        <f>SUM(BB6:BC6)</f>
        <v>13</v>
      </c>
      <c r="BE6" s="187">
        <f>SUM(AP6,AS6,AV6,AY6,BB6)</f>
        <v>57</v>
      </c>
      <c r="BF6" s="187">
        <f>SUM(AQ6,AT6,AW6,AZ6,BC6)</f>
        <v>21</v>
      </c>
      <c r="BG6" s="124">
        <f>SUM(BE6:BF6)</f>
        <v>78</v>
      </c>
    </row>
    <row r="7" spans="1:59" ht="22.5" x14ac:dyDescent="0.55000000000000004">
      <c r="A7" s="46"/>
      <c r="B7" s="2">
        <v>2</v>
      </c>
      <c r="C7" s="2" t="s">
        <v>12</v>
      </c>
      <c r="D7" s="2" t="s">
        <v>131</v>
      </c>
      <c r="E7" s="48" t="s">
        <v>14</v>
      </c>
      <c r="F7" s="190">
        <v>28</v>
      </c>
      <c r="G7" s="190">
        <v>2</v>
      </c>
      <c r="H7" s="188">
        <f t="shared" si="0"/>
        <v>30</v>
      </c>
      <c r="I7" s="190">
        <v>7</v>
      </c>
      <c r="J7" s="190">
        <v>2</v>
      </c>
      <c r="K7" s="188">
        <f t="shared" si="1"/>
        <v>9</v>
      </c>
      <c r="L7" s="190"/>
      <c r="M7" s="190"/>
      <c r="N7" s="188"/>
      <c r="O7" s="190"/>
      <c r="P7" s="190"/>
      <c r="Q7" s="188"/>
      <c r="R7" s="190">
        <v>8</v>
      </c>
      <c r="S7" s="190">
        <v>2</v>
      </c>
      <c r="T7" s="192">
        <f t="shared" si="4"/>
        <v>10</v>
      </c>
      <c r="U7" s="187">
        <f t="shared" si="5"/>
        <v>43</v>
      </c>
      <c r="V7" s="187">
        <f t="shared" si="6"/>
        <v>6</v>
      </c>
      <c r="W7" s="125">
        <f t="shared" si="7"/>
        <v>49</v>
      </c>
      <c r="X7" s="191"/>
      <c r="Y7" s="191"/>
      <c r="Z7" s="188"/>
      <c r="AA7" s="190"/>
      <c r="AB7" s="190"/>
      <c r="AC7" s="192"/>
      <c r="AD7" s="190"/>
      <c r="AE7" s="190"/>
      <c r="AF7" s="192"/>
      <c r="AG7" s="190"/>
      <c r="AH7" s="190"/>
      <c r="AI7" s="192"/>
      <c r="AJ7" s="190"/>
      <c r="AK7" s="190"/>
      <c r="AL7" s="192"/>
      <c r="AM7" s="187"/>
      <c r="AN7" s="187"/>
      <c r="AO7" s="212"/>
      <c r="AP7" s="186">
        <f t="shared" ref="AP7:AP17" si="8">SUM(F7,X7)</f>
        <v>28</v>
      </c>
      <c r="AQ7" s="186">
        <f t="shared" ref="AQ7:AQ17" si="9">SUM(G7,Y7)</f>
        <v>2</v>
      </c>
      <c r="AR7" s="188">
        <f t="shared" ref="AR7:AR18" si="10">SUM(AP7:AQ7)</f>
        <v>30</v>
      </c>
      <c r="AS7" s="189">
        <f t="shared" ref="AS7:AS17" si="11">SUM(I7,AA7)</f>
        <v>7</v>
      </c>
      <c r="AT7" s="189">
        <f t="shared" ref="AT7:AT17" si="12">SUM(J7,AB7)</f>
        <v>2</v>
      </c>
      <c r="AU7" s="216">
        <f t="shared" ref="AU7:AU17" si="13">SUM(AS7:AT7)</f>
        <v>9</v>
      </c>
      <c r="AV7" s="186">
        <f t="shared" ref="AV7:AV17" si="14">SUM(L7,AD7)</f>
        <v>0</v>
      </c>
      <c r="AW7" s="186">
        <f t="shared" ref="AW7:AW17" si="15">SUM(M7,AE7)</f>
        <v>0</v>
      </c>
      <c r="AX7" s="188">
        <f t="shared" ref="AX7:AX17" si="16">SUM(AV7:AW7)</f>
        <v>0</v>
      </c>
      <c r="AY7" s="186">
        <f t="shared" ref="AY7:AY17" si="17">SUM(O7,AG7)</f>
        <v>0</v>
      </c>
      <c r="AZ7" s="186">
        <f t="shared" ref="AZ7:AZ17" si="18">SUM(P7,AH7)</f>
        <v>0</v>
      </c>
      <c r="BA7" s="188">
        <f t="shared" ref="BA7:BA17" si="19">SUM(AY7:AZ7)</f>
        <v>0</v>
      </c>
      <c r="BB7" s="190">
        <f t="shared" ref="BB7:BB17" si="20">SUM(R7,AJ7)</f>
        <v>8</v>
      </c>
      <c r="BC7" s="190">
        <f t="shared" ref="BC7:BC17" si="21">SUM(S7,AK7)</f>
        <v>2</v>
      </c>
      <c r="BD7" s="192">
        <f t="shared" ref="BD7:BD17" si="22">SUM(BB7:BC7)</f>
        <v>10</v>
      </c>
      <c r="BE7" s="187">
        <f t="shared" ref="BE7:BE17" si="23">SUM(AP7,AS7,AV7,AY7,BB7)</f>
        <v>43</v>
      </c>
      <c r="BF7" s="187">
        <f t="shared" ref="BF7:BF17" si="24">SUM(AQ7,AT7,AW7,AZ7,BC7)</f>
        <v>6</v>
      </c>
      <c r="BG7" s="124">
        <f t="shared" ref="BG7:BG17" si="25">SUM(BE7:BF7)</f>
        <v>49</v>
      </c>
    </row>
    <row r="8" spans="1:59" ht="22.5" x14ac:dyDescent="0.55000000000000004">
      <c r="A8" s="46"/>
      <c r="B8" s="2">
        <v>3</v>
      </c>
      <c r="C8" s="2" t="s">
        <v>12</v>
      </c>
      <c r="D8" s="2" t="s">
        <v>16</v>
      </c>
      <c r="E8" s="48" t="s">
        <v>14</v>
      </c>
      <c r="F8" s="190">
        <v>13</v>
      </c>
      <c r="G8" s="190">
        <v>5</v>
      </c>
      <c r="H8" s="188">
        <f t="shared" si="0"/>
        <v>18</v>
      </c>
      <c r="I8" s="190">
        <v>8</v>
      </c>
      <c r="J8" s="190">
        <v>6</v>
      </c>
      <c r="K8" s="188">
        <f t="shared" si="1"/>
        <v>14</v>
      </c>
      <c r="L8" s="190">
        <v>8</v>
      </c>
      <c r="M8" s="190">
        <v>3</v>
      </c>
      <c r="N8" s="188">
        <f t="shared" si="2"/>
        <v>11</v>
      </c>
      <c r="O8" s="190">
        <v>6</v>
      </c>
      <c r="P8" s="190">
        <v>3</v>
      </c>
      <c r="Q8" s="188">
        <f t="shared" si="3"/>
        <v>9</v>
      </c>
      <c r="R8" s="190">
        <v>5</v>
      </c>
      <c r="S8" s="190"/>
      <c r="T8" s="192">
        <f t="shared" si="4"/>
        <v>5</v>
      </c>
      <c r="U8" s="187">
        <f t="shared" si="5"/>
        <v>40</v>
      </c>
      <c r="V8" s="187">
        <f t="shared" si="6"/>
        <v>17</v>
      </c>
      <c r="W8" s="125">
        <f t="shared" si="7"/>
        <v>57</v>
      </c>
      <c r="X8" s="191"/>
      <c r="Y8" s="191"/>
      <c r="Z8" s="188"/>
      <c r="AA8" s="190"/>
      <c r="AB8" s="190"/>
      <c r="AC8" s="192"/>
      <c r="AD8" s="190"/>
      <c r="AE8" s="190"/>
      <c r="AF8" s="192"/>
      <c r="AG8" s="190"/>
      <c r="AH8" s="190"/>
      <c r="AI8" s="192"/>
      <c r="AJ8" s="190"/>
      <c r="AK8" s="190"/>
      <c r="AL8" s="192"/>
      <c r="AM8" s="187"/>
      <c r="AN8" s="187"/>
      <c r="AO8" s="212"/>
      <c r="AP8" s="186">
        <f t="shared" si="8"/>
        <v>13</v>
      </c>
      <c r="AQ8" s="186">
        <f t="shared" si="9"/>
        <v>5</v>
      </c>
      <c r="AR8" s="188">
        <f t="shared" si="10"/>
        <v>18</v>
      </c>
      <c r="AS8" s="189">
        <f t="shared" si="11"/>
        <v>8</v>
      </c>
      <c r="AT8" s="189">
        <f t="shared" si="12"/>
        <v>6</v>
      </c>
      <c r="AU8" s="216">
        <f t="shared" si="13"/>
        <v>14</v>
      </c>
      <c r="AV8" s="186">
        <f t="shared" si="14"/>
        <v>8</v>
      </c>
      <c r="AW8" s="186">
        <f t="shared" si="15"/>
        <v>3</v>
      </c>
      <c r="AX8" s="188">
        <f t="shared" si="16"/>
        <v>11</v>
      </c>
      <c r="AY8" s="186">
        <f t="shared" si="17"/>
        <v>6</v>
      </c>
      <c r="AZ8" s="186">
        <f t="shared" si="18"/>
        <v>3</v>
      </c>
      <c r="BA8" s="188">
        <f t="shared" si="19"/>
        <v>9</v>
      </c>
      <c r="BB8" s="190">
        <f t="shared" si="20"/>
        <v>5</v>
      </c>
      <c r="BC8" s="190">
        <f t="shared" si="21"/>
        <v>0</v>
      </c>
      <c r="BD8" s="192">
        <f t="shared" si="22"/>
        <v>5</v>
      </c>
      <c r="BE8" s="187">
        <f t="shared" si="23"/>
        <v>40</v>
      </c>
      <c r="BF8" s="187">
        <f t="shared" si="24"/>
        <v>17</v>
      </c>
      <c r="BG8" s="124">
        <f t="shared" si="25"/>
        <v>57</v>
      </c>
    </row>
    <row r="9" spans="1:59" ht="22.5" x14ac:dyDescent="0.55000000000000004">
      <c r="A9" s="46"/>
      <c r="B9" s="2">
        <v>4</v>
      </c>
      <c r="C9" s="2" t="s">
        <v>12</v>
      </c>
      <c r="D9" s="2" t="s">
        <v>17</v>
      </c>
      <c r="E9" s="48" t="s">
        <v>14</v>
      </c>
      <c r="F9" s="190">
        <v>6</v>
      </c>
      <c r="G9" s="190">
        <v>53</v>
      </c>
      <c r="H9" s="188">
        <f t="shared" si="0"/>
        <v>59</v>
      </c>
      <c r="I9" s="190">
        <v>7</v>
      </c>
      <c r="J9" s="190">
        <v>51</v>
      </c>
      <c r="K9" s="188">
        <f t="shared" si="1"/>
        <v>58</v>
      </c>
      <c r="L9" s="190"/>
      <c r="M9" s="190">
        <v>70</v>
      </c>
      <c r="N9" s="188">
        <f t="shared" si="2"/>
        <v>70</v>
      </c>
      <c r="O9" s="190">
        <v>5</v>
      </c>
      <c r="P9" s="190">
        <v>57</v>
      </c>
      <c r="Q9" s="188">
        <f t="shared" si="3"/>
        <v>62</v>
      </c>
      <c r="R9" s="190"/>
      <c r="S9" s="190">
        <v>19</v>
      </c>
      <c r="T9" s="192">
        <f t="shared" si="4"/>
        <v>19</v>
      </c>
      <c r="U9" s="187">
        <f t="shared" si="5"/>
        <v>18</v>
      </c>
      <c r="V9" s="187">
        <f t="shared" si="6"/>
        <v>250</v>
      </c>
      <c r="W9" s="125">
        <f t="shared" si="7"/>
        <v>268</v>
      </c>
      <c r="X9" s="191"/>
      <c r="Y9" s="191"/>
      <c r="Z9" s="188"/>
      <c r="AA9" s="190"/>
      <c r="AB9" s="190"/>
      <c r="AC9" s="192"/>
      <c r="AD9" s="190"/>
      <c r="AE9" s="190"/>
      <c r="AF9" s="192"/>
      <c r="AG9" s="190"/>
      <c r="AH9" s="190"/>
      <c r="AI9" s="192"/>
      <c r="AJ9" s="190"/>
      <c r="AK9" s="190"/>
      <c r="AL9" s="192"/>
      <c r="AM9" s="187"/>
      <c r="AN9" s="187"/>
      <c r="AO9" s="212"/>
      <c r="AP9" s="186">
        <f t="shared" si="8"/>
        <v>6</v>
      </c>
      <c r="AQ9" s="186">
        <f t="shared" si="9"/>
        <v>53</v>
      </c>
      <c r="AR9" s="188">
        <f t="shared" si="10"/>
        <v>59</v>
      </c>
      <c r="AS9" s="189">
        <f t="shared" si="11"/>
        <v>7</v>
      </c>
      <c r="AT9" s="189">
        <f t="shared" si="12"/>
        <v>51</v>
      </c>
      <c r="AU9" s="216">
        <f t="shared" si="13"/>
        <v>58</v>
      </c>
      <c r="AV9" s="186">
        <f t="shared" si="14"/>
        <v>0</v>
      </c>
      <c r="AW9" s="186">
        <f t="shared" si="15"/>
        <v>70</v>
      </c>
      <c r="AX9" s="188">
        <f t="shared" si="16"/>
        <v>70</v>
      </c>
      <c r="AY9" s="186">
        <f t="shared" si="17"/>
        <v>5</v>
      </c>
      <c r="AZ9" s="186">
        <f t="shared" si="18"/>
        <v>57</v>
      </c>
      <c r="BA9" s="188">
        <f t="shared" si="19"/>
        <v>62</v>
      </c>
      <c r="BB9" s="190">
        <f t="shared" si="20"/>
        <v>0</v>
      </c>
      <c r="BC9" s="190">
        <f t="shared" si="21"/>
        <v>19</v>
      </c>
      <c r="BD9" s="192">
        <f t="shared" si="22"/>
        <v>19</v>
      </c>
      <c r="BE9" s="187">
        <f t="shared" si="23"/>
        <v>18</v>
      </c>
      <c r="BF9" s="187">
        <f t="shared" si="24"/>
        <v>250</v>
      </c>
      <c r="BG9" s="124">
        <f t="shared" si="25"/>
        <v>268</v>
      </c>
    </row>
    <row r="10" spans="1:59" ht="22.5" x14ac:dyDescent="0.55000000000000004">
      <c r="A10" s="46"/>
      <c r="B10" s="2">
        <v>5</v>
      </c>
      <c r="C10" s="2" t="s">
        <v>12</v>
      </c>
      <c r="D10" s="2" t="s">
        <v>18</v>
      </c>
      <c r="E10" s="48" t="s">
        <v>14</v>
      </c>
      <c r="F10" s="190">
        <v>67</v>
      </c>
      <c r="G10" s="190">
        <v>15</v>
      </c>
      <c r="H10" s="188">
        <f t="shared" si="0"/>
        <v>82</v>
      </c>
      <c r="I10" s="190">
        <v>84</v>
      </c>
      <c r="J10" s="190">
        <v>29</v>
      </c>
      <c r="K10" s="188">
        <f t="shared" si="1"/>
        <v>113</v>
      </c>
      <c r="L10" s="190">
        <v>61</v>
      </c>
      <c r="M10" s="190">
        <v>26</v>
      </c>
      <c r="N10" s="188">
        <f t="shared" si="2"/>
        <v>87</v>
      </c>
      <c r="O10" s="190">
        <v>108</v>
      </c>
      <c r="P10" s="190">
        <v>34</v>
      </c>
      <c r="Q10" s="188">
        <f t="shared" si="3"/>
        <v>142</v>
      </c>
      <c r="R10" s="190">
        <v>37</v>
      </c>
      <c r="S10" s="190">
        <v>9</v>
      </c>
      <c r="T10" s="192">
        <f t="shared" si="4"/>
        <v>46</v>
      </c>
      <c r="U10" s="187">
        <f t="shared" si="5"/>
        <v>357</v>
      </c>
      <c r="V10" s="187">
        <f t="shared" si="6"/>
        <v>113</v>
      </c>
      <c r="W10" s="125">
        <f t="shared" si="7"/>
        <v>470</v>
      </c>
      <c r="X10" s="191"/>
      <c r="Y10" s="191"/>
      <c r="Z10" s="188"/>
      <c r="AA10" s="190"/>
      <c r="AB10" s="190"/>
      <c r="AC10" s="192"/>
      <c r="AD10" s="190"/>
      <c r="AE10" s="190"/>
      <c r="AF10" s="192"/>
      <c r="AG10" s="190"/>
      <c r="AH10" s="190"/>
      <c r="AI10" s="192"/>
      <c r="AJ10" s="190"/>
      <c r="AK10" s="190"/>
      <c r="AL10" s="192"/>
      <c r="AM10" s="187"/>
      <c r="AN10" s="187"/>
      <c r="AO10" s="212"/>
      <c r="AP10" s="186">
        <f t="shared" si="8"/>
        <v>67</v>
      </c>
      <c r="AQ10" s="186">
        <f t="shared" si="9"/>
        <v>15</v>
      </c>
      <c r="AR10" s="188">
        <f t="shared" si="10"/>
        <v>82</v>
      </c>
      <c r="AS10" s="189">
        <f t="shared" si="11"/>
        <v>84</v>
      </c>
      <c r="AT10" s="189">
        <f t="shared" si="12"/>
        <v>29</v>
      </c>
      <c r="AU10" s="216">
        <f t="shared" si="13"/>
        <v>113</v>
      </c>
      <c r="AV10" s="186">
        <f t="shared" si="14"/>
        <v>61</v>
      </c>
      <c r="AW10" s="186">
        <f t="shared" si="15"/>
        <v>26</v>
      </c>
      <c r="AX10" s="188">
        <f t="shared" si="16"/>
        <v>87</v>
      </c>
      <c r="AY10" s="186">
        <f t="shared" si="17"/>
        <v>108</v>
      </c>
      <c r="AZ10" s="186">
        <f t="shared" si="18"/>
        <v>34</v>
      </c>
      <c r="BA10" s="188">
        <f t="shared" si="19"/>
        <v>142</v>
      </c>
      <c r="BB10" s="190">
        <f t="shared" si="20"/>
        <v>37</v>
      </c>
      <c r="BC10" s="190">
        <f t="shared" si="21"/>
        <v>9</v>
      </c>
      <c r="BD10" s="192">
        <f t="shared" si="22"/>
        <v>46</v>
      </c>
      <c r="BE10" s="187">
        <f t="shared" si="23"/>
        <v>357</v>
      </c>
      <c r="BF10" s="187">
        <f t="shared" si="24"/>
        <v>113</v>
      </c>
      <c r="BG10" s="124">
        <f t="shared" si="25"/>
        <v>470</v>
      </c>
    </row>
    <row r="11" spans="1:59" ht="22.5" x14ac:dyDescent="0.55000000000000004">
      <c r="A11" s="46"/>
      <c r="B11" s="2">
        <v>6</v>
      </c>
      <c r="C11" s="2" t="s">
        <v>12</v>
      </c>
      <c r="D11" s="2" t="s">
        <v>19</v>
      </c>
      <c r="E11" s="48" t="s">
        <v>14</v>
      </c>
      <c r="F11" s="190">
        <v>3</v>
      </c>
      <c r="G11" s="190">
        <v>3</v>
      </c>
      <c r="H11" s="188">
        <f t="shared" si="0"/>
        <v>6</v>
      </c>
      <c r="I11" s="190">
        <v>2</v>
      </c>
      <c r="J11" s="190">
        <v>9</v>
      </c>
      <c r="K11" s="188">
        <f t="shared" si="1"/>
        <v>11</v>
      </c>
      <c r="L11" s="190"/>
      <c r="M11" s="190">
        <v>6</v>
      </c>
      <c r="N11" s="188">
        <f t="shared" si="2"/>
        <v>6</v>
      </c>
      <c r="O11" s="190">
        <v>3</v>
      </c>
      <c r="P11" s="190">
        <v>23</v>
      </c>
      <c r="Q11" s="188">
        <f t="shared" si="3"/>
        <v>26</v>
      </c>
      <c r="R11" s="190"/>
      <c r="S11" s="190">
        <v>5</v>
      </c>
      <c r="T11" s="192">
        <f t="shared" si="4"/>
        <v>5</v>
      </c>
      <c r="U11" s="187">
        <f t="shared" si="5"/>
        <v>8</v>
      </c>
      <c r="V11" s="187">
        <f t="shared" si="6"/>
        <v>46</v>
      </c>
      <c r="W11" s="125">
        <f t="shared" si="7"/>
        <v>54</v>
      </c>
      <c r="X11" s="191"/>
      <c r="Y11" s="191"/>
      <c r="Z11" s="188"/>
      <c r="AA11" s="190"/>
      <c r="AB11" s="190"/>
      <c r="AC11" s="192"/>
      <c r="AD11" s="190"/>
      <c r="AE11" s="190"/>
      <c r="AF11" s="192"/>
      <c r="AG11" s="190"/>
      <c r="AH11" s="190"/>
      <c r="AI11" s="192"/>
      <c r="AJ11" s="190"/>
      <c r="AK11" s="190"/>
      <c r="AL11" s="192"/>
      <c r="AM11" s="187"/>
      <c r="AN11" s="187"/>
      <c r="AO11" s="212"/>
      <c r="AP11" s="186">
        <f t="shared" si="8"/>
        <v>3</v>
      </c>
      <c r="AQ11" s="186">
        <f t="shared" si="9"/>
        <v>3</v>
      </c>
      <c r="AR11" s="188">
        <f t="shared" si="10"/>
        <v>6</v>
      </c>
      <c r="AS11" s="189">
        <f t="shared" si="11"/>
        <v>2</v>
      </c>
      <c r="AT11" s="189">
        <f t="shared" si="12"/>
        <v>9</v>
      </c>
      <c r="AU11" s="216">
        <f t="shared" si="13"/>
        <v>11</v>
      </c>
      <c r="AV11" s="186">
        <f t="shared" si="14"/>
        <v>0</v>
      </c>
      <c r="AW11" s="186">
        <f t="shared" si="15"/>
        <v>6</v>
      </c>
      <c r="AX11" s="188">
        <f t="shared" si="16"/>
        <v>6</v>
      </c>
      <c r="AY11" s="186">
        <f t="shared" si="17"/>
        <v>3</v>
      </c>
      <c r="AZ11" s="186">
        <f t="shared" si="18"/>
        <v>23</v>
      </c>
      <c r="BA11" s="188">
        <f t="shared" si="19"/>
        <v>26</v>
      </c>
      <c r="BB11" s="190">
        <f t="shared" si="20"/>
        <v>0</v>
      </c>
      <c r="BC11" s="190">
        <f t="shared" si="21"/>
        <v>5</v>
      </c>
      <c r="BD11" s="192">
        <f t="shared" si="22"/>
        <v>5</v>
      </c>
      <c r="BE11" s="187">
        <f t="shared" si="23"/>
        <v>8</v>
      </c>
      <c r="BF11" s="187">
        <f t="shared" si="24"/>
        <v>46</v>
      </c>
      <c r="BG11" s="124">
        <f t="shared" si="25"/>
        <v>54</v>
      </c>
    </row>
    <row r="12" spans="1:59" ht="22.5" x14ac:dyDescent="0.55000000000000004">
      <c r="A12" s="46"/>
      <c r="B12" s="2">
        <v>7</v>
      </c>
      <c r="C12" s="2" t="s">
        <v>105</v>
      </c>
      <c r="D12" s="2" t="s">
        <v>20</v>
      </c>
      <c r="E12" s="48" t="s">
        <v>14</v>
      </c>
      <c r="F12" s="190">
        <v>7</v>
      </c>
      <c r="G12" s="190">
        <v>30</v>
      </c>
      <c r="H12" s="188">
        <f t="shared" si="0"/>
        <v>37</v>
      </c>
      <c r="I12" s="190">
        <v>11</v>
      </c>
      <c r="J12" s="190">
        <v>26</v>
      </c>
      <c r="K12" s="188">
        <f t="shared" si="1"/>
        <v>37</v>
      </c>
      <c r="L12" s="190">
        <v>9</v>
      </c>
      <c r="M12" s="190">
        <v>15</v>
      </c>
      <c r="N12" s="188">
        <f t="shared" si="2"/>
        <v>24</v>
      </c>
      <c r="O12" s="190">
        <v>7</v>
      </c>
      <c r="P12" s="190">
        <v>15</v>
      </c>
      <c r="Q12" s="188">
        <f t="shared" si="3"/>
        <v>22</v>
      </c>
      <c r="R12" s="190">
        <v>9</v>
      </c>
      <c r="S12" s="190">
        <v>15</v>
      </c>
      <c r="T12" s="192">
        <f t="shared" si="4"/>
        <v>24</v>
      </c>
      <c r="U12" s="187">
        <f t="shared" si="5"/>
        <v>43</v>
      </c>
      <c r="V12" s="187">
        <f t="shared" si="6"/>
        <v>101</v>
      </c>
      <c r="W12" s="125">
        <f t="shared" si="7"/>
        <v>144</v>
      </c>
      <c r="X12" s="191"/>
      <c r="Y12" s="191"/>
      <c r="Z12" s="188"/>
      <c r="AA12" s="190"/>
      <c r="AB12" s="190"/>
      <c r="AC12" s="192"/>
      <c r="AD12" s="190"/>
      <c r="AE12" s="190"/>
      <c r="AF12" s="192"/>
      <c r="AG12" s="190"/>
      <c r="AH12" s="190"/>
      <c r="AI12" s="192"/>
      <c r="AJ12" s="190"/>
      <c r="AK12" s="190"/>
      <c r="AL12" s="192"/>
      <c r="AM12" s="187"/>
      <c r="AN12" s="187"/>
      <c r="AO12" s="212"/>
      <c r="AP12" s="186">
        <f t="shared" si="8"/>
        <v>7</v>
      </c>
      <c r="AQ12" s="186">
        <f t="shared" si="9"/>
        <v>30</v>
      </c>
      <c r="AR12" s="188">
        <f t="shared" si="10"/>
        <v>37</v>
      </c>
      <c r="AS12" s="189">
        <f t="shared" si="11"/>
        <v>11</v>
      </c>
      <c r="AT12" s="189">
        <f t="shared" si="12"/>
        <v>26</v>
      </c>
      <c r="AU12" s="216">
        <f t="shared" si="13"/>
        <v>37</v>
      </c>
      <c r="AV12" s="186">
        <f t="shared" si="14"/>
        <v>9</v>
      </c>
      <c r="AW12" s="186">
        <f t="shared" si="15"/>
        <v>15</v>
      </c>
      <c r="AX12" s="188">
        <f t="shared" si="16"/>
        <v>24</v>
      </c>
      <c r="AY12" s="186">
        <f t="shared" si="17"/>
        <v>7</v>
      </c>
      <c r="AZ12" s="186">
        <f t="shared" si="18"/>
        <v>15</v>
      </c>
      <c r="BA12" s="188">
        <f t="shared" si="19"/>
        <v>22</v>
      </c>
      <c r="BB12" s="190">
        <f t="shared" si="20"/>
        <v>9</v>
      </c>
      <c r="BC12" s="190">
        <f t="shared" si="21"/>
        <v>15</v>
      </c>
      <c r="BD12" s="192">
        <f t="shared" si="22"/>
        <v>24</v>
      </c>
      <c r="BE12" s="187">
        <f t="shared" si="23"/>
        <v>43</v>
      </c>
      <c r="BF12" s="187">
        <f t="shared" si="24"/>
        <v>101</v>
      </c>
      <c r="BG12" s="124">
        <f t="shared" si="25"/>
        <v>144</v>
      </c>
    </row>
    <row r="13" spans="1:59" ht="22.5" x14ac:dyDescent="0.55000000000000004">
      <c r="A13" s="46"/>
      <c r="B13" s="2">
        <v>8</v>
      </c>
      <c r="C13" s="2" t="s">
        <v>12</v>
      </c>
      <c r="D13" s="2" t="s">
        <v>106</v>
      </c>
      <c r="E13" s="48" t="s">
        <v>14</v>
      </c>
      <c r="F13" s="190">
        <v>4</v>
      </c>
      <c r="G13" s="190">
        <v>8</v>
      </c>
      <c r="H13" s="188">
        <f t="shared" si="0"/>
        <v>12</v>
      </c>
      <c r="I13" s="190">
        <v>1</v>
      </c>
      <c r="J13" s="190">
        <v>11</v>
      </c>
      <c r="K13" s="188">
        <f t="shared" si="1"/>
        <v>12</v>
      </c>
      <c r="L13" s="190">
        <v>1</v>
      </c>
      <c r="M13" s="190">
        <v>8</v>
      </c>
      <c r="N13" s="188">
        <f t="shared" si="2"/>
        <v>9</v>
      </c>
      <c r="O13" s="190">
        <v>4</v>
      </c>
      <c r="P13" s="190">
        <v>9</v>
      </c>
      <c r="Q13" s="188">
        <f t="shared" si="3"/>
        <v>13</v>
      </c>
      <c r="R13" s="190">
        <v>1</v>
      </c>
      <c r="S13" s="190">
        <v>3</v>
      </c>
      <c r="T13" s="192">
        <f t="shared" si="4"/>
        <v>4</v>
      </c>
      <c r="U13" s="187">
        <f t="shared" si="5"/>
        <v>11</v>
      </c>
      <c r="V13" s="187">
        <f t="shared" si="6"/>
        <v>39</v>
      </c>
      <c r="W13" s="125">
        <f t="shared" si="7"/>
        <v>50</v>
      </c>
      <c r="X13" s="191"/>
      <c r="Y13" s="191"/>
      <c r="Z13" s="188"/>
      <c r="AA13" s="190"/>
      <c r="AB13" s="190"/>
      <c r="AC13" s="192"/>
      <c r="AD13" s="190"/>
      <c r="AE13" s="190"/>
      <c r="AF13" s="192"/>
      <c r="AG13" s="190"/>
      <c r="AH13" s="190"/>
      <c r="AI13" s="192"/>
      <c r="AJ13" s="190"/>
      <c r="AK13" s="190"/>
      <c r="AL13" s="192"/>
      <c r="AM13" s="187"/>
      <c r="AN13" s="187"/>
      <c r="AO13" s="212"/>
      <c r="AP13" s="186">
        <f t="shared" si="8"/>
        <v>4</v>
      </c>
      <c r="AQ13" s="186">
        <f t="shared" si="9"/>
        <v>8</v>
      </c>
      <c r="AR13" s="188">
        <f t="shared" si="10"/>
        <v>12</v>
      </c>
      <c r="AS13" s="189">
        <f t="shared" si="11"/>
        <v>1</v>
      </c>
      <c r="AT13" s="189">
        <f t="shared" si="12"/>
        <v>11</v>
      </c>
      <c r="AU13" s="216">
        <f t="shared" si="13"/>
        <v>12</v>
      </c>
      <c r="AV13" s="186">
        <f t="shared" si="14"/>
        <v>1</v>
      </c>
      <c r="AW13" s="186">
        <f t="shared" si="15"/>
        <v>8</v>
      </c>
      <c r="AX13" s="188">
        <f t="shared" si="16"/>
        <v>9</v>
      </c>
      <c r="AY13" s="186">
        <f t="shared" si="17"/>
        <v>4</v>
      </c>
      <c r="AZ13" s="186">
        <f t="shared" si="18"/>
        <v>9</v>
      </c>
      <c r="BA13" s="188">
        <f t="shared" si="19"/>
        <v>13</v>
      </c>
      <c r="BB13" s="190">
        <f t="shared" si="20"/>
        <v>1</v>
      </c>
      <c r="BC13" s="190">
        <f t="shared" si="21"/>
        <v>3</v>
      </c>
      <c r="BD13" s="192">
        <f t="shared" si="22"/>
        <v>4</v>
      </c>
      <c r="BE13" s="187">
        <f t="shared" si="23"/>
        <v>11</v>
      </c>
      <c r="BF13" s="187">
        <f t="shared" si="24"/>
        <v>39</v>
      </c>
      <c r="BG13" s="124">
        <f t="shared" si="25"/>
        <v>50</v>
      </c>
    </row>
    <row r="14" spans="1:59" ht="22.5" x14ac:dyDescent="0.55000000000000004">
      <c r="A14" s="46"/>
      <c r="B14" s="2">
        <v>9</v>
      </c>
      <c r="C14" s="2" t="s">
        <v>12</v>
      </c>
      <c r="D14" s="2" t="s">
        <v>107</v>
      </c>
      <c r="E14" s="48" t="s">
        <v>14</v>
      </c>
      <c r="F14" s="190">
        <v>3</v>
      </c>
      <c r="G14" s="190">
        <v>6</v>
      </c>
      <c r="H14" s="188">
        <f t="shared" si="0"/>
        <v>9</v>
      </c>
      <c r="I14" s="190">
        <v>6</v>
      </c>
      <c r="J14" s="190">
        <v>5</v>
      </c>
      <c r="K14" s="188">
        <f t="shared" si="1"/>
        <v>11</v>
      </c>
      <c r="L14" s="190">
        <v>4</v>
      </c>
      <c r="M14" s="190">
        <v>3</v>
      </c>
      <c r="N14" s="188">
        <f t="shared" si="2"/>
        <v>7</v>
      </c>
      <c r="O14" s="190">
        <v>6</v>
      </c>
      <c r="P14" s="190">
        <v>7</v>
      </c>
      <c r="Q14" s="188">
        <f t="shared" si="3"/>
        <v>13</v>
      </c>
      <c r="R14" s="190">
        <v>2</v>
      </c>
      <c r="S14" s="190">
        <v>1</v>
      </c>
      <c r="T14" s="192">
        <f t="shared" si="4"/>
        <v>3</v>
      </c>
      <c r="U14" s="187">
        <f t="shared" si="5"/>
        <v>21</v>
      </c>
      <c r="V14" s="187">
        <f t="shared" si="6"/>
        <v>22</v>
      </c>
      <c r="W14" s="125">
        <f t="shared" si="7"/>
        <v>43</v>
      </c>
      <c r="X14" s="191"/>
      <c r="Y14" s="191"/>
      <c r="Z14" s="188"/>
      <c r="AA14" s="190"/>
      <c r="AB14" s="190"/>
      <c r="AC14" s="192"/>
      <c r="AD14" s="190"/>
      <c r="AE14" s="190"/>
      <c r="AF14" s="192"/>
      <c r="AG14" s="190"/>
      <c r="AH14" s="190"/>
      <c r="AI14" s="192"/>
      <c r="AJ14" s="190"/>
      <c r="AK14" s="190"/>
      <c r="AL14" s="192"/>
      <c r="AM14" s="187"/>
      <c r="AN14" s="187"/>
      <c r="AO14" s="212"/>
      <c r="AP14" s="186">
        <f t="shared" si="8"/>
        <v>3</v>
      </c>
      <c r="AQ14" s="186">
        <f t="shared" si="9"/>
        <v>6</v>
      </c>
      <c r="AR14" s="188">
        <f t="shared" si="10"/>
        <v>9</v>
      </c>
      <c r="AS14" s="189">
        <f t="shared" si="11"/>
        <v>6</v>
      </c>
      <c r="AT14" s="189">
        <f t="shared" si="12"/>
        <v>5</v>
      </c>
      <c r="AU14" s="216">
        <f t="shared" si="13"/>
        <v>11</v>
      </c>
      <c r="AV14" s="186">
        <f t="shared" si="14"/>
        <v>4</v>
      </c>
      <c r="AW14" s="186">
        <f t="shared" si="15"/>
        <v>3</v>
      </c>
      <c r="AX14" s="188">
        <f t="shared" si="16"/>
        <v>7</v>
      </c>
      <c r="AY14" s="186">
        <f t="shared" si="17"/>
        <v>6</v>
      </c>
      <c r="AZ14" s="186">
        <f t="shared" si="18"/>
        <v>7</v>
      </c>
      <c r="BA14" s="188">
        <f t="shared" si="19"/>
        <v>13</v>
      </c>
      <c r="BB14" s="190">
        <f t="shared" si="20"/>
        <v>2</v>
      </c>
      <c r="BC14" s="190">
        <f t="shared" si="21"/>
        <v>1</v>
      </c>
      <c r="BD14" s="192">
        <f t="shared" si="22"/>
        <v>3</v>
      </c>
      <c r="BE14" s="187">
        <f t="shared" si="23"/>
        <v>21</v>
      </c>
      <c r="BF14" s="187">
        <f t="shared" si="24"/>
        <v>22</v>
      </c>
      <c r="BG14" s="124">
        <f t="shared" si="25"/>
        <v>43</v>
      </c>
    </row>
    <row r="15" spans="1:59" ht="22.5" x14ac:dyDescent="0.55000000000000004">
      <c r="A15" s="46"/>
      <c r="B15" s="2">
        <v>10</v>
      </c>
      <c r="C15" s="2" t="s">
        <v>12</v>
      </c>
      <c r="D15" s="2" t="s">
        <v>113</v>
      </c>
      <c r="E15" s="48" t="s">
        <v>14</v>
      </c>
      <c r="F15" s="190">
        <v>9</v>
      </c>
      <c r="G15" s="190">
        <v>4</v>
      </c>
      <c r="H15" s="188">
        <f t="shared" si="0"/>
        <v>13</v>
      </c>
      <c r="I15" s="190">
        <v>8</v>
      </c>
      <c r="J15" s="190">
        <v>10</v>
      </c>
      <c r="K15" s="188">
        <f t="shared" si="1"/>
        <v>18</v>
      </c>
      <c r="L15" s="190">
        <v>7</v>
      </c>
      <c r="M15" s="190">
        <v>1</v>
      </c>
      <c r="N15" s="188">
        <f t="shared" si="2"/>
        <v>8</v>
      </c>
      <c r="O15" s="190">
        <v>10</v>
      </c>
      <c r="P15" s="190">
        <v>4</v>
      </c>
      <c r="Q15" s="188">
        <f t="shared" si="3"/>
        <v>14</v>
      </c>
      <c r="R15" s="190">
        <v>3</v>
      </c>
      <c r="S15" s="190"/>
      <c r="T15" s="192">
        <f t="shared" si="4"/>
        <v>3</v>
      </c>
      <c r="U15" s="187">
        <f t="shared" si="5"/>
        <v>37</v>
      </c>
      <c r="V15" s="187">
        <f t="shared" si="6"/>
        <v>19</v>
      </c>
      <c r="W15" s="125">
        <f t="shared" si="7"/>
        <v>56</v>
      </c>
      <c r="X15" s="191"/>
      <c r="Y15" s="191"/>
      <c r="Z15" s="188"/>
      <c r="AA15" s="190"/>
      <c r="AB15" s="190"/>
      <c r="AC15" s="192"/>
      <c r="AD15" s="190"/>
      <c r="AE15" s="190"/>
      <c r="AF15" s="192"/>
      <c r="AG15" s="190"/>
      <c r="AH15" s="190"/>
      <c r="AI15" s="192"/>
      <c r="AJ15" s="190"/>
      <c r="AK15" s="190"/>
      <c r="AL15" s="192"/>
      <c r="AM15" s="187"/>
      <c r="AN15" s="187"/>
      <c r="AO15" s="212"/>
      <c r="AP15" s="186">
        <f t="shared" si="8"/>
        <v>9</v>
      </c>
      <c r="AQ15" s="186">
        <f t="shared" si="9"/>
        <v>4</v>
      </c>
      <c r="AR15" s="188">
        <f t="shared" si="10"/>
        <v>13</v>
      </c>
      <c r="AS15" s="189">
        <f t="shared" si="11"/>
        <v>8</v>
      </c>
      <c r="AT15" s="189">
        <f t="shared" si="12"/>
        <v>10</v>
      </c>
      <c r="AU15" s="216">
        <f t="shared" si="13"/>
        <v>18</v>
      </c>
      <c r="AV15" s="186">
        <f t="shared" si="14"/>
        <v>7</v>
      </c>
      <c r="AW15" s="186">
        <f t="shared" si="15"/>
        <v>1</v>
      </c>
      <c r="AX15" s="188">
        <f t="shared" si="16"/>
        <v>8</v>
      </c>
      <c r="AY15" s="186">
        <f t="shared" si="17"/>
        <v>10</v>
      </c>
      <c r="AZ15" s="186">
        <f t="shared" si="18"/>
        <v>4</v>
      </c>
      <c r="BA15" s="188">
        <f t="shared" si="19"/>
        <v>14</v>
      </c>
      <c r="BB15" s="190">
        <f t="shared" si="20"/>
        <v>3</v>
      </c>
      <c r="BC15" s="190">
        <f t="shared" si="21"/>
        <v>0</v>
      </c>
      <c r="BD15" s="192">
        <f t="shared" si="22"/>
        <v>3</v>
      </c>
      <c r="BE15" s="187">
        <f t="shared" si="23"/>
        <v>37</v>
      </c>
      <c r="BF15" s="187">
        <f t="shared" si="24"/>
        <v>19</v>
      </c>
      <c r="BG15" s="124">
        <f t="shared" si="25"/>
        <v>56</v>
      </c>
    </row>
    <row r="16" spans="1:59" ht="22.5" x14ac:dyDescent="0.55000000000000004">
      <c r="A16" s="46"/>
      <c r="B16" s="2">
        <v>11</v>
      </c>
      <c r="C16" s="2" t="s">
        <v>21</v>
      </c>
      <c r="D16" s="2" t="s">
        <v>112</v>
      </c>
      <c r="E16" s="48" t="s">
        <v>14</v>
      </c>
      <c r="F16" s="190">
        <v>4</v>
      </c>
      <c r="G16" s="190">
        <v>6</v>
      </c>
      <c r="H16" s="188">
        <f t="shared" si="0"/>
        <v>10</v>
      </c>
      <c r="I16" s="190">
        <v>7</v>
      </c>
      <c r="J16" s="190">
        <v>4</v>
      </c>
      <c r="K16" s="188">
        <f t="shared" si="1"/>
        <v>11</v>
      </c>
      <c r="L16" s="190">
        <v>7</v>
      </c>
      <c r="M16" s="190">
        <v>3</v>
      </c>
      <c r="N16" s="188">
        <f t="shared" si="2"/>
        <v>10</v>
      </c>
      <c r="O16" s="190">
        <v>2</v>
      </c>
      <c r="P16" s="190">
        <v>7</v>
      </c>
      <c r="Q16" s="188">
        <f t="shared" si="3"/>
        <v>9</v>
      </c>
      <c r="R16" s="190">
        <v>7</v>
      </c>
      <c r="S16" s="190">
        <v>2</v>
      </c>
      <c r="T16" s="192">
        <f t="shared" si="4"/>
        <v>9</v>
      </c>
      <c r="U16" s="187">
        <f t="shared" si="5"/>
        <v>27</v>
      </c>
      <c r="V16" s="187">
        <f t="shared" si="6"/>
        <v>22</v>
      </c>
      <c r="W16" s="125">
        <f t="shared" si="7"/>
        <v>49</v>
      </c>
      <c r="X16" s="191"/>
      <c r="Y16" s="191"/>
      <c r="Z16" s="188"/>
      <c r="AA16" s="190"/>
      <c r="AB16" s="190"/>
      <c r="AC16" s="192"/>
      <c r="AD16" s="190"/>
      <c r="AE16" s="190"/>
      <c r="AF16" s="192"/>
      <c r="AG16" s="190"/>
      <c r="AH16" s="190"/>
      <c r="AI16" s="192"/>
      <c r="AJ16" s="190"/>
      <c r="AK16" s="190"/>
      <c r="AL16" s="192"/>
      <c r="AM16" s="187"/>
      <c r="AN16" s="187"/>
      <c r="AO16" s="212"/>
      <c r="AP16" s="186">
        <f t="shared" si="8"/>
        <v>4</v>
      </c>
      <c r="AQ16" s="186">
        <f t="shared" si="9"/>
        <v>6</v>
      </c>
      <c r="AR16" s="188">
        <f t="shared" si="10"/>
        <v>10</v>
      </c>
      <c r="AS16" s="189">
        <f t="shared" si="11"/>
        <v>7</v>
      </c>
      <c r="AT16" s="189">
        <f t="shared" si="12"/>
        <v>4</v>
      </c>
      <c r="AU16" s="216">
        <f t="shared" si="13"/>
        <v>11</v>
      </c>
      <c r="AV16" s="186">
        <f t="shared" si="14"/>
        <v>7</v>
      </c>
      <c r="AW16" s="186">
        <f t="shared" si="15"/>
        <v>3</v>
      </c>
      <c r="AX16" s="188">
        <f t="shared" si="16"/>
        <v>10</v>
      </c>
      <c r="AY16" s="186">
        <f t="shared" si="17"/>
        <v>2</v>
      </c>
      <c r="AZ16" s="186">
        <f t="shared" si="18"/>
        <v>7</v>
      </c>
      <c r="BA16" s="188">
        <f t="shared" si="19"/>
        <v>9</v>
      </c>
      <c r="BB16" s="190">
        <f t="shared" si="20"/>
        <v>7</v>
      </c>
      <c r="BC16" s="190">
        <f t="shared" si="21"/>
        <v>2</v>
      </c>
      <c r="BD16" s="192">
        <f t="shared" si="22"/>
        <v>9</v>
      </c>
      <c r="BE16" s="187">
        <f t="shared" si="23"/>
        <v>27</v>
      </c>
      <c r="BF16" s="187">
        <f t="shared" si="24"/>
        <v>22</v>
      </c>
      <c r="BG16" s="124">
        <f t="shared" si="25"/>
        <v>49</v>
      </c>
    </row>
    <row r="17" spans="1:59" ht="22.5" x14ac:dyDescent="0.55000000000000004">
      <c r="A17" s="46"/>
      <c r="B17" s="2">
        <v>12</v>
      </c>
      <c r="C17" s="2" t="s">
        <v>21</v>
      </c>
      <c r="D17" s="2" t="s">
        <v>111</v>
      </c>
      <c r="E17" s="48" t="s">
        <v>14</v>
      </c>
      <c r="F17" s="190">
        <v>20</v>
      </c>
      <c r="G17" s="190">
        <v>7</v>
      </c>
      <c r="H17" s="188">
        <f t="shared" si="0"/>
        <v>27</v>
      </c>
      <c r="I17" s="190">
        <v>15</v>
      </c>
      <c r="J17" s="190">
        <v>6</v>
      </c>
      <c r="K17" s="188">
        <f t="shared" si="1"/>
        <v>21</v>
      </c>
      <c r="L17" s="190">
        <v>19</v>
      </c>
      <c r="M17" s="190">
        <v>4</v>
      </c>
      <c r="N17" s="188">
        <f t="shared" si="2"/>
        <v>23</v>
      </c>
      <c r="O17" s="190">
        <v>19</v>
      </c>
      <c r="P17" s="190">
        <v>6</v>
      </c>
      <c r="Q17" s="188">
        <f t="shared" si="3"/>
        <v>25</v>
      </c>
      <c r="R17" s="190">
        <v>2</v>
      </c>
      <c r="S17" s="190">
        <v>1</v>
      </c>
      <c r="T17" s="192">
        <f t="shared" si="4"/>
        <v>3</v>
      </c>
      <c r="U17" s="187">
        <f t="shared" si="5"/>
        <v>75</v>
      </c>
      <c r="V17" s="187">
        <f t="shared" si="6"/>
        <v>24</v>
      </c>
      <c r="W17" s="125">
        <f t="shared" si="7"/>
        <v>99</v>
      </c>
      <c r="X17" s="191"/>
      <c r="Y17" s="191"/>
      <c r="Z17" s="188"/>
      <c r="AA17" s="190"/>
      <c r="AB17" s="190"/>
      <c r="AC17" s="192"/>
      <c r="AD17" s="190">
        <v>13</v>
      </c>
      <c r="AE17" s="190">
        <v>1</v>
      </c>
      <c r="AF17" s="192">
        <f t="shared" ref="AF17:AF18" si="26">SUM(AD17:AE17)</f>
        <v>14</v>
      </c>
      <c r="AG17" s="190">
        <v>7</v>
      </c>
      <c r="AH17" s="190">
        <v>2</v>
      </c>
      <c r="AI17" s="192">
        <f t="shared" ref="AI17:AI18" si="27">SUM(AG17:AH17)</f>
        <v>9</v>
      </c>
      <c r="AJ17" s="190">
        <v>8</v>
      </c>
      <c r="AK17" s="190">
        <v>1</v>
      </c>
      <c r="AL17" s="192">
        <f t="shared" ref="AL17:AL18" si="28">SUM(AJ17:AK17)</f>
        <v>9</v>
      </c>
      <c r="AM17" s="187">
        <f t="shared" ref="AM17:AM18" si="29">SUM(X17,AA17,AD17,AG17,AJ17)</f>
        <v>28</v>
      </c>
      <c r="AN17" s="187">
        <f t="shared" ref="AN17:AN18" si="30">SUM(Y17,AB17,AE17,AH17,AK17)</f>
        <v>4</v>
      </c>
      <c r="AO17" s="212">
        <f t="shared" ref="AO17:AO18" si="31">SUM(AM17:AN17)</f>
        <v>32</v>
      </c>
      <c r="AP17" s="186">
        <f t="shared" si="8"/>
        <v>20</v>
      </c>
      <c r="AQ17" s="186">
        <f t="shared" si="9"/>
        <v>7</v>
      </c>
      <c r="AR17" s="188">
        <f t="shared" si="10"/>
        <v>27</v>
      </c>
      <c r="AS17" s="189">
        <f t="shared" si="11"/>
        <v>15</v>
      </c>
      <c r="AT17" s="189">
        <f t="shared" si="12"/>
        <v>6</v>
      </c>
      <c r="AU17" s="216">
        <f t="shared" si="13"/>
        <v>21</v>
      </c>
      <c r="AV17" s="186">
        <f t="shared" si="14"/>
        <v>32</v>
      </c>
      <c r="AW17" s="186">
        <f t="shared" si="15"/>
        <v>5</v>
      </c>
      <c r="AX17" s="188">
        <f t="shared" si="16"/>
        <v>37</v>
      </c>
      <c r="AY17" s="186">
        <f t="shared" si="17"/>
        <v>26</v>
      </c>
      <c r="AZ17" s="186">
        <f t="shared" si="18"/>
        <v>8</v>
      </c>
      <c r="BA17" s="188">
        <f t="shared" si="19"/>
        <v>34</v>
      </c>
      <c r="BB17" s="190">
        <f t="shared" si="20"/>
        <v>10</v>
      </c>
      <c r="BC17" s="190">
        <f t="shared" si="21"/>
        <v>2</v>
      </c>
      <c r="BD17" s="192">
        <f t="shared" si="22"/>
        <v>12</v>
      </c>
      <c r="BE17" s="187">
        <f t="shared" si="23"/>
        <v>103</v>
      </c>
      <c r="BF17" s="187">
        <f t="shared" si="24"/>
        <v>28</v>
      </c>
      <c r="BG17" s="124">
        <f t="shared" si="25"/>
        <v>131</v>
      </c>
    </row>
    <row r="18" spans="1:59" ht="22.5" hidden="1" x14ac:dyDescent="0.55000000000000004">
      <c r="A18" s="46"/>
      <c r="B18" s="2">
        <v>15</v>
      </c>
      <c r="C18" s="2" t="s">
        <v>21</v>
      </c>
      <c r="D18" s="2" t="s">
        <v>24</v>
      </c>
      <c r="E18" s="48" t="s">
        <v>14</v>
      </c>
      <c r="F18" s="190"/>
      <c r="G18" s="190"/>
      <c r="H18" s="188"/>
      <c r="I18" s="190"/>
      <c r="J18" s="190"/>
      <c r="K18" s="188"/>
      <c r="L18" s="190"/>
      <c r="M18" s="190"/>
      <c r="N18" s="188"/>
      <c r="O18" s="190"/>
      <c r="P18" s="190"/>
      <c r="Q18" s="188"/>
      <c r="R18" s="190"/>
      <c r="S18" s="190"/>
      <c r="T18" s="192"/>
      <c r="U18" s="187"/>
      <c r="V18" s="187"/>
      <c r="W18" s="125"/>
      <c r="X18" s="191"/>
      <c r="Y18" s="191"/>
      <c r="Z18" s="188"/>
      <c r="AA18" s="190"/>
      <c r="AB18" s="190"/>
      <c r="AC18" s="192"/>
      <c r="AD18" s="190"/>
      <c r="AE18" s="190"/>
      <c r="AF18" s="192">
        <f t="shared" si="26"/>
        <v>0</v>
      </c>
      <c r="AG18" s="190"/>
      <c r="AH18" s="190"/>
      <c r="AI18" s="192">
        <f t="shared" si="27"/>
        <v>0</v>
      </c>
      <c r="AJ18" s="190"/>
      <c r="AK18" s="190"/>
      <c r="AL18" s="192">
        <f t="shared" si="28"/>
        <v>0</v>
      </c>
      <c r="AM18" s="187">
        <f t="shared" si="29"/>
        <v>0</v>
      </c>
      <c r="AN18" s="187">
        <f t="shared" si="30"/>
        <v>0</v>
      </c>
      <c r="AO18" s="212">
        <f t="shared" si="31"/>
        <v>0</v>
      </c>
      <c r="AP18" s="186"/>
      <c r="AQ18" s="186"/>
      <c r="AR18" s="188">
        <f t="shared" si="10"/>
        <v>0</v>
      </c>
      <c r="AS18" s="189"/>
      <c r="AT18" s="189"/>
      <c r="AU18" s="216"/>
      <c r="AV18" s="186"/>
      <c r="AW18" s="186"/>
      <c r="AX18" s="188"/>
      <c r="AY18" s="186"/>
      <c r="AZ18" s="186"/>
      <c r="BA18" s="188"/>
      <c r="BB18" s="190"/>
      <c r="BC18" s="190"/>
      <c r="BD18" s="192"/>
      <c r="BE18" s="187"/>
      <c r="BF18" s="187"/>
      <c r="BG18" s="124"/>
    </row>
    <row r="19" spans="1:59" s="290" customFormat="1" ht="23.25" thickBot="1" x14ac:dyDescent="0.6">
      <c r="A19" s="302" t="s">
        <v>25</v>
      </c>
      <c r="B19" s="303"/>
      <c r="C19" s="303"/>
      <c r="D19" s="303"/>
      <c r="E19" s="304"/>
      <c r="F19" s="202">
        <f>SUM(F6:F17)</f>
        <v>170</v>
      </c>
      <c r="G19" s="202">
        <f>SUM(G6:G17)</f>
        <v>140</v>
      </c>
      <c r="H19" s="202">
        <f>SUM(H6:H17)</f>
        <v>310</v>
      </c>
      <c r="I19" s="202">
        <f>SUM(I6:I17)</f>
        <v>166</v>
      </c>
      <c r="J19" s="202">
        <f>SUM(J6:J17)</f>
        <v>161</v>
      </c>
      <c r="K19" s="202">
        <f>SUM(K6:K17)</f>
        <v>327</v>
      </c>
      <c r="L19" s="202">
        <f>SUM(L6:L17)</f>
        <v>132</v>
      </c>
      <c r="M19" s="202">
        <f>SUM(M6:M17)</f>
        <v>148</v>
      </c>
      <c r="N19" s="202">
        <f>SUM(N6:N17)</f>
        <v>280</v>
      </c>
      <c r="O19" s="202">
        <f>SUM(O6:O17)</f>
        <v>184</v>
      </c>
      <c r="P19" s="202">
        <f>SUM(P6:P17)</f>
        <v>172</v>
      </c>
      <c r="Q19" s="202">
        <f>SUM(Q6:Q17)</f>
        <v>356</v>
      </c>
      <c r="R19" s="202">
        <f>SUM(R6:R17)</f>
        <v>85</v>
      </c>
      <c r="S19" s="202">
        <f>SUM(S6:S17)</f>
        <v>59</v>
      </c>
      <c r="T19" s="202">
        <f>SUM(T6:T17)</f>
        <v>144</v>
      </c>
      <c r="U19" s="202">
        <f>SUM(U6:U17)</f>
        <v>737</v>
      </c>
      <c r="V19" s="202">
        <f>SUM(V6:V17)</f>
        <v>680</v>
      </c>
      <c r="W19" s="202">
        <f>SUM(W6:W17)</f>
        <v>1417</v>
      </c>
      <c r="X19" s="202"/>
      <c r="Y19" s="202"/>
      <c r="Z19" s="202"/>
      <c r="AA19" s="202"/>
      <c r="AB19" s="202"/>
      <c r="AC19" s="202"/>
      <c r="AD19" s="202">
        <f>SUM(AD6:AD17)</f>
        <v>13</v>
      </c>
      <c r="AE19" s="202">
        <f>SUM(AE6:AE17)</f>
        <v>1</v>
      </c>
      <c r="AF19" s="202">
        <f>SUM(AF6:AF17)</f>
        <v>14</v>
      </c>
      <c r="AG19" s="202">
        <f>SUM(AG6:AG17)</f>
        <v>7</v>
      </c>
      <c r="AH19" s="202">
        <f>SUM(AH6:AH17)</f>
        <v>2</v>
      </c>
      <c r="AI19" s="202">
        <f>SUM(AI6:AI17)</f>
        <v>9</v>
      </c>
      <c r="AJ19" s="202">
        <f>SUM(AJ6:AJ17)</f>
        <v>8</v>
      </c>
      <c r="AK19" s="202">
        <f>SUM(AK6:AK17)</f>
        <v>1</v>
      </c>
      <c r="AL19" s="202">
        <f>SUM(AL6:AL17)</f>
        <v>9</v>
      </c>
      <c r="AM19" s="202">
        <f>SUM(AM6:AM17)</f>
        <v>28</v>
      </c>
      <c r="AN19" s="202">
        <f>SUM(AN6:AN17)</f>
        <v>4</v>
      </c>
      <c r="AO19" s="202">
        <f>SUM(AO6:AO17)</f>
        <v>32</v>
      </c>
      <c r="AP19" s="202">
        <f>SUM(AP6:AP17)</f>
        <v>170</v>
      </c>
      <c r="AQ19" s="202">
        <f>SUM(AQ6:AQ17)</f>
        <v>140</v>
      </c>
      <c r="AR19" s="202">
        <f>SUM(AR6:AR17)</f>
        <v>310</v>
      </c>
      <c r="AS19" s="202">
        <f>SUM(AS6:AS17)</f>
        <v>166</v>
      </c>
      <c r="AT19" s="202">
        <f>SUM(AT6:AT17)</f>
        <v>161</v>
      </c>
      <c r="AU19" s="202">
        <f>SUM(AU6:AU17)</f>
        <v>327</v>
      </c>
      <c r="AV19" s="202">
        <f>SUM(AV6:AV17)</f>
        <v>145</v>
      </c>
      <c r="AW19" s="202">
        <f>SUM(AW6:AW17)</f>
        <v>149</v>
      </c>
      <c r="AX19" s="202">
        <f>SUM(AX6:AX17)</f>
        <v>294</v>
      </c>
      <c r="AY19" s="202">
        <f>SUM(AY6:AY17)</f>
        <v>191</v>
      </c>
      <c r="AZ19" s="202">
        <f>SUM(AZ6:AZ17)</f>
        <v>174</v>
      </c>
      <c r="BA19" s="202">
        <f>SUM(BA6:BA17)</f>
        <v>365</v>
      </c>
      <c r="BB19" s="202">
        <f>SUM(BB6:BB17)</f>
        <v>93</v>
      </c>
      <c r="BC19" s="202">
        <f>SUM(BC6:BC17)</f>
        <v>60</v>
      </c>
      <c r="BD19" s="202">
        <f>SUM(BD6:BD17)</f>
        <v>153</v>
      </c>
      <c r="BE19" s="202">
        <f>SUM(BE6:BE17)</f>
        <v>765</v>
      </c>
      <c r="BF19" s="202">
        <f>SUM(BF6:BF17)</f>
        <v>684</v>
      </c>
      <c r="BG19" s="217">
        <f>SUM(BG6:BG17)</f>
        <v>1449</v>
      </c>
    </row>
    <row r="20" spans="1:59" s="290" customFormat="1" ht="22.5" x14ac:dyDescent="0.55000000000000004">
      <c r="A20" s="227" t="s">
        <v>26</v>
      </c>
      <c r="B20" s="228"/>
      <c r="C20" s="228"/>
      <c r="D20" s="228"/>
      <c r="E20" s="22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9"/>
    </row>
    <row r="21" spans="1:59" ht="22.5" x14ac:dyDescent="0.55000000000000004">
      <c r="A21" s="122"/>
      <c r="B21" s="121">
        <v>1</v>
      </c>
      <c r="C21" s="121" t="s">
        <v>27</v>
      </c>
      <c r="D21" s="121" t="s">
        <v>28</v>
      </c>
      <c r="E21" s="120" t="s">
        <v>14</v>
      </c>
      <c r="F21" s="186">
        <v>1</v>
      </c>
      <c r="G21" s="186">
        <v>79</v>
      </c>
      <c r="H21" s="203">
        <f t="shared" ref="H21:H31" si="32">SUM(F21,G21)</f>
        <v>80</v>
      </c>
      <c r="I21" s="186">
        <v>1</v>
      </c>
      <c r="J21" s="186">
        <v>68</v>
      </c>
      <c r="K21" s="203">
        <f t="shared" ref="K21:K31" si="33">SUM(I21,J21)</f>
        <v>69</v>
      </c>
      <c r="L21" s="186">
        <v>1</v>
      </c>
      <c r="M21" s="186">
        <v>59</v>
      </c>
      <c r="N21" s="127">
        <f t="shared" ref="N21:N31" si="34">SUM(L21,M21)</f>
        <v>60</v>
      </c>
      <c r="O21" s="186"/>
      <c r="P21" s="186">
        <v>58</v>
      </c>
      <c r="Q21" s="127">
        <f t="shared" ref="Q21:Q31" si="35">SUM(O21,P21)</f>
        <v>58</v>
      </c>
      <c r="R21" s="186"/>
      <c r="S21" s="186">
        <v>93</v>
      </c>
      <c r="T21" s="127">
        <f t="shared" ref="T21:T31" si="36">SUM(R21,S21)</f>
        <v>93</v>
      </c>
      <c r="U21" s="187">
        <f t="shared" ref="U21:U31" si="37">SUM(F21,I21,L21,O21,R21)</f>
        <v>3</v>
      </c>
      <c r="V21" s="187">
        <f t="shared" ref="V21:V31" si="38">SUM(G21,J21,M21,P21,S21)</f>
        <v>357</v>
      </c>
      <c r="W21" s="126">
        <f t="shared" ref="W21:W31" si="39">SUM(U21,V21)</f>
        <v>360</v>
      </c>
      <c r="X21" s="187"/>
      <c r="Y21" s="187"/>
      <c r="Z21" s="127"/>
      <c r="AA21" s="186"/>
      <c r="AB21" s="186"/>
      <c r="AC21" s="203"/>
      <c r="AD21" s="186"/>
      <c r="AE21" s="186"/>
      <c r="AF21" s="127"/>
      <c r="AG21" s="186"/>
      <c r="AH21" s="186"/>
      <c r="AI21" s="127"/>
      <c r="AJ21" s="186"/>
      <c r="AK21" s="186"/>
      <c r="AL21" s="127"/>
      <c r="AM21" s="187"/>
      <c r="AN21" s="187"/>
      <c r="AO21" s="126"/>
      <c r="AP21" s="186">
        <f t="shared" ref="AP21:AP36" si="40">SUM(F21,X21)</f>
        <v>1</v>
      </c>
      <c r="AQ21" s="186">
        <f t="shared" ref="AQ21:AQ36" si="41">SUM(G21,Y21)</f>
        <v>79</v>
      </c>
      <c r="AR21" s="127">
        <f t="shared" ref="AR21:AR36" si="42">SUM(AP21:AQ21)</f>
        <v>80</v>
      </c>
      <c r="AS21" s="189">
        <f t="shared" ref="AS21:AS36" si="43">SUM(I21,AA21)</f>
        <v>1</v>
      </c>
      <c r="AT21" s="189">
        <f t="shared" ref="AT21:AT36" si="44">SUM(J21,AB21)</f>
        <v>68</v>
      </c>
      <c r="AU21" s="203">
        <f t="shared" ref="AU21:AU36" si="45">SUM(AS21:AT21)</f>
        <v>69</v>
      </c>
      <c r="AV21" s="186">
        <f t="shared" ref="AV21:AV36" si="46">SUM(L21,AD21)</f>
        <v>1</v>
      </c>
      <c r="AW21" s="186">
        <f t="shared" ref="AW21:AW36" si="47">SUM(M21,AE21)</f>
        <v>59</v>
      </c>
      <c r="AX21" s="127">
        <f t="shared" ref="AX21:AX36" si="48">SUM(AV21:AW21)</f>
        <v>60</v>
      </c>
      <c r="AY21" s="186">
        <f t="shared" ref="AY21:AY36" si="49">SUM(O21,AG21)</f>
        <v>0</v>
      </c>
      <c r="AZ21" s="186">
        <f t="shared" ref="AZ21:AZ36" si="50">SUM(P21,AH21)</f>
        <v>58</v>
      </c>
      <c r="BA21" s="127">
        <f t="shared" ref="BA21:BA36" si="51">SUM(AY21:AZ21)</f>
        <v>58</v>
      </c>
      <c r="BB21" s="186">
        <f t="shared" ref="BB21:BB36" si="52">SUM(R21,AJ21)</f>
        <v>0</v>
      </c>
      <c r="BC21" s="186">
        <f t="shared" ref="BC21:BC36" si="53">SUM(S21,AK21)</f>
        <v>93</v>
      </c>
      <c r="BD21" s="127">
        <f t="shared" ref="BD21:BD36" si="54">SUM(BB21:BC21)</f>
        <v>93</v>
      </c>
      <c r="BE21" s="187">
        <f t="shared" ref="BE21:BE36" si="55">SUM(AP21,AS21,AV21,AY21,BB21)</f>
        <v>3</v>
      </c>
      <c r="BF21" s="187">
        <f t="shared" ref="BF21:BF36" si="56">SUM(AQ21,AT21,AW21,AZ21,BC21)</f>
        <v>357</v>
      </c>
      <c r="BG21" s="128">
        <f t="shared" ref="BG21:BG36" si="57">SUM(BE21:BF21)</f>
        <v>360</v>
      </c>
    </row>
    <row r="22" spans="1:59" ht="22.5" x14ac:dyDescent="0.55000000000000004">
      <c r="A22" s="46"/>
      <c r="B22" s="2">
        <v>2</v>
      </c>
      <c r="C22" s="2" t="s">
        <v>27</v>
      </c>
      <c r="D22" s="2" t="s">
        <v>29</v>
      </c>
      <c r="E22" s="48" t="s">
        <v>14</v>
      </c>
      <c r="F22" s="190">
        <v>21</v>
      </c>
      <c r="G22" s="190">
        <v>48</v>
      </c>
      <c r="H22" s="203">
        <f t="shared" si="32"/>
        <v>69</v>
      </c>
      <c r="I22" s="190">
        <v>21</v>
      </c>
      <c r="J22" s="190">
        <v>50</v>
      </c>
      <c r="K22" s="203">
        <f t="shared" si="33"/>
        <v>71</v>
      </c>
      <c r="L22" s="190">
        <v>13</v>
      </c>
      <c r="M22" s="190">
        <v>47</v>
      </c>
      <c r="N22" s="127">
        <f t="shared" si="34"/>
        <v>60</v>
      </c>
      <c r="O22" s="190">
        <v>14</v>
      </c>
      <c r="P22" s="190">
        <v>47</v>
      </c>
      <c r="Q22" s="127">
        <f t="shared" si="35"/>
        <v>61</v>
      </c>
      <c r="R22" s="190">
        <v>26</v>
      </c>
      <c r="S22" s="190">
        <v>66</v>
      </c>
      <c r="T22" s="127">
        <f t="shared" si="36"/>
        <v>92</v>
      </c>
      <c r="U22" s="187">
        <f t="shared" si="37"/>
        <v>95</v>
      </c>
      <c r="V22" s="187">
        <f t="shared" si="38"/>
        <v>258</v>
      </c>
      <c r="W22" s="126">
        <f t="shared" si="39"/>
        <v>353</v>
      </c>
      <c r="X22" s="191"/>
      <c r="Y22" s="191"/>
      <c r="Z22" s="129"/>
      <c r="AA22" s="190"/>
      <c r="AB22" s="190"/>
      <c r="AC22" s="208"/>
      <c r="AD22" s="190"/>
      <c r="AE22" s="190"/>
      <c r="AF22" s="129"/>
      <c r="AG22" s="190"/>
      <c r="AH22" s="190"/>
      <c r="AI22" s="129"/>
      <c r="AJ22" s="190"/>
      <c r="AK22" s="190"/>
      <c r="AL22" s="129"/>
      <c r="AM22" s="191"/>
      <c r="AN22" s="191"/>
      <c r="AO22" s="213"/>
      <c r="AP22" s="186">
        <f t="shared" si="40"/>
        <v>21</v>
      </c>
      <c r="AQ22" s="186">
        <f t="shared" si="41"/>
        <v>48</v>
      </c>
      <c r="AR22" s="127">
        <f t="shared" si="42"/>
        <v>69</v>
      </c>
      <c r="AS22" s="189">
        <f t="shared" si="43"/>
        <v>21</v>
      </c>
      <c r="AT22" s="189">
        <f t="shared" si="44"/>
        <v>50</v>
      </c>
      <c r="AU22" s="203">
        <f t="shared" si="45"/>
        <v>71</v>
      </c>
      <c r="AV22" s="186">
        <f t="shared" si="46"/>
        <v>13</v>
      </c>
      <c r="AW22" s="186">
        <f t="shared" si="47"/>
        <v>47</v>
      </c>
      <c r="AX22" s="127">
        <f t="shared" si="48"/>
        <v>60</v>
      </c>
      <c r="AY22" s="186">
        <f t="shared" si="49"/>
        <v>14</v>
      </c>
      <c r="AZ22" s="186">
        <f t="shared" si="50"/>
        <v>47</v>
      </c>
      <c r="BA22" s="127">
        <f t="shared" si="51"/>
        <v>61</v>
      </c>
      <c r="BB22" s="186">
        <f t="shared" si="52"/>
        <v>26</v>
      </c>
      <c r="BC22" s="186">
        <f t="shared" si="53"/>
        <v>66</v>
      </c>
      <c r="BD22" s="127">
        <f t="shared" si="54"/>
        <v>92</v>
      </c>
      <c r="BE22" s="187">
        <f t="shared" si="55"/>
        <v>95</v>
      </c>
      <c r="BF22" s="187">
        <f t="shared" si="56"/>
        <v>258</v>
      </c>
      <c r="BG22" s="128">
        <f t="shared" si="57"/>
        <v>353</v>
      </c>
    </row>
    <row r="23" spans="1:59" ht="22.5" x14ac:dyDescent="0.55000000000000004">
      <c r="A23" s="46"/>
      <c r="B23" s="2">
        <v>3</v>
      </c>
      <c r="C23" s="2" t="s">
        <v>27</v>
      </c>
      <c r="D23" s="2" t="s">
        <v>30</v>
      </c>
      <c r="E23" s="48" t="s">
        <v>14</v>
      </c>
      <c r="F23" s="190">
        <v>22</v>
      </c>
      <c r="G23" s="190">
        <v>26</v>
      </c>
      <c r="H23" s="203">
        <f t="shared" si="32"/>
        <v>48</v>
      </c>
      <c r="I23" s="190">
        <v>29</v>
      </c>
      <c r="J23" s="190">
        <v>34</v>
      </c>
      <c r="K23" s="203">
        <f t="shared" si="33"/>
        <v>63</v>
      </c>
      <c r="L23" s="190">
        <v>9</v>
      </c>
      <c r="M23" s="190">
        <v>10</v>
      </c>
      <c r="N23" s="127">
        <f t="shared" si="34"/>
        <v>19</v>
      </c>
      <c r="O23" s="190">
        <v>19</v>
      </c>
      <c r="P23" s="190">
        <v>36</v>
      </c>
      <c r="Q23" s="127">
        <f t="shared" si="35"/>
        <v>55</v>
      </c>
      <c r="R23" s="190">
        <v>29</v>
      </c>
      <c r="S23" s="190">
        <v>37</v>
      </c>
      <c r="T23" s="127">
        <f t="shared" si="36"/>
        <v>66</v>
      </c>
      <c r="U23" s="187">
        <f t="shared" si="37"/>
        <v>108</v>
      </c>
      <c r="V23" s="187">
        <f t="shared" si="38"/>
        <v>143</v>
      </c>
      <c r="W23" s="126">
        <f t="shared" si="39"/>
        <v>251</v>
      </c>
      <c r="X23" s="191"/>
      <c r="Y23" s="191"/>
      <c r="Z23" s="129"/>
      <c r="AA23" s="190"/>
      <c r="AB23" s="190"/>
      <c r="AC23" s="208"/>
      <c r="AD23" s="190"/>
      <c r="AE23" s="190"/>
      <c r="AF23" s="129"/>
      <c r="AG23" s="190"/>
      <c r="AH23" s="190"/>
      <c r="AI23" s="129"/>
      <c r="AJ23" s="190"/>
      <c r="AK23" s="190"/>
      <c r="AL23" s="129"/>
      <c r="AM23" s="191"/>
      <c r="AN23" s="191"/>
      <c r="AO23" s="213"/>
      <c r="AP23" s="186">
        <f t="shared" si="40"/>
        <v>22</v>
      </c>
      <c r="AQ23" s="186">
        <f t="shared" si="41"/>
        <v>26</v>
      </c>
      <c r="AR23" s="127">
        <f t="shared" si="42"/>
        <v>48</v>
      </c>
      <c r="AS23" s="189">
        <f t="shared" si="43"/>
        <v>29</v>
      </c>
      <c r="AT23" s="189">
        <f t="shared" si="44"/>
        <v>34</v>
      </c>
      <c r="AU23" s="203">
        <f t="shared" si="45"/>
        <v>63</v>
      </c>
      <c r="AV23" s="186">
        <f t="shared" si="46"/>
        <v>9</v>
      </c>
      <c r="AW23" s="186">
        <f t="shared" si="47"/>
        <v>10</v>
      </c>
      <c r="AX23" s="127">
        <f t="shared" si="48"/>
        <v>19</v>
      </c>
      <c r="AY23" s="186">
        <f t="shared" si="49"/>
        <v>19</v>
      </c>
      <c r="AZ23" s="186">
        <f t="shared" si="50"/>
        <v>36</v>
      </c>
      <c r="BA23" s="127">
        <f t="shared" si="51"/>
        <v>55</v>
      </c>
      <c r="BB23" s="186">
        <f t="shared" si="52"/>
        <v>29</v>
      </c>
      <c r="BC23" s="186">
        <f t="shared" si="53"/>
        <v>37</v>
      </c>
      <c r="BD23" s="127">
        <f t="shared" si="54"/>
        <v>66</v>
      </c>
      <c r="BE23" s="187">
        <f t="shared" si="55"/>
        <v>108</v>
      </c>
      <c r="BF23" s="187">
        <f t="shared" si="56"/>
        <v>143</v>
      </c>
      <c r="BG23" s="128">
        <f t="shared" si="57"/>
        <v>251</v>
      </c>
    </row>
    <row r="24" spans="1:59" ht="22.5" x14ac:dyDescent="0.55000000000000004">
      <c r="A24" s="46"/>
      <c r="B24" s="2">
        <v>4</v>
      </c>
      <c r="C24" s="2" t="s">
        <v>27</v>
      </c>
      <c r="D24" s="2" t="s">
        <v>31</v>
      </c>
      <c r="E24" s="48" t="s">
        <v>14</v>
      </c>
      <c r="F24" s="190">
        <v>17</v>
      </c>
      <c r="G24" s="190">
        <v>59</v>
      </c>
      <c r="H24" s="203">
        <f t="shared" si="32"/>
        <v>76</v>
      </c>
      <c r="I24" s="190">
        <v>14</v>
      </c>
      <c r="J24" s="190">
        <v>56</v>
      </c>
      <c r="K24" s="203">
        <f t="shared" si="33"/>
        <v>70</v>
      </c>
      <c r="L24" s="190">
        <v>7</v>
      </c>
      <c r="M24" s="190">
        <v>53</v>
      </c>
      <c r="N24" s="127">
        <f t="shared" si="34"/>
        <v>60</v>
      </c>
      <c r="O24" s="190">
        <v>5</v>
      </c>
      <c r="P24" s="190">
        <v>51</v>
      </c>
      <c r="Q24" s="127">
        <f t="shared" si="35"/>
        <v>56</v>
      </c>
      <c r="R24" s="190">
        <v>12</v>
      </c>
      <c r="S24" s="190">
        <v>85</v>
      </c>
      <c r="T24" s="127">
        <f t="shared" si="36"/>
        <v>97</v>
      </c>
      <c r="U24" s="187">
        <f t="shared" si="37"/>
        <v>55</v>
      </c>
      <c r="V24" s="187">
        <f t="shared" si="38"/>
        <v>304</v>
      </c>
      <c r="W24" s="126">
        <f t="shared" si="39"/>
        <v>359</v>
      </c>
      <c r="X24" s="191"/>
      <c r="Y24" s="191"/>
      <c r="Z24" s="129"/>
      <c r="AA24" s="190"/>
      <c r="AB24" s="190"/>
      <c r="AC24" s="208"/>
      <c r="AD24" s="190"/>
      <c r="AE24" s="190"/>
      <c r="AF24" s="129"/>
      <c r="AG24" s="190"/>
      <c r="AH24" s="190"/>
      <c r="AI24" s="129"/>
      <c r="AJ24" s="190"/>
      <c r="AK24" s="190"/>
      <c r="AL24" s="129"/>
      <c r="AM24" s="191"/>
      <c r="AN24" s="191"/>
      <c r="AO24" s="213"/>
      <c r="AP24" s="186">
        <f t="shared" si="40"/>
        <v>17</v>
      </c>
      <c r="AQ24" s="186">
        <f t="shared" si="41"/>
        <v>59</v>
      </c>
      <c r="AR24" s="127">
        <f t="shared" si="42"/>
        <v>76</v>
      </c>
      <c r="AS24" s="189">
        <f t="shared" si="43"/>
        <v>14</v>
      </c>
      <c r="AT24" s="189">
        <f t="shared" si="44"/>
        <v>56</v>
      </c>
      <c r="AU24" s="203">
        <f t="shared" si="45"/>
        <v>70</v>
      </c>
      <c r="AV24" s="186">
        <f t="shared" si="46"/>
        <v>7</v>
      </c>
      <c r="AW24" s="186">
        <f t="shared" si="47"/>
        <v>53</v>
      </c>
      <c r="AX24" s="127">
        <f t="shared" si="48"/>
        <v>60</v>
      </c>
      <c r="AY24" s="186">
        <f t="shared" si="49"/>
        <v>5</v>
      </c>
      <c r="AZ24" s="186">
        <f t="shared" si="50"/>
        <v>51</v>
      </c>
      <c r="BA24" s="127">
        <f t="shared" si="51"/>
        <v>56</v>
      </c>
      <c r="BB24" s="186">
        <f t="shared" si="52"/>
        <v>12</v>
      </c>
      <c r="BC24" s="186">
        <f t="shared" si="53"/>
        <v>85</v>
      </c>
      <c r="BD24" s="127">
        <f t="shared" si="54"/>
        <v>97</v>
      </c>
      <c r="BE24" s="187">
        <f t="shared" si="55"/>
        <v>55</v>
      </c>
      <c r="BF24" s="187">
        <f t="shared" si="56"/>
        <v>304</v>
      </c>
      <c r="BG24" s="128">
        <f t="shared" si="57"/>
        <v>359</v>
      </c>
    </row>
    <row r="25" spans="1:59" ht="22.5" x14ac:dyDescent="0.55000000000000004">
      <c r="A25" s="46"/>
      <c r="B25" s="2">
        <v>5</v>
      </c>
      <c r="C25" s="2" t="s">
        <v>27</v>
      </c>
      <c r="D25" s="2" t="s">
        <v>32</v>
      </c>
      <c r="E25" s="48" t="s">
        <v>14</v>
      </c>
      <c r="F25" s="190">
        <v>9</v>
      </c>
      <c r="G25" s="190">
        <v>66</v>
      </c>
      <c r="H25" s="203">
        <f t="shared" si="32"/>
        <v>75</v>
      </c>
      <c r="I25" s="190">
        <v>10</v>
      </c>
      <c r="J25" s="190">
        <v>58</v>
      </c>
      <c r="K25" s="203">
        <f t="shared" si="33"/>
        <v>68</v>
      </c>
      <c r="L25" s="190">
        <v>6</v>
      </c>
      <c r="M25" s="190">
        <v>56</v>
      </c>
      <c r="N25" s="127">
        <f t="shared" si="34"/>
        <v>62</v>
      </c>
      <c r="O25" s="190">
        <v>11</v>
      </c>
      <c r="P25" s="190">
        <v>49</v>
      </c>
      <c r="Q25" s="127">
        <f t="shared" si="35"/>
        <v>60</v>
      </c>
      <c r="R25" s="190">
        <v>17</v>
      </c>
      <c r="S25" s="190">
        <v>83</v>
      </c>
      <c r="T25" s="127">
        <f t="shared" si="36"/>
        <v>100</v>
      </c>
      <c r="U25" s="187">
        <f t="shared" si="37"/>
        <v>53</v>
      </c>
      <c r="V25" s="187">
        <f t="shared" si="38"/>
        <v>312</v>
      </c>
      <c r="W25" s="126">
        <f t="shared" si="39"/>
        <v>365</v>
      </c>
      <c r="X25" s="191"/>
      <c r="Y25" s="191"/>
      <c r="Z25" s="129"/>
      <c r="AA25" s="190"/>
      <c r="AB25" s="190"/>
      <c r="AC25" s="208"/>
      <c r="AD25" s="190"/>
      <c r="AE25" s="190"/>
      <c r="AF25" s="129"/>
      <c r="AG25" s="190"/>
      <c r="AH25" s="190"/>
      <c r="AI25" s="129"/>
      <c r="AJ25" s="190"/>
      <c r="AK25" s="190"/>
      <c r="AL25" s="129"/>
      <c r="AM25" s="191"/>
      <c r="AN25" s="191"/>
      <c r="AO25" s="213"/>
      <c r="AP25" s="186">
        <f t="shared" si="40"/>
        <v>9</v>
      </c>
      <c r="AQ25" s="186">
        <f t="shared" si="41"/>
        <v>66</v>
      </c>
      <c r="AR25" s="127">
        <f t="shared" si="42"/>
        <v>75</v>
      </c>
      <c r="AS25" s="189">
        <f t="shared" si="43"/>
        <v>10</v>
      </c>
      <c r="AT25" s="189">
        <f t="shared" si="44"/>
        <v>58</v>
      </c>
      <c r="AU25" s="203">
        <f t="shared" si="45"/>
        <v>68</v>
      </c>
      <c r="AV25" s="186">
        <f t="shared" si="46"/>
        <v>6</v>
      </c>
      <c r="AW25" s="186">
        <f t="shared" si="47"/>
        <v>56</v>
      </c>
      <c r="AX25" s="127">
        <f t="shared" si="48"/>
        <v>62</v>
      </c>
      <c r="AY25" s="186">
        <f t="shared" si="49"/>
        <v>11</v>
      </c>
      <c r="AZ25" s="186">
        <f t="shared" si="50"/>
        <v>49</v>
      </c>
      <c r="BA25" s="127">
        <f t="shared" si="51"/>
        <v>60</v>
      </c>
      <c r="BB25" s="186">
        <f t="shared" si="52"/>
        <v>17</v>
      </c>
      <c r="BC25" s="186">
        <f t="shared" si="53"/>
        <v>83</v>
      </c>
      <c r="BD25" s="127">
        <f t="shared" si="54"/>
        <v>100</v>
      </c>
      <c r="BE25" s="187">
        <f t="shared" si="55"/>
        <v>53</v>
      </c>
      <c r="BF25" s="187">
        <f t="shared" si="56"/>
        <v>312</v>
      </c>
      <c r="BG25" s="128">
        <f t="shared" si="57"/>
        <v>365</v>
      </c>
    </row>
    <row r="26" spans="1:59" ht="22.5" x14ac:dyDescent="0.55000000000000004">
      <c r="A26" s="46"/>
      <c r="B26" s="2">
        <v>6</v>
      </c>
      <c r="C26" s="2" t="s">
        <v>27</v>
      </c>
      <c r="D26" s="2" t="s">
        <v>33</v>
      </c>
      <c r="E26" s="48" t="s">
        <v>14</v>
      </c>
      <c r="F26" s="190">
        <v>17</v>
      </c>
      <c r="G26" s="190">
        <v>53</v>
      </c>
      <c r="H26" s="203">
        <f t="shared" si="32"/>
        <v>70</v>
      </c>
      <c r="I26" s="190">
        <v>25</v>
      </c>
      <c r="J26" s="190">
        <v>44</v>
      </c>
      <c r="K26" s="203">
        <f t="shared" si="33"/>
        <v>69</v>
      </c>
      <c r="L26" s="190">
        <v>14</v>
      </c>
      <c r="M26" s="190">
        <v>50</v>
      </c>
      <c r="N26" s="127">
        <f t="shared" si="34"/>
        <v>64</v>
      </c>
      <c r="O26" s="190">
        <v>19</v>
      </c>
      <c r="P26" s="190">
        <v>41</v>
      </c>
      <c r="Q26" s="127">
        <f t="shared" si="35"/>
        <v>60</v>
      </c>
      <c r="R26" s="190">
        <v>31</v>
      </c>
      <c r="S26" s="190">
        <v>67</v>
      </c>
      <c r="T26" s="127">
        <f t="shared" si="36"/>
        <v>98</v>
      </c>
      <c r="U26" s="187">
        <f t="shared" si="37"/>
        <v>106</v>
      </c>
      <c r="V26" s="187">
        <f t="shared" si="38"/>
        <v>255</v>
      </c>
      <c r="W26" s="126">
        <f t="shared" si="39"/>
        <v>361</v>
      </c>
      <c r="X26" s="191"/>
      <c r="Y26" s="191"/>
      <c r="Z26" s="129"/>
      <c r="AA26" s="190"/>
      <c r="AB26" s="190"/>
      <c r="AC26" s="208"/>
      <c r="AD26" s="190"/>
      <c r="AE26" s="190"/>
      <c r="AF26" s="129"/>
      <c r="AG26" s="190"/>
      <c r="AH26" s="190"/>
      <c r="AI26" s="129"/>
      <c r="AJ26" s="190"/>
      <c r="AK26" s="190"/>
      <c r="AL26" s="129"/>
      <c r="AM26" s="191"/>
      <c r="AN26" s="191"/>
      <c r="AO26" s="213"/>
      <c r="AP26" s="186">
        <f t="shared" si="40"/>
        <v>17</v>
      </c>
      <c r="AQ26" s="186">
        <f t="shared" si="41"/>
        <v>53</v>
      </c>
      <c r="AR26" s="127">
        <f t="shared" si="42"/>
        <v>70</v>
      </c>
      <c r="AS26" s="189">
        <f t="shared" si="43"/>
        <v>25</v>
      </c>
      <c r="AT26" s="189">
        <f t="shared" si="44"/>
        <v>44</v>
      </c>
      <c r="AU26" s="203">
        <f t="shared" si="45"/>
        <v>69</v>
      </c>
      <c r="AV26" s="186">
        <f t="shared" si="46"/>
        <v>14</v>
      </c>
      <c r="AW26" s="186">
        <f t="shared" si="47"/>
        <v>50</v>
      </c>
      <c r="AX26" s="127">
        <f t="shared" si="48"/>
        <v>64</v>
      </c>
      <c r="AY26" s="186">
        <f t="shared" si="49"/>
        <v>19</v>
      </c>
      <c r="AZ26" s="186">
        <f t="shared" si="50"/>
        <v>41</v>
      </c>
      <c r="BA26" s="127">
        <f t="shared" si="51"/>
        <v>60</v>
      </c>
      <c r="BB26" s="186">
        <f t="shared" si="52"/>
        <v>31</v>
      </c>
      <c r="BC26" s="186">
        <f t="shared" si="53"/>
        <v>67</v>
      </c>
      <c r="BD26" s="127">
        <f t="shared" si="54"/>
        <v>98</v>
      </c>
      <c r="BE26" s="187">
        <f t="shared" si="55"/>
        <v>106</v>
      </c>
      <c r="BF26" s="187">
        <f t="shared" si="56"/>
        <v>255</v>
      </c>
      <c r="BG26" s="128">
        <f t="shared" si="57"/>
        <v>361</v>
      </c>
    </row>
    <row r="27" spans="1:59" ht="22.5" x14ac:dyDescent="0.55000000000000004">
      <c r="A27" s="46"/>
      <c r="B27" s="2">
        <v>7</v>
      </c>
      <c r="C27" s="2" t="s">
        <v>27</v>
      </c>
      <c r="D27" s="2" t="s">
        <v>34</v>
      </c>
      <c r="E27" s="48" t="s">
        <v>14</v>
      </c>
      <c r="F27" s="190">
        <v>2</v>
      </c>
      <c r="G27" s="190">
        <v>77</v>
      </c>
      <c r="H27" s="203">
        <f t="shared" si="32"/>
        <v>79</v>
      </c>
      <c r="I27" s="190">
        <v>3</v>
      </c>
      <c r="J27" s="190">
        <v>64</v>
      </c>
      <c r="K27" s="203">
        <f t="shared" si="33"/>
        <v>67</v>
      </c>
      <c r="L27" s="190">
        <v>7</v>
      </c>
      <c r="M27" s="190">
        <v>63</v>
      </c>
      <c r="N27" s="127">
        <f t="shared" si="34"/>
        <v>70</v>
      </c>
      <c r="O27" s="190">
        <v>5</v>
      </c>
      <c r="P27" s="190">
        <v>55</v>
      </c>
      <c r="Q27" s="127">
        <f t="shared" si="35"/>
        <v>60</v>
      </c>
      <c r="R27" s="190">
        <v>4</v>
      </c>
      <c r="S27" s="190">
        <v>90</v>
      </c>
      <c r="T27" s="127">
        <f t="shared" si="36"/>
        <v>94</v>
      </c>
      <c r="U27" s="187">
        <f t="shared" si="37"/>
        <v>21</v>
      </c>
      <c r="V27" s="187">
        <f t="shared" si="38"/>
        <v>349</v>
      </c>
      <c r="W27" s="126">
        <f t="shared" si="39"/>
        <v>370</v>
      </c>
      <c r="X27" s="191"/>
      <c r="Y27" s="191"/>
      <c r="Z27" s="129"/>
      <c r="AA27" s="190"/>
      <c r="AB27" s="190"/>
      <c r="AC27" s="208"/>
      <c r="AD27" s="190"/>
      <c r="AE27" s="190"/>
      <c r="AF27" s="129"/>
      <c r="AG27" s="190"/>
      <c r="AH27" s="190"/>
      <c r="AI27" s="129"/>
      <c r="AJ27" s="190"/>
      <c r="AK27" s="190"/>
      <c r="AL27" s="129"/>
      <c r="AM27" s="191"/>
      <c r="AN27" s="191"/>
      <c r="AO27" s="213"/>
      <c r="AP27" s="186">
        <f t="shared" si="40"/>
        <v>2</v>
      </c>
      <c r="AQ27" s="186">
        <f t="shared" si="41"/>
        <v>77</v>
      </c>
      <c r="AR27" s="127">
        <f t="shared" si="42"/>
        <v>79</v>
      </c>
      <c r="AS27" s="189">
        <f t="shared" si="43"/>
        <v>3</v>
      </c>
      <c r="AT27" s="189">
        <f t="shared" si="44"/>
        <v>64</v>
      </c>
      <c r="AU27" s="203">
        <f t="shared" si="45"/>
        <v>67</v>
      </c>
      <c r="AV27" s="186">
        <f t="shared" si="46"/>
        <v>7</v>
      </c>
      <c r="AW27" s="186">
        <f t="shared" si="47"/>
        <v>63</v>
      </c>
      <c r="AX27" s="127">
        <f t="shared" si="48"/>
        <v>70</v>
      </c>
      <c r="AY27" s="186">
        <f t="shared" si="49"/>
        <v>5</v>
      </c>
      <c r="AZ27" s="186">
        <f t="shared" si="50"/>
        <v>55</v>
      </c>
      <c r="BA27" s="127">
        <f t="shared" si="51"/>
        <v>60</v>
      </c>
      <c r="BB27" s="186">
        <f t="shared" si="52"/>
        <v>4</v>
      </c>
      <c r="BC27" s="186">
        <f t="shared" si="53"/>
        <v>90</v>
      </c>
      <c r="BD27" s="127">
        <f t="shared" si="54"/>
        <v>94</v>
      </c>
      <c r="BE27" s="187">
        <f t="shared" si="55"/>
        <v>21</v>
      </c>
      <c r="BF27" s="187">
        <f t="shared" si="56"/>
        <v>349</v>
      </c>
      <c r="BG27" s="128">
        <f t="shared" si="57"/>
        <v>370</v>
      </c>
    </row>
    <row r="28" spans="1:59" ht="22.5" x14ac:dyDescent="0.55000000000000004">
      <c r="A28" s="46"/>
      <c r="B28" s="2">
        <v>8</v>
      </c>
      <c r="C28" s="2" t="s">
        <v>27</v>
      </c>
      <c r="D28" s="2" t="s">
        <v>35</v>
      </c>
      <c r="E28" s="48" t="s">
        <v>14</v>
      </c>
      <c r="F28" s="190">
        <v>14</v>
      </c>
      <c r="G28" s="190">
        <v>50</v>
      </c>
      <c r="H28" s="203">
        <f t="shared" si="32"/>
        <v>64</v>
      </c>
      <c r="I28" s="190">
        <v>11</v>
      </c>
      <c r="J28" s="190">
        <v>63</v>
      </c>
      <c r="K28" s="203">
        <f t="shared" si="33"/>
        <v>74</v>
      </c>
      <c r="L28" s="190">
        <v>7</v>
      </c>
      <c r="M28" s="190">
        <v>47</v>
      </c>
      <c r="N28" s="127">
        <f t="shared" si="34"/>
        <v>54</v>
      </c>
      <c r="O28" s="190">
        <v>10</v>
      </c>
      <c r="P28" s="190">
        <v>50</v>
      </c>
      <c r="Q28" s="127">
        <f t="shared" si="35"/>
        <v>60</v>
      </c>
      <c r="R28" s="190">
        <v>15</v>
      </c>
      <c r="S28" s="190">
        <v>73</v>
      </c>
      <c r="T28" s="127">
        <f t="shared" si="36"/>
        <v>88</v>
      </c>
      <c r="U28" s="187">
        <f t="shared" si="37"/>
        <v>57</v>
      </c>
      <c r="V28" s="187">
        <f t="shared" si="38"/>
        <v>283</v>
      </c>
      <c r="W28" s="126">
        <f t="shared" si="39"/>
        <v>340</v>
      </c>
      <c r="X28" s="191"/>
      <c r="Y28" s="191"/>
      <c r="Z28" s="129"/>
      <c r="AA28" s="190"/>
      <c r="AB28" s="190"/>
      <c r="AC28" s="208"/>
      <c r="AD28" s="190"/>
      <c r="AE28" s="190"/>
      <c r="AF28" s="129"/>
      <c r="AG28" s="190"/>
      <c r="AH28" s="190"/>
      <c r="AI28" s="129"/>
      <c r="AJ28" s="190"/>
      <c r="AK28" s="190"/>
      <c r="AL28" s="129"/>
      <c r="AM28" s="191"/>
      <c r="AN28" s="191"/>
      <c r="AO28" s="213"/>
      <c r="AP28" s="186">
        <f t="shared" si="40"/>
        <v>14</v>
      </c>
      <c r="AQ28" s="186">
        <f t="shared" si="41"/>
        <v>50</v>
      </c>
      <c r="AR28" s="127">
        <f t="shared" si="42"/>
        <v>64</v>
      </c>
      <c r="AS28" s="189">
        <f t="shared" si="43"/>
        <v>11</v>
      </c>
      <c r="AT28" s="189">
        <f t="shared" si="44"/>
        <v>63</v>
      </c>
      <c r="AU28" s="203">
        <f t="shared" si="45"/>
        <v>74</v>
      </c>
      <c r="AV28" s="186">
        <f t="shared" si="46"/>
        <v>7</v>
      </c>
      <c r="AW28" s="186">
        <f t="shared" si="47"/>
        <v>47</v>
      </c>
      <c r="AX28" s="127">
        <f t="shared" si="48"/>
        <v>54</v>
      </c>
      <c r="AY28" s="186">
        <f t="shared" si="49"/>
        <v>10</v>
      </c>
      <c r="AZ28" s="186">
        <f t="shared" si="50"/>
        <v>50</v>
      </c>
      <c r="BA28" s="127">
        <f t="shared" si="51"/>
        <v>60</v>
      </c>
      <c r="BB28" s="186">
        <f t="shared" si="52"/>
        <v>15</v>
      </c>
      <c r="BC28" s="186">
        <f t="shared" si="53"/>
        <v>73</v>
      </c>
      <c r="BD28" s="127">
        <f t="shared" si="54"/>
        <v>88</v>
      </c>
      <c r="BE28" s="187">
        <f t="shared" si="55"/>
        <v>57</v>
      </c>
      <c r="BF28" s="187">
        <f t="shared" si="56"/>
        <v>283</v>
      </c>
      <c r="BG28" s="128">
        <f t="shared" si="57"/>
        <v>340</v>
      </c>
    </row>
    <row r="29" spans="1:59" ht="22.5" x14ac:dyDescent="0.55000000000000004">
      <c r="A29" s="46"/>
      <c r="B29" s="2">
        <v>9</v>
      </c>
      <c r="C29" s="2" t="s">
        <v>27</v>
      </c>
      <c r="D29" s="2" t="s">
        <v>36</v>
      </c>
      <c r="E29" s="48" t="s">
        <v>14</v>
      </c>
      <c r="F29" s="190">
        <v>45</v>
      </c>
      <c r="G29" s="190">
        <v>39</v>
      </c>
      <c r="H29" s="203">
        <f t="shared" si="32"/>
        <v>84</v>
      </c>
      <c r="I29" s="190">
        <v>49</v>
      </c>
      <c r="J29" s="190">
        <v>29</v>
      </c>
      <c r="K29" s="203">
        <f t="shared" si="33"/>
        <v>78</v>
      </c>
      <c r="L29" s="190">
        <v>44</v>
      </c>
      <c r="M29" s="190">
        <v>21</v>
      </c>
      <c r="N29" s="127">
        <f t="shared" si="34"/>
        <v>65</v>
      </c>
      <c r="O29" s="190">
        <v>41</v>
      </c>
      <c r="P29" s="190">
        <v>24</v>
      </c>
      <c r="Q29" s="127">
        <f t="shared" si="35"/>
        <v>65</v>
      </c>
      <c r="R29" s="190">
        <v>66</v>
      </c>
      <c r="S29" s="190">
        <v>27</v>
      </c>
      <c r="T29" s="127">
        <f t="shared" si="36"/>
        <v>93</v>
      </c>
      <c r="U29" s="187">
        <f t="shared" si="37"/>
        <v>245</v>
      </c>
      <c r="V29" s="187">
        <f t="shared" si="38"/>
        <v>140</v>
      </c>
      <c r="W29" s="126">
        <f t="shared" si="39"/>
        <v>385</v>
      </c>
      <c r="X29" s="191"/>
      <c r="Y29" s="191"/>
      <c r="Z29" s="129"/>
      <c r="AA29" s="190"/>
      <c r="AB29" s="190"/>
      <c r="AC29" s="208"/>
      <c r="AD29" s="190"/>
      <c r="AE29" s="190"/>
      <c r="AF29" s="129"/>
      <c r="AG29" s="190"/>
      <c r="AH29" s="190"/>
      <c r="AI29" s="129"/>
      <c r="AJ29" s="190"/>
      <c r="AK29" s="190"/>
      <c r="AL29" s="129"/>
      <c r="AM29" s="191"/>
      <c r="AN29" s="191"/>
      <c r="AO29" s="213"/>
      <c r="AP29" s="186">
        <f t="shared" si="40"/>
        <v>45</v>
      </c>
      <c r="AQ29" s="186">
        <f t="shared" si="41"/>
        <v>39</v>
      </c>
      <c r="AR29" s="127">
        <f t="shared" si="42"/>
        <v>84</v>
      </c>
      <c r="AS29" s="189">
        <f t="shared" si="43"/>
        <v>49</v>
      </c>
      <c r="AT29" s="189">
        <f t="shared" si="44"/>
        <v>29</v>
      </c>
      <c r="AU29" s="203">
        <f t="shared" si="45"/>
        <v>78</v>
      </c>
      <c r="AV29" s="186">
        <f t="shared" si="46"/>
        <v>44</v>
      </c>
      <c r="AW29" s="186">
        <f t="shared" si="47"/>
        <v>21</v>
      </c>
      <c r="AX29" s="127">
        <f t="shared" si="48"/>
        <v>65</v>
      </c>
      <c r="AY29" s="186">
        <f t="shared" si="49"/>
        <v>41</v>
      </c>
      <c r="AZ29" s="186">
        <f t="shared" si="50"/>
        <v>24</v>
      </c>
      <c r="BA29" s="127">
        <f t="shared" si="51"/>
        <v>65</v>
      </c>
      <c r="BB29" s="186">
        <f t="shared" si="52"/>
        <v>66</v>
      </c>
      <c r="BC29" s="186">
        <f t="shared" si="53"/>
        <v>27</v>
      </c>
      <c r="BD29" s="127">
        <f t="shared" si="54"/>
        <v>93</v>
      </c>
      <c r="BE29" s="187">
        <f t="shared" si="55"/>
        <v>245</v>
      </c>
      <c r="BF29" s="187">
        <f t="shared" si="56"/>
        <v>140</v>
      </c>
      <c r="BG29" s="128">
        <f t="shared" si="57"/>
        <v>385</v>
      </c>
    </row>
    <row r="30" spans="1:59" ht="22.5" x14ac:dyDescent="0.55000000000000004">
      <c r="A30" s="46"/>
      <c r="B30" s="2">
        <v>10</v>
      </c>
      <c r="C30" s="2" t="s">
        <v>27</v>
      </c>
      <c r="D30" s="2" t="s">
        <v>37</v>
      </c>
      <c r="E30" s="48" t="s">
        <v>14</v>
      </c>
      <c r="F30" s="190">
        <v>39</v>
      </c>
      <c r="G30" s="190">
        <v>8</v>
      </c>
      <c r="H30" s="203">
        <f t="shared" si="32"/>
        <v>47</v>
      </c>
      <c r="I30" s="190">
        <v>47</v>
      </c>
      <c r="J30" s="190">
        <v>11</v>
      </c>
      <c r="K30" s="203">
        <f t="shared" si="33"/>
        <v>58</v>
      </c>
      <c r="L30" s="190">
        <v>31</v>
      </c>
      <c r="M30" s="190">
        <v>7</v>
      </c>
      <c r="N30" s="127">
        <f t="shared" si="34"/>
        <v>38</v>
      </c>
      <c r="O30" s="190">
        <v>39</v>
      </c>
      <c r="P30" s="190">
        <v>12</v>
      </c>
      <c r="Q30" s="127">
        <f t="shared" si="35"/>
        <v>51</v>
      </c>
      <c r="R30" s="190">
        <v>40</v>
      </c>
      <c r="S30" s="190">
        <v>14</v>
      </c>
      <c r="T30" s="127">
        <f t="shared" si="36"/>
        <v>54</v>
      </c>
      <c r="U30" s="187">
        <f t="shared" si="37"/>
        <v>196</v>
      </c>
      <c r="V30" s="187">
        <f t="shared" si="38"/>
        <v>52</v>
      </c>
      <c r="W30" s="126">
        <f t="shared" si="39"/>
        <v>248</v>
      </c>
      <c r="X30" s="191"/>
      <c r="Y30" s="191"/>
      <c r="Z30" s="129"/>
      <c r="AA30" s="190"/>
      <c r="AB30" s="190"/>
      <c r="AC30" s="208"/>
      <c r="AD30" s="190"/>
      <c r="AE30" s="190"/>
      <c r="AF30" s="129"/>
      <c r="AG30" s="190"/>
      <c r="AH30" s="190"/>
      <c r="AI30" s="129"/>
      <c r="AJ30" s="190"/>
      <c r="AK30" s="190"/>
      <c r="AL30" s="129"/>
      <c r="AM30" s="191"/>
      <c r="AN30" s="191"/>
      <c r="AO30" s="213"/>
      <c r="AP30" s="186">
        <f t="shared" si="40"/>
        <v>39</v>
      </c>
      <c r="AQ30" s="186">
        <f t="shared" si="41"/>
        <v>8</v>
      </c>
      <c r="AR30" s="127">
        <f t="shared" si="42"/>
        <v>47</v>
      </c>
      <c r="AS30" s="189">
        <f t="shared" si="43"/>
        <v>47</v>
      </c>
      <c r="AT30" s="189">
        <f t="shared" si="44"/>
        <v>11</v>
      </c>
      <c r="AU30" s="203">
        <f t="shared" si="45"/>
        <v>58</v>
      </c>
      <c r="AV30" s="186">
        <f t="shared" si="46"/>
        <v>31</v>
      </c>
      <c r="AW30" s="186">
        <f t="shared" si="47"/>
        <v>7</v>
      </c>
      <c r="AX30" s="127">
        <f t="shared" si="48"/>
        <v>38</v>
      </c>
      <c r="AY30" s="186">
        <f t="shared" si="49"/>
        <v>39</v>
      </c>
      <c r="AZ30" s="186">
        <f t="shared" si="50"/>
        <v>12</v>
      </c>
      <c r="BA30" s="127">
        <f t="shared" si="51"/>
        <v>51</v>
      </c>
      <c r="BB30" s="186">
        <f t="shared" si="52"/>
        <v>40</v>
      </c>
      <c r="BC30" s="186">
        <f t="shared" si="53"/>
        <v>14</v>
      </c>
      <c r="BD30" s="127">
        <f t="shared" si="54"/>
        <v>54</v>
      </c>
      <c r="BE30" s="187">
        <f t="shared" si="55"/>
        <v>196</v>
      </c>
      <c r="BF30" s="187">
        <f t="shared" si="56"/>
        <v>52</v>
      </c>
      <c r="BG30" s="128">
        <f t="shared" si="57"/>
        <v>248</v>
      </c>
    </row>
    <row r="31" spans="1:59" ht="22.5" x14ac:dyDescent="0.55000000000000004">
      <c r="A31" s="46"/>
      <c r="B31" s="2">
        <v>11</v>
      </c>
      <c r="C31" s="2" t="s">
        <v>27</v>
      </c>
      <c r="D31" s="2" t="s">
        <v>104</v>
      </c>
      <c r="E31" s="48" t="s">
        <v>14</v>
      </c>
      <c r="F31" s="190">
        <v>2</v>
      </c>
      <c r="G31" s="190">
        <v>38</v>
      </c>
      <c r="H31" s="203">
        <f t="shared" si="32"/>
        <v>40</v>
      </c>
      <c r="I31" s="190">
        <v>5</v>
      </c>
      <c r="J31" s="190">
        <v>50</v>
      </c>
      <c r="K31" s="203">
        <f t="shared" si="33"/>
        <v>55</v>
      </c>
      <c r="L31" s="190">
        <v>3</v>
      </c>
      <c r="M31" s="190">
        <v>35</v>
      </c>
      <c r="N31" s="127">
        <f t="shared" si="34"/>
        <v>38</v>
      </c>
      <c r="O31" s="190">
        <v>3</v>
      </c>
      <c r="P31" s="190">
        <v>54</v>
      </c>
      <c r="Q31" s="127">
        <f t="shared" si="35"/>
        <v>57</v>
      </c>
      <c r="R31" s="190">
        <v>7</v>
      </c>
      <c r="S31" s="190">
        <v>51</v>
      </c>
      <c r="T31" s="127">
        <f t="shared" si="36"/>
        <v>58</v>
      </c>
      <c r="U31" s="187">
        <f t="shared" si="37"/>
        <v>20</v>
      </c>
      <c r="V31" s="187">
        <f t="shared" si="38"/>
        <v>228</v>
      </c>
      <c r="W31" s="126">
        <f t="shared" si="39"/>
        <v>248</v>
      </c>
      <c r="X31" s="191"/>
      <c r="Y31" s="191"/>
      <c r="Z31" s="129"/>
      <c r="AA31" s="190"/>
      <c r="AB31" s="190"/>
      <c r="AC31" s="208"/>
      <c r="AD31" s="190"/>
      <c r="AE31" s="190"/>
      <c r="AF31" s="129"/>
      <c r="AG31" s="190"/>
      <c r="AH31" s="190"/>
      <c r="AI31" s="129"/>
      <c r="AJ31" s="190"/>
      <c r="AK31" s="190"/>
      <c r="AL31" s="129"/>
      <c r="AM31" s="191"/>
      <c r="AN31" s="191"/>
      <c r="AO31" s="213"/>
      <c r="AP31" s="186">
        <f t="shared" si="40"/>
        <v>2</v>
      </c>
      <c r="AQ31" s="186">
        <f t="shared" si="41"/>
        <v>38</v>
      </c>
      <c r="AR31" s="127">
        <f t="shared" si="42"/>
        <v>40</v>
      </c>
      <c r="AS31" s="189">
        <f t="shared" si="43"/>
        <v>5</v>
      </c>
      <c r="AT31" s="189">
        <f t="shared" si="44"/>
        <v>50</v>
      </c>
      <c r="AU31" s="203">
        <f t="shared" si="45"/>
        <v>55</v>
      </c>
      <c r="AV31" s="186">
        <f t="shared" si="46"/>
        <v>3</v>
      </c>
      <c r="AW31" s="186">
        <f t="shared" si="47"/>
        <v>35</v>
      </c>
      <c r="AX31" s="127">
        <f t="shared" si="48"/>
        <v>38</v>
      </c>
      <c r="AY31" s="186">
        <f t="shared" si="49"/>
        <v>3</v>
      </c>
      <c r="AZ31" s="186">
        <f t="shared" si="50"/>
        <v>54</v>
      </c>
      <c r="BA31" s="127">
        <f t="shared" si="51"/>
        <v>57</v>
      </c>
      <c r="BB31" s="186">
        <f t="shared" si="52"/>
        <v>7</v>
      </c>
      <c r="BC31" s="186">
        <f t="shared" si="53"/>
        <v>51</v>
      </c>
      <c r="BD31" s="127">
        <f t="shared" si="54"/>
        <v>58</v>
      </c>
      <c r="BE31" s="187">
        <f t="shared" si="55"/>
        <v>20</v>
      </c>
      <c r="BF31" s="187">
        <f t="shared" si="56"/>
        <v>228</v>
      </c>
      <c r="BG31" s="128">
        <f t="shared" si="57"/>
        <v>248</v>
      </c>
    </row>
    <row r="32" spans="1:59" ht="22.5" x14ac:dyDescent="0.55000000000000004">
      <c r="A32" s="46"/>
      <c r="B32" s="2">
        <v>12</v>
      </c>
      <c r="C32" s="2" t="s">
        <v>38</v>
      </c>
      <c r="D32" s="2" t="s">
        <v>39</v>
      </c>
      <c r="E32" s="116" t="s">
        <v>38</v>
      </c>
      <c r="F32" s="193"/>
      <c r="G32" s="193"/>
      <c r="H32" s="203"/>
      <c r="I32" s="193"/>
      <c r="J32" s="193"/>
      <c r="K32" s="208"/>
      <c r="L32" s="190"/>
      <c r="M32" s="190"/>
      <c r="N32" s="129"/>
      <c r="O32" s="190"/>
      <c r="P32" s="190"/>
      <c r="Q32" s="129"/>
      <c r="R32" s="190"/>
      <c r="S32" s="190"/>
      <c r="T32" s="129"/>
      <c r="U32" s="187"/>
      <c r="V32" s="187"/>
      <c r="W32" s="126"/>
      <c r="X32" s="191">
        <v>41</v>
      </c>
      <c r="Y32" s="191">
        <v>144</v>
      </c>
      <c r="Z32" s="129">
        <f>SUM(X32:Y32)</f>
        <v>185</v>
      </c>
      <c r="AA32" s="190">
        <v>42</v>
      </c>
      <c r="AB32" s="190">
        <v>132</v>
      </c>
      <c r="AC32" s="129">
        <f>SUM(AA32:AB32)</f>
        <v>174</v>
      </c>
      <c r="AD32" s="190">
        <v>1</v>
      </c>
      <c r="AE32" s="190">
        <v>7</v>
      </c>
      <c r="AF32" s="129">
        <f>SUM(AD32:AE32)</f>
        <v>8</v>
      </c>
      <c r="AG32" s="190"/>
      <c r="AH32" s="190"/>
      <c r="AI32" s="129"/>
      <c r="AJ32" s="190"/>
      <c r="AK32" s="190"/>
      <c r="AL32" s="129"/>
      <c r="AM32" s="191">
        <f t="shared" ref="AM32:AM36" si="58">SUM(X32,AA32,AD32,AG32,AJ32)</f>
        <v>84</v>
      </c>
      <c r="AN32" s="191">
        <f t="shared" ref="AN32:AN36" si="59">SUM(Y32,AB32,AE32,AH32,AK32)</f>
        <v>283</v>
      </c>
      <c r="AO32" s="213">
        <f t="shared" ref="AO32:AO36" si="60">SUM(AM32:AN32)</f>
        <v>367</v>
      </c>
      <c r="AP32" s="186">
        <f t="shared" si="40"/>
        <v>41</v>
      </c>
      <c r="AQ32" s="186">
        <f t="shared" si="41"/>
        <v>144</v>
      </c>
      <c r="AR32" s="127">
        <f t="shared" si="42"/>
        <v>185</v>
      </c>
      <c r="AS32" s="189">
        <f t="shared" si="43"/>
        <v>42</v>
      </c>
      <c r="AT32" s="189">
        <f t="shared" si="44"/>
        <v>132</v>
      </c>
      <c r="AU32" s="203">
        <f t="shared" si="45"/>
        <v>174</v>
      </c>
      <c r="AV32" s="186">
        <f t="shared" si="46"/>
        <v>1</v>
      </c>
      <c r="AW32" s="186">
        <f t="shared" si="47"/>
        <v>7</v>
      </c>
      <c r="AX32" s="127">
        <f t="shared" si="48"/>
        <v>8</v>
      </c>
      <c r="AY32" s="186">
        <f t="shared" si="49"/>
        <v>0</v>
      </c>
      <c r="AZ32" s="186">
        <f t="shared" si="50"/>
        <v>0</v>
      </c>
      <c r="BA32" s="127">
        <f t="shared" si="51"/>
        <v>0</v>
      </c>
      <c r="BB32" s="186">
        <f t="shared" si="52"/>
        <v>0</v>
      </c>
      <c r="BC32" s="186">
        <f t="shared" si="53"/>
        <v>0</v>
      </c>
      <c r="BD32" s="127">
        <f t="shared" si="54"/>
        <v>0</v>
      </c>
      <c r="BE32" s="187">
        <f t="shared" si="55"/>
        <v>84</v>
      </c>
      <c r="BF32" s="187">
        <f t="shared" si="56"/>
        <v>283</v>
      </c>
      <c r="BG32" s="128">
        <f t="shared" si="57"/>
        <v>367</v>
      </c>
    </row>
    <row r="33" spans="1:59" ht="22.5" x14ac:dyDescent="0.55000000000000004">
      <c r="A33" s="46"/>
      <c r="B33" s="2">
        <v>13</v>
      </c>
      <c r="C33" s="2" t="s">
        <v>40</v>
      </c>
      <c r="D33" s="2" t="s">
        <v>41</v>
      </c>
      <c r="E33" s="48" t="s">
        <v>42</v>
      </c>
      <c r="F33" s="190"/>
      <c r="G33" s="190"/>
      <c r="H33" s="203"/>
      <c r="I33" s="190"/>
      <c r="J33" s="190"/>
      <c r="K33" s="208"/>
      <c r="L33" s="190"/>
      <c r="M33" s="190"/>
      <c r="N33" s="129"/>
      <c r="O33" s="190"/>
      <c r="P33" s="190"/>
      <c r="Q33" s="129"/>
      <c r="R33" s="190"/>
      <c r="S33" s="190"/>
      <c r="T33" s="129"/>
      <c r="U33" s="187"/>
      <c r="V33" s="187"/>
      <c r="W33" s="126"/>
      <c r="X33" s="191">
        <v>12</v>
      </c>
      <c r="Y33" s="191">
        <v>20</v>
      </c>
      <c r="Z33" s="129">
        <f>SUM(X33:Y33)</f>
        <v>32</v>
      </c>
      <c r="AA33" s="190">
        <v>10</v>
      </c>
      <c r="AB33" s="190">
        <v>10</v>
      </c>
      <c r="AC33" s="129">
        <f>SUM(AA33:AB33)</f>
        <v>20</v>
      </c>
      <c r="AD33" s="190">
        <v>7</v>
      </c>
      <c r="AE33" s="190">
        <v>13</v>
      </c>
      <c r="AF33" s="129">
        <f>SUM(AD33:AE33)</f>
        <v>20</v>
      </c>
      <c r="AG33" s="190">
        <v>1</v>
      </c>
      <c r="AH33" s="190"/>
      <c r="AI33" s="129">
        <f>SUM(AG33:AH33)</f>
        <v>1</v>
      </c>
      <c r="AJ33" s="190">
        <v>14</v>
      </c>
      <c r="AK33" s="190">
        <v>23</v>
      </c>
      <c r="AL33" s="129">
        <f>SUM(AJ33:AK33)</f>
        <v>37</v>
      </c>
      <c r="AM33" s="191">
        <f t="shared" si="58"/>
        <v>44</v>
      </c>
      <c r="AN33" s="191">
        <f t="shared" si="59"/>
        <v>66</v>
      </c>
      <c r="AO33" s="213">
        <f t="shared" si="60"/>
        <v>110</v>
      </c>
      <c r="AP33" s="186">
        <f t="shared" si="40"/>
        <v>12</v>
      </c>
      <c r="AQ33" s="186">
        <f t="shared" si="41"/>
        <v>20</v>
      </c>
      <c r="AR33" s="127">
        <f t="shared" si="42"/>
        <v>32</v>
      </c>
      <c r="AS33" s="189">
        <f t="shared" si="43"/>
        <v>10</v>
      </c>
      <c r="AT33" s="189">
        <f t="shared" si="44"/>
        <v>10</v>
      </c>
      <c r="AU33" s="203">
        <f t="shared" si="45"/>
        <v>20</v>
      </c>
      <c r="AV33" s="186">
        <f t="shared" si="46"/>
        <v>7</v>
      </c>
      <c r="AW33" s="186">
        <f t="shared" si="47"/>
        <v>13</v>
      </c>
      <c r="AX33" s="127">
        <f t="shared" si="48"/>
        <v>20</v>
      </c>
      <c r="AY33" s="186">
        <f t="shared" si="49"/>
        <v>1</v>
      </c>
      <c r="AZ33" s="186">
        <f t="shared" si="50"/>
        <v>0</v>
      </c>
      <c r="BA33" s="127">
        <f t="shared" si="51"/>
        <v>1</v>
      </c>
      <c r="BB33" s="186">
        <f t="shared" si="52"/>
        <v>14</v>
      </c>
      <c r="BC33" s="186">
        <f t="shared" si="53"/>
        <v>23</v>
      </c>
      <c r="BD33" s="127">
        <f t="shared" si="54"/>
        <v>37</v>
      </c>
      <c r="BE33" s="187">
        <f t="shared" si="55"/>
        <v>44</v>
      </c>
      <c r="BF33" s="187">
        <f t="shared" si="56"/>
        <v>66</v>
      </c>
      <c r="BG33" s="128">
        <f t="shared" si="57"/>
        <v>110</v>
      </c>
    </row>
    <row r="34" spans="1:59" ht="22.5" x14ac:dyDescent="0.55000000000000004">
      <c r="A34" s="46"/>
      <c r="B34" s="2">
        <v>14</v>
      </c>
      <c r="C34" s="2" t="s">
        <v>40</v>
      </c>
      <c r="D34" s="2" t="s">
        <v>43</v>
      </c>
      <c r="E34" s="48" t="s">
        <v>42</v>
      </c>
      <c r="F34" s="190"/>
      <c r="G34" s="190"/>
      <c r="H34" s="203"/>
      <c r="I34" s="190"/>
      <c r="J34" s="190"/>
      <c r="K34" s="208"/>
      <c r="L34" s="190"/>
      <c r="M34" s="190"/>
      <c r="N34" s="129"/>
      <c r="O34" s="190"/>
      <c r="P34" s="190"/>
      <c r="Q34" s="129"/>
      <c r="R34" s="190"/>
      <c r="S34" s="190"/>
      <c r="T34" s="129"/>
      <c r="U34" s="187"/>
      <c r="V34" s="187"/>
      <c r="W34" s="126"/>
      <c r="X34" s="191"/>
      <c r="Y34" s="191"/>
      <c r="Z34" s="129"/>
      <c r="AA34" s="190"/>
      <c r="AB34" s="190"/>
      <c r="AC34" s="208"/>
      <c r="AD34" s="190"/>
      <c r="AE34" s="190"/>
      <c r="AF34" s="129"/>
      <c r="AG34" s="190"/>
      <c r="AH34" s="190"/>
      <c r="AI34" s="129"/>
      <c r="AJ34" s="190">
        <v>1</v>
      </c>
      <c r="AK34" s="190">
        <v>14</v>
      </c>
      <c r="AL34" s="129">
        <f t="shared" ref="AL34:AL36" si="61">SUM(AJ34:AK34)</f>
        <v>15</v>
      </c>
      <c r="AM34" s="191">
        <f t="shared" si="58"/>
        <v>1</v>
      </c>
      <c r="AN34" s="191">
        <f t="shared" si="59"/>
        <v>14</v>
      </c>
      <c r="AO34" s="213">
        <f t="shared" si="60"/>
        <v>15</v>
      </c>
      <c r="AP34" s="186">
        <f t="shared" si="40"/>
        <v>0</v>
      </c>
      <c r="AQ34" s="186">
        <f t="shared" si="41"/>
        <v>0</v>
      </c>
      <c r="AR34" s="127">
        <f t="shared" si="42"/>
        <v>0</v>
      </c>
      <c r="AS34" s="189">
        <f t="shared" si="43"/>
        <v>0</v>
      </c>
      <c r="AT34" s="189">
        <f t="shared" si="44"/>
        <v>0</v>
      </c>
      <c r="AU34" s="203">
        <f t="shared" si="45"/>
        <v>0</v>
      </c>
      <c r="AV34" s="186">
        <f t="shared" si="46"/>
        <v>0</v>
      </c>
      <c r="AW34" s="186">
        <f t="shared" si="47"/>
        <v>0</v>
      </c>
      <c r="AX34" s="127">
        <f t="shared" si="48"/>
        <v>0</v>
      </c>
      <c r="AY34" s="186">
        <f t="shared" si="49"/>
        <v>0</v>
      </c>
      <c r="AZ34" s="186">
        <f t="shared" si="50"/>
        <v>0</v>
      </c>
      <c r="BA34" s="127">
        <f t="shared" si="51"/>
        <v>0</v>
      </c>
      <c r="BB34" s="186">
        <f t="shared" si="52"/>
        <v>1</v>
      </c>
      <c r="BC34" s="186">
        <f t="shared" si="53"/>
        <v>14</v>
      </c>
      <c r="BD34" s="127">
        <f t="shared" si="54"/>
        <v>15</v>
      </c>
      <c r="BE34" s="187">
        <f t="shared" si="55"/>
        <v>1</v>
      </c>
      <c r="BF34" s="187">
        <f t="shared" si="56"/>
        <v>14</v>
      </c>
      <c r="BG34" s="128">
        <f t="shared" si="57"/>
        <v>15</v>
      </c>
    </row>
    <row r="35" spans="1:59" ht="22.5" x14ac:dyDescent="0.55000000000000004">
      <c r="A35" s="46"/>
      <c r="B35" s="2">
        <v>15</v>
      </c>
      <c r="C35" s="2" t="s">
        <v>40</v>
      </c>
      <c r="D35" s="2" t="s">
        <v>44</v>
      </c>
      <c r="E35" s="48" t="s">
        <v>42</v>
      </c>
      <c r="F35" s="190"/>
      <c r="G35" s="190"/>
      <c r="H35" s="203"/>
      <c r="I35" s="190"/>
      <c r="J35" s="190"/>
      <c r="K35" s="208"/>
      <c r="L35" s="190"/>
      <c r="M35" s="190"/>
      <c r="N35" s="129"/>
      <c r="O35" s="190"/>
      <c r="P35" s="190"/>
      <c r="Q35" s="129"/>
      <c r="R35" s="190"/>
      <c r="S35" s="190"/>
      <c r="T35" s="129"/>
      <c r="U35" s="187"/>
      <c r="V35" s="187"/>
      <c r="W35" s="126"/>
      <c r="X35" s="191"/>
      <c r="Y35" s="191"/>
      <c r="Z35" s="129"/>
      <c r="AA35" s="190"/>
      <c r="AB35" s="190"/>
      <c r="AC35" s="208"/>
      <c r="AD35" s="190"/>
      <c r="AE35" s="190"/>
      <c r="AF35" s="129"/>
      <c r="AG35" s="190"/>
      <c r="AH35" s="190"/>
      <c r="AI35" s="129"/>
      <c r="AJ35" s="190">
        <v>1</v>
      </c>
      <c r="AK35" s="190">
        <v>5</v>
      </c>
      <c r="AL35" s="129">
        <f t="shared" si="61"/>
        <v>6</v>
      </c>
      <c r="AM35" s="191">
        <f t="shared" si="58"/>
        <v>1</v>
      </c>
      <c r="AN35" s="191">
        <f t="shared" si="59"/>
        <v>5</v>
      </c>
      <c r="AO35" s="213">
        <f t="shared" si="60"/>
        <v>6</v>
      </c>
      <c r="AP35" s="186">
        <f t="shared" si="40"/>
        <v>0</v>
      </c>
      <c r="AQ35" s="186">
        <f t="shared" si="41"/>
        <v>0</v>
      </c>
      <c r="AR35" s="127">
        <f t="shared" si="42"/>
        <v>0</v>
      </c>
      <c r="AS35" s="189">
        <f t="shared" si="43"/>
        <v>0</v>
      </c>
      <c r="AT35" s="189">
        <f t="shared" si="44"/>
        <v>0</v>
      </c>
      <c r="AU35" s="203">
        <f t="shared" si="45"/>
        <v>0</v>
      </c>
      <c r="AV35" s="186">
        <f t="shared" si="46"/>
        <v>0</v>
      </c>
      <c r="AW35" s="186">
        <f t="shared" si="47"/>
        <v>0</v>
      </c>
      <c r="AX35" s="127">
        <f t="shared" si="48"/>
        <v>0</v>
      </c>
      <c r="AY35" s="186">
        <f t="shared" si="49"/>
        <v>0</v>
      </c>
      <c r="AZ35" s="186">
        <f t="shared" si="50"/>
        <v>0</v>
      </c>
      <c r="BA35" s="127">
        <f t="shared" si="51"/>
        <v>0</v>
      </c>
      <c r="BB35" s="186">
        <f t="shared" si="52"/>
        <v>1</v>
      </c>
      <c r="BC35" s="186">
        <f t="shared" si="53"/>
        <v>5</v>
      </c>
      <c r="BD35" s="127">
        <f t="shared" si="54"/>
        <v>6</v>
      </c>
      <c r="BE35" s="187">
        <f t="shared" si="55"/>
        <v>1</v>
      </c>
      <c r="BF35" s="187">
        <f t="shared" si="56"/>
        <v>5</v>
      </c>
      <c r="BG35" s="128">
        <f t="shared" si="57"/>
        <v>6</v>
      </c>
    </row>
    <row r="36" spans="1:59" ht="22.5" x14ac:dyDescent="0.55000000000000004">
      <c r="A36" s="46"/>
      <c r="B36" s="2">
        <v>16</v>
      </c>
      <c r="C36" s="2" t="s">
        <v>45</v>
      </c>
      <c r="D36" s="2" t="s">
        <v>41</v>
      </c>
      <c r="E36" s="48" t="s">
        <v>46</v>
      </c>
      <c r="F36" s="190"/>
      <c r="G36" s="190"/>
      <c r="H36" s="203"/>
      <c r="I36" s="190"/>
      <c r="J36" s="190"/>
      <c r="K36" s="208"/>
      <c r="L36" s="190"/>
      <c r="M36" s="190"/>
      <c r="N36" s="129"/>
      <c r="O36" s="190"/>
      <c r="P36" s="190"/>
      <c r="Q36" s="129"/>
      <c r="R36" s="190"/>
      <c r="S36" s="190"/>
      <c r="T36" s="129"/>
      <c r="U36" s="187"/>
      <c r="V36" s="187"/>
      <c r="W36" s="126"/>
      <c r="X36" s="191"/>
      <c r="Y36" s="191"/>
      <c r="Z36" s="129"/>
      <c r="AA36" s="190"/>
      <c r="AB36" s="190"/>
      <c r="AC36" s="208"/>
      <c r="AD36" s="190"/>
      <c r="AE36" s="190"/>
      <c r="AF36" s="129"/>
      <c r="AG36" s="190"/>
      <c r="AH36" s="190"/>
      <c r="AI36" s="129"/>
      <c r="AJ36" s="190">
        <v>3</v>
      </c>
      <c r="AK36" s="190">
        <v>2</v>
      </c>
      <c r="AL36" s="129">
        <f t="shared" si="61"/>
        <v>5</v>
      </c>
      <c r="AM36" s="191">
        <f t="shared" si="58"/>
        <v>3</v>
      </c>
      <c r="AN36" s="191">
        <f t="shared" si="59"/>
        <v>2</v>
      </c>
      <c r="AO36" s="213">
        <f t="shared" si="60"/>
        <v>5</v>
      </c>
      <c r="AP36" s="186">
        <f t="shared" si="40"/>
        <v>0</v>
      </c>
      <c r="AQ36" s="186">
        <f t="shared" si="41"/>
        <v>0</v>
      </c>
      <c r="AR36" s="127">
        <f t="shared" si="42"/>
        <v>0</v>
      </c>
      <c r="AS36" s="189">
        <f t="shared" si="43"/>
        <v>0</v>
      </c>
      <c r="AT36" s="189">
        <f t="shared" si="44"/>
        <v>0</v>
      </c>
      <c r="AU36" s="203">
        <f t="shared" si="45"/>
        <v>0</v>
      </c>
      <c r="AV36" s="186">
        <f t="shared" si="46"/>
        <v>0</v>
      </c>
      <c r="AW36" s="186">
        <f t="shared" si="47"/>
        <v>0</v>
      </c>
      <c r="AX36" s="127">
        <f t="shared" si="48"/>
        <v>0</v>
      </c>
      <c r="AY36" s="186">
        <f t="shared" si="49"/>
        <v>0</v>
      </c>
      <c r="AZ36" s="186">
        <f t="shared" si="50"/>
        <v>0</v>
      </c>
      <c r="BA36" s="127">
        <f t="shared" si="51"/>
        <v>0</v>
      </c>
      <c r="BB36" s="186">
        <f t="shared" si="52"/>
        <v>3</v>
      </c>
      <c r="BC36" s="186">
        <f t="shared" si="53"/>
        <v>2</v>
      </c>
      <c r="BD36" s="127">
        <f t="shared" si="54"/>
        <v>5</v>
      </c>
      <c r="BE36" s="187">
        <f t="shared" si="55"/>
        <v>3</v>
      </c>
      <c r="BF36" s="187">
        <f t="shared" si="56"/>
        <v>2</v>
      </c>
      <c r="BG36" s="128">
        <f t="shared" si="57"/>
        <v>5</v>
      </c>
    </row>
    <row r="37" spans="1:59" s="290" customFormat="1" ht="23.25" thickBot="1" x14ac:dyDescent="0.6">
      <c r="A37" s="305" t="s">
        <v>47</v>
      </c>
      <c r="B37" s="306"/>
      <c r="C37" s="306"/>
      <c r="D37" s="306"/>
      <c r="E37" s="307"/>
      <c r="F37" s="204">
        <f>SUM(F21:F36)</f>
        <v>189</v>
      </c>
      <c r="G37" s="204">
        <f t="shared" ref="G37:W37" si="62">SUM(G21:G36)</f>
        <v>543</v>
      </c>
      <c r="H37" s="204">
        <f t="shared" si="62"/>
        <v>732</v>
      </c>
      <c r="I37" s="204">
        <f t="shared" si="62"/>
        <v>215</v>
      </c>
      <c r="J37" s="204">
        <f t="shared" si="62"/>
        <v>527</v>
      </c>
      <c r="K37" s="204">
        <f t="shared" si="62"/>
        <v>742</v>
      </c>
      <c r="L37" s="204">
        <f t="shared" si="62"/>
        <v>142</v>
      </c>
      <c r="M37" s="204">
        <f t="shared" si="62"/>
        <v>448</v>
      </c>
      <c r="N37" s="204">
        <f t="shared" si="62"/>
        <v>590</v>
      </c>
      <c r="O37" s="204">
        <f t="shared" si="62"/>
        <v>166</v>
      </c>
      <c r="P37" s="204">
        <f t="shared" si="62"/>
        <v>477</v>
      </c>
      <c r="Q37" s="204">
        <f t="shared" si="62"/>
        <v>643</v>
      </c>
      <c r="R37" s="204">
        <f t="shared" si="62"/>
        <v>247</v>
      </c>
      <c r="S37" s="204">
        <f t="shared" si="62"/>
        <v>686</v>
      </c>
      <c r="T37" s="204">
        <f t="shared" si="62"/>
        <v>933</v>
      </c>
      <c r="U37" s="204">
        <f t="shared" si="62"/>
        <v>959</v>
      </c>
      <c r="V37" s="204">
        <f t="shared" si="62"/>
        <v>2681</v>
      </c>
      <c r="W37" s="204">
        <f t="shared" si="62"/>
        <v>3640</v>
      </c>
      <c r="X37" s="204">
        <f>SUM(X21:X36)</f>
        <v>53</v>
      </c>
      <c r="Y37" s="204">
        <f t="shared" ref="Y37:AO37" si="63">SUM(Y21:Y36)</f>
        <v>164</v>
      </c>
      <c r="Z37" s="204">
        <f t="shared" si="63"/>
        <v>217</v>
      </c>
      <c r="AA37" s="204">
        <f t="shared" si="63"/>
        <v>52</v>
      </c>
      <c r="AB37" s="204">
        <f t="shared" si="63"/>
        <v>142</v>
      </c>
      <c r="AC37" s="204">
        <f t="shared" si="63"/>
        <v>194</v>
      </c>
      <c r="AD37" s="204">
        <f t="shared" si="63"/>
        <v>8</v>
      </c>
      <c r="AE37" s="204">
        <f t="shared" si="63"/>
        <v>20</v>
      </c>
      <c r="AF37" s="204">
        <f t="shared" si="63"/>
        <v>28</v>
      </c>
      <c r="AG37" s="204">
        <f t="shared" si="63"/>
        <v>1</v>
      </c>
      <c r="AH37" s="204"/>
      <c r="AI37" s="204">
        <f t="shared" si="63"/>
        <v>1</v>
      </c>
      <c r="AJ37" s="204">
        <f t="shared" si="63"/>
        <v>19</v>
      </c>
      <c r="AK37" s="204">
        <f t="shared" si="63"/>
        <v>44</v>
      </c>
      <c r="AL37" s="204">
        <f t="shared" si="63"/>
        <v>63</v>
      </c>
      <c r="AM37" s="204">
        <f t="shared" si="63"/>
        <v>133</v>
      </c>
      <c r="AN37" s="204">
        <f t="shared" si="63"/>
        <v>370</v>
      </c>
      <c r="AO37" s="204">
        <f t="shared" si="63"/>
        <v>503</v>
      </c>
      <c r="AP37" s="204">
        <f>SUM(AP21:AP36)</f>
        <v>242</v>
      </c>
      <c r="AQ37" s="204">
        <f t="shared" ref="AQ37:BG37" si="64">SUM(AQ21:AQ36)</f>
        <v>707</v>
      </c>
      <c r="AR37" s="204">
        <f t="shared" si="64"/>
        <v>949</v>
      </c>
      <c r="AS37" s="204">
        <f t="shared" si="64"/>
        <v>267</v>
      </c>
      <c r="AT37" s="204">
        <f t="shared" si="64"/>
        <v>669</v>
      </c>
      <c r="AU37" s="204">
        <f t="shared" si="64"/>
        <v>936</v>
      </c>
      <c r="AV37" s="204">
        <f t="shared" si="64"/>
        <v>150</v>
      </c>
      <c r="AW37" s="204">
        <f t="shared" si="64"/>
        <v>468</v>
      </c>
      <c r="AX37" s="204">
        <f t="shared" si="64"/>
        <v>618</v>
      </c>
      <c r="AY37" s="204">
        <f t="shared" si="64"/>
        <v>167</v>
      </c>
      <c r="AZ37" s="204">
        <f t="shared" si="64"/>
        <v>477</v>
      </c>
      <c r="BA37" s="204">
        <f t="shared" si="64"/>
        <v>644</v>
      </c>
      <c r="BB37" s="204">
        <f t="shared" si="64"/>
        <v>266</v>
      </c>
      <c r="BC37" s="204">
        <f t="shared" si="64"/>
        <v>730</v>
      </c>
      <c r="BD37" s="204">
        <f t="shared" si="64"/>
        <v>996</v>
      </c>
      <c r="BE37" s="204">
        <f t="shared" si="64"/>
        <v>1092</v>
      </c>
      <c r="BF37" s="204">
        <f t="shared" si="64"/>
        <v>3051</v>
      </c>
      <c r="BG37" s="204">
        <f t="shared" si="64"/>
        <v>4143</v>
      </c>
    </row>
    <row r="38" spans="1:59" s="290" customFormat="1" ht="22.5" x14ac:dyDescent="0.55000000000000004">
      <c r="A38" s="225" t="s">
        <v>48</v>
      </c>
      <c r="B38" s="226"/>
      <c r="C38" s="226"/>
      <c r="D38" s="226"/>
      <c r="E38" s="226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1"/>
    </row>
    <row r="39" spans="1:59" ht="22.5" x14ac:dyDescent="0.55000000000000004">
      <c r="A39" s="122"/>
      <c r="B39" s="121">
        <v>1</v>
      </c>
      <c r="C39" s="121" t="s">
        <v>49</v>
      </c>
      <c r="D39" s="121" t="s">
        <v>50</v>
      </c>
      <c r="E39" s="120" t="s">
        <v>14</v>
      </c>
      <c r="F39" s="186">
        <v>8</v>
      </c>
      <c r="G39" s="186">
        <v>12</v>
      </c>
      <c r="H39" s="131">
        <f t="shared" ref="H39:H47" si="65">SUM(F39,G39)</f>
        <v>20</v>
      </c>
      <c r="I39" s="186">
        <v>7</v>
      </c>
      <c r="J39" s="186">
        <v>14</v>
      </c>
      <c r="K39" s="131">
        <f t="shared" ref="K39:K47" si="66">SUM(I39,J39)</f>
        <v>21</v>
      </c>
      <c r="L39" s="186">
        <v>16</v>
      </c>
      <c r="M39" s="186">
        <v>18</v>
      </c>
      <c r="N39" s="131">
        <f t="shared" ref="N39:N47" si="67">SUM(L39,M39)</f>
        <v>34</v>
      </c>
      <c r="O39" s="186">
        <v>16</v>
      </c>
      <c r="P39" s="186">
        <v>20</v>
      </c>
      <c r="Q39" s="131">
        <f t="shared" ref="Q39:Q47" si="68">SUM(O39,P39)</f>
        <v>36</v>
      </c>
      <c r="R39" s="186">
        <v>10</v>
      </c>
      <c r="S39" s="186">
        <v>6</v>
      </c>
      <c r="T39" s="131">
        <f t="shared" ref="T39:T47" si="69">SUM(R39,S39)</f>
        <v>16</v>
      </c>
      <c r="U39" s="187">
        <f t="shared" ref="U39:U47" si="70">SUM(F39,I39,L39,O39,R39)</f>
        <v>57</v>
      </c>
      <c r="V39" s="187">
        <f t="shared" ref="V39:V47" si="71">SUM(G39,J39,M39,P39,S39)</f>
        <v>70</v>
      </c>
      <c r="W39" s="130">
        <f t="shared" ref="W39:W47" si="72">SUM(U39,V39)</f>
        <v>127</v>
      </c>
      <c r="X39" s="187">
        <v>1</v>
      </c>
      <c r="Y39" s="187">
        <v>6</v>
      </c>
      <c r="Z39" s="131">
        <f t="shared" ref="Z39" si="73">SUM(X39:Y39)</f>
        <v>7</v>
      </c>
      <c r="AA39" s="186"/>
      <c r="AB39" s="186"/>
      <c r="AC39" s="131"/>
      <c r="AD39" s="186">
        <v>3</v>
      </c>
      <c r="AE39" s="186">
        <v>7</v>
      </c>
      <c r="AF39" s="131">
        <f t="shared" ref="AF39:AF45" si="74">SUM(AD39:AE39)</f>
        <v>10</v>
      </c>
      <c r="AG39" s="186">
        <v>7</v>
      </c>
      <c r="AH39" s="186">
        <v>7</v>
      </c>
      <c r="AI39" s="131">
        <f t="shared" ref="AI39:AI45" si="75">SUM(AG39:AH39)</f>
        <v>14</v>
      </c>
      <c r="AJ39" s="186">
        <v>3</v>
      </c>
      <c r="AK39" s="186">
        <v>6</v>
      </c>
      <c r="AL39" s="131">
        <f t="shared" ref="AL39:AL45" si="76">SUM(AJ39:AK39)</f>
        <v>9</v>
      </c>
      <c r="AM39" s="187">
        <f t="shared" ref="AM39:AM45" si="77">SUM(X39,AA39,AD39,AG39,AJ39)</f>
        <v>14</v>
      </c>
      <c r="AN39" s="187">
        <f t="shared" ref="AN39:AN45" si="78">SUM(Y39,AB39,AE39,AH39,AK39)</f>
        <v>26</v>
      </c>
      <c r="AO39" s="130">
        <f t="shared" ref="AO39:AO45" si="79">SUM(AM39:AN39)</f>
        <v>40</v>
      </c>
      <c r="AP39" s="186">
        <f t="shared" ref="AP39:AP47" si="80">SUM(F39,X39)</f>
        <v>9</v>
      </c>
      <c r="AQ39" s="186">
        <f t="shared" ref="AQ39:AQ47" si="81">SUM(G39,Y39)</f>
        <v>18</v>
      </c>
      <c r="AR39" s="131">
        <f t="shared" ref="AR39:AR47" si="82">SUM(AP39:AQ39)</f>
        <v>27</v>
      </c>
      <c r="AS39" s="189">
        <f t="shared" ref="AS39:AS47" si="83">SUM(I39,AA39)</f>
        <v>7</v>
      </c>
      <c r="AT39" s="189">
        <f t="shared" ref="AT39:AT47" si="84">SUM(J39,AB39)</f>
        <v>14</v>
      </c>
      <c r="AU39" s="131">
        <f t="shared" ref="AU39:AU47" si="85">SUM(AS39:AT39)</f>
        <v>21</v>
      </c>
      <c r="AV39" s="186">
        <f t="shared" ref="AV39:AV47" si="86">SUM(L39,AD39)</f>
        <v>19</v>
      </c>
      <c r="AW39" s="186">
        <f t="shared" ref="AW39:AW47" si="87">SUM(M39,AE39)</f>
        <v>25</v>
      </c>
      <c r="AX39" s="131">
        <f t="shared" ref="AX39:AX47" si="88">SUM(AV39:AW39)</f>
        <v>44</v>
      </c>
      <c r="AY39" s="186">
        <f t="shared" ref="AY39:AY47" si="89">SUM(O39,AG39)</f>
        <v>23</v>
      </c>
      <c r="AZ39" s="186">
        <f t="shared" ref="AZ39:AZ47" si="90">SUM(P39,AH39)</f>
        <v>27</v>
      </c>
      <c r="BA39" s="131">
        <f t="shared" ref="BA39:BA47" si="91">SUM(AY39:AZ39)</f>
        <v>50</v>
      </c>
      <c r="BB39" s="186">
        <f t="shared" ref="BB39:BB47" si="92">SUM(R39,AJ39)</f>
        <v>13</v>
      </c>
      <c r="BC39" s="186">
        <f t="shared" ref="BC39:BC47" si="93">SUM(S39,AK39)</f>
        <v>12</v>
      </c>
      <c r="BD39" s="131">
        <f t="shared" ref="BD39:BD47" si="94">SUM(BB39:BC39)</f>
        <v>25</v>
      </c>
      <c r="BE39" s="187">
        <f t="shared" ref="BE39:BE47" si="95">SUM(AP39,AS39,AV39,AY39,BB39)</f>
        <v>71</v>
      </c>
      <c r="BF39" s="187">
        <f t="shared" ref="BF39:BF47" si="96">SUM(AQ39,AT39,AW39,AZ39,BC39)</f>
        <v>96</v>
      </c>
      <c r="BG39" s="132">
        <f t="shared" ref="BG39:BG47" si="97">SUM(BE39:BF39)</f>
        <v>167</v>
      </c>
    </row>
    <row r="40" spans="1:59" ht="22.5" x14ac:dyDescent="0.55000000000000004">
      <c r="A40" s="46"/>
      <c r="B40" s="2">
        <v>2</v>
      </c>
      <c r="C40" s="2" t="s">
        <v>49</v>
      </c>
      <c r="D40" s="2" t="s">
        <v>51</v>
      </c>
      <c r="E40" s="48" t="s">
        <v>14</v>
      </c>
      <c r="F40" s="190">
        <v>3</v>
      </c>
      <c r="G40" s="190">
        <v>29</v>
      </c>
      <c r="H40" s="131">
        <f t="shared" si="65"/>
        <v>32</v>
      </c>
      <c r="I40" s="190">
        <v>4</v>
      </c>
      <c r="J40" s="190">
        <v>46</v>
      </c>
      <c r="K40" s="131">
        <f t="shared" si="66"/>
        <v>50</v>
      </c>
      <c r="L40" s="190">
        <v>1</v>
      </c>
      <c r="M40" s="190">
        <v>40</v>
      </c>
      <c r="N40" s="131">
        <f t="shared" si="67"/>
        <v>41</v>
      </c>
      <c r="O40" s="190">
        <v>1</v>
      </c>
      <c r="P40" s="190">
        <v>35</v>
      </c>
      <c r="Q40" s="131">
        <f t="shared" si="68"/>
        <v>36</v>
      </c>
      <c r="R40" s="190">
        <v>4</v>
      </c>
      <c r="S40" s="190">
        <v>9</v>
      </c>
      <c r="T40" s="133">
        <f t="shared" si="69"/>
        <v>13</v>
      </c>
      <c r="U40" s="187">
        <f t="shared" si="70"/>
        <v>13</v>
      </c>
      <c r="V40" s="187">
        <f t="shared" si="71"/>
        <v>159</v>
      </c>
      <c r="W40" s="130">
        <f t="shared" si="72"/>
        <v>172</v>
      </c>
      <c r="X40" s="191"/>
      <c r="Y40" s="191"/>
      <c r="Z40" s="133"/>
      <c r="AA40" s="190"/>
      <c r="AB40" s="190"/>
      <c r="AC40" s="133"/>
      <c r="AD40" s="190"/>
      <c r="AE40" s="190"/>
      <c r="AF40" s="133"/>
      <c r="AG40" s="190"/>
      <c r="AH40" s="190"/>
      <c r="AI40" s="133"/>
      <c r="AJ40" s="190"/>
      <c r="AK40" s="190"/>
      <c r="AL40" s="133"/>
      <c r="AM40" s="187"/>
      <c r="AN40" s="187"/>
      <c r="AO40" s="130"/>
      <c r="AP40" s="186">
        <f t="shared" si="80"/>
        <v>3</v>
      </c>
      <c r="AQ40" s="186">
        <f t="shared" si="81"/>
        <v>29</v>
      </c>
      <c r="AR40" s="131">
        <f t="shared" si="82"/>
        <v>32</v>
      </c>
      <c r="AS40" s="189">
        <f t="shared" si="83"/>
        <v>4</v>
      </c>
      <c r="AT40" s="189">
        <f t="shared" si="84"/>
        <v>46</v>
      </c>
      <c r="AU40" s="131">
        <f t="shared" si="85"/>
        <v>50</v>
      </c>
      <c r="AV40" s="186">
        <f t="shared" si="86"/>
        <v>1</v>
      </c>
      <c r="AW40" s="186">
        <f t="shared" si="87"/>
        <v>40</v>
      </c>
      <c r="AX40" s="131">
        <f t="shared" si="88"/>
        <v>41</v>
      </c>
      <c r="AY40" s="186">
        <f t="shared" si="89"/>
        <v>1</v>
      </c>
      <c r="AZ40" s="186">
        <f t="shared" si="90"/>
        <v>35</v>
      </c>
      <c r="BA40" s="131">
        <f t="shared" si="91"/>
        <v>36</v>
      </c>
      <c r="BB40" s="190">
        <f t="shared" si="92"/>
        <v>4</v>
      </c>
      <c r="BC40" s="190">
        <f t="shared" si="93"/>
        <v>9</v>
      </c>
      <c r="BD40" s="133">
        <f t="shared" si="94"/>
        <v>13</v>
      </c>
      <c r="BE40" s="187">
        <f t="shared" si="95"/>
        <v>13</v>
      </c>
      <c r="BF40" s="187">
        <f t="shared" si="96"/>
        <v>159</v>
      </c>
      <c r="BG40" s="132">
        <f t="shared" si="97"/>
        <v>172</v>
      </c>
    </row>
    <row r="41" spans="1:59" ht="22.5" x14ac:dyDescent="0.55000000000000004">
      <c r="A41" s="46"/>
      <c r="B41" s="2">
        <v>3</v>
      </c>
      <c r="C41" s="2" t="s">
        <v>49</v>
      </c>
      <c r="D41" s="2" t="s">
        <v>52</v>
      </c>
      <c r="E41" s="48" t="s">
        <v>14</v>
      </c>
      <c r="F41" s="190">
        <v>7</v>
      </c>
      <c r="G41" s="190">
        <v>9</v>
      </c>
      <c r="H41" s="131">
        <f t="shared" si="65"/>
        <v>16</v>
      </c>
      <c r="I41" s="190">
        <v>3</v>
      </c>
      <c r="J41" s="190">
        <v>19</v>
      </c>
      <c r="K41" s="131">
        <f t="shared" si="66"/>
        <v>22</v>
      </c>
      <c r="L41" s="190">
        <v>4</v>
      </c>
      <c r="M41" s="190">
        <v>15</v>
      </c>
      <c r="N41" s="131">
        <f t="shared" si="67"/>
        <v>19</v>
      </c>
      <c r="O41" s="190">
        <v>3</v>
      </c>
      <c r="P41" s="190">
        <v>27</v>
      </c>
      <c r="Q41" s="131">
        <f t="shared" si="68"/>
        <v>30</v>
      </c>
      <c r="R41" s="190">
        <v>4</v>
      </c>
      <c r="S41" s="190">
        <v>8</v>
      </c>
      <c r="T41" s="133">
        <f t="shared" si="69"/>
        <v>12</v>
      </c>
      <c r="U41" s="187">
        <f t="shared" si="70"/>
        <v>21</v>
      </c>
      <c r="V41" s="187">
        <f t="shared" si="71"/>
        <v>78</v>
      </c>
      <c r="W41" s="130">
        <f t="shared" si="72"/>
        <v>99</v>
      </c>
      <c r="X41" s="191"/>
      <c r="Y41" s="191"/>
      <c r="Z41" s="133"/>
      <c r="AA41" s="190"/>
      <c r="AB41" s="190"/>
      <c r="AC41" s="133"/>
      <c r="AD41" s="190"/>
      <c r="AE41" s="190"/>
      <c r="AF41" s="133"/>
      <c r="AG41" s="190"/>
      <c r="AH41" s="190"/>
      <c r="AI41" s="133"/>
      <c r="AJ41" s="190"/>
      <c r="AK41" s="190"/>
      <c r="AL41" s="133"/>
      <c r="AM41" s="187"/>
      <c r="AN41" s="187"/>
      <c r="AO41" s="130"/>
      <c r="AP41" s="186">
        <f t="shared" si="80"/>
        <v>7</v>
      </c>
      <c r="AQ41" s="186">
        <f t="shared" si="81"/>
        <v>9</v>
      </c>
      <c r="AR41" s="131">
        <f t="shared" si="82"/>
        <v>16</v>
      </c>
      <c r="AS41" s="189">
        <f t="shared" si="83"/>
        <v>3</v>
      </c>
      <c r="AT41" s="189">
        <f t="shared" si="84"/>
        <v>19</v>
      </c>
      <c r="AU41" s="131">
        <f t="shared" si="85"/>
        <v>22</v>
      </c>
      <c r="AV41" s="186">
        <f t="shared" si="86"/>
        <v>4</v>
      </c>
      <c r="AW41" s="186">
        <f t="shared" si="87"/>
        <v>15</v>
      </c>
      <c r="AX41" s="131">
        <f t="shared" si="88"/>
        <v>19</v>
      </c>
      <c r="AY41" s="186">
        <f t="shared" si="89"/>
        <v>3</v>
      </c>
      <c r="AZ41" s="186">
        <f t="shared" si="90"/>
        <v>27</v>
      </c>
      <c r="BA41" s="131">
        <f t="shared" si="91"/>
        <v>30</v>
      </c>
      <c r="BB41" s="190">
        <f t="shared" si="92"/>
        <v>4</v>
      </c>
      <c r="BC41" s="190">
        <f t="shared" si="93"/>
        <v>8</v>
      </c>
      <c r="BD41" s="133">
        <f t="shared" si="94"/>
        <v>12</v>
      </c>
      <c r="BE41" s="187">
        <f t="shared" si="95"/>
        <v>21</v>
      </c>
      <c r="BF41" s="187">
        <f t="shared" si="96"/>
        <v>78</v>
      </c>
      <c r="BG41" s="132">
        <f t="shared" si="97"/>
        <v>99</v>
      </c>
    </row>
    <row r="42" spans="1:59" ht="22.5" x14ac:dyDescent="0.55000000000000004">
      <c r="A42" s="46"/>
      <c r="B42" s="2">
        <v>4</v>
      </c>
      <c r="C42" s="2" t="s">
        <v>49</v>
      </c>
      <c r="D42" s="2" t="s">
        <v>53</v>
      </c>
      <c r="E42" s="48" t="s">
        <v>14</v>
      </c>
      <c r="F42" s="190">
        <v>13</v>
      </c>
      <c r="G42" s="190">
        <v>65</v>
      </c>
      <c r="H42" s="131">
        <f t="shared" si="65"/>
        <v>78</v>
      </c>
      <c r="I42" s="190">
        <v>19</v>
      </c>
      <c r="J42" s="190">
        <v>107</v>
      </c>
      <c r="K42" s="131">
        <f t="shared" si="66"/>
        <v>126</v>
      </c>
      <c r="L42" s="190">
        <v>9</v>
      </c>
      <c r="M42" s="190">
        <v>68</v>
      </c>
      <c r="N42" s="131">
        <f t="shared" si="67"/>
        <v>77</v>
      </c>
      <c r="O42" s="190">
        <v>13</v>
      </c>
      <c r="P42" s="190">
        <v>100</v>
      </c>
      <c r="Q42" s="131">
        <f t="shared" si="68"/>
        <v>113</v>
      </c>
      <c r="R42" s="190">
        <v>11</v>
      </c>
      <c r="S42" s="190">
        <v>23</v>
      </c>
      <c r="T42" s="133">
        <f t="shared" si="69"/>
        <v>34</v>
      </c>
      <c r="U42" s="187">
        <f t="shared" si="70"/>
        <v>65</v>
      </c>
      <c r="V42" s="187">
        <f t="shared" si="71"/>
        <v>363</v>
      </c>
      <c r="W42" s="130">
        <f t="shared" si="72"/>
        <v>428</v>
      </c>
      <c r="X42" s="191"/>
      <c r="Y42" s="191"/>
      <c r="Z42" s="131"/>
      <c r="AA42" s="190"/>
      <c r="AB42" s="190"/>
      <c r="AC42" s="131"/>
      <c r="AD42" s="190">
        <v>5</v>
      </c>
      <c r="AE42" s="190">
        <v>7</v>
      </c>
      <c r="AF42" s="131">
        <f t="shared" si="74"/>
        <v>12</v>
      </c>
      <c r="AG42" s="190"/>
      <c r="AH42" s="190"/>
      <c r="AI42" s="131"/>
      <c r="AJ42" s="190"/>
      <c r="AK42" s="190">
        <v>7</v>
      </c>
      <c r="AL42" s="133">
        <f t="shared" si="76"/>
        <v>7</v>
      </c>
      <c r="AM42" s="187">
        <f t="shared" si="77"/>
        <v>5</v>
      </c>
      <c r="AN42" s="187">
        <f t="shared" si="78"/>
        <v>14</v>
      </c>
      <c r="AO42" s="130">
        <f t="shared" si="79"/>
        <v>19</v>
      </c>
      <c r="AP42" s="186">
        <f t="shared" si="80"/>
        <v>13</v>
      </c>
      <c r="AQ42" s="186">
        <f t="shared" si="81"/>
        <v>65</v>
      </c>
      <c r="AR42" s="131">
        <f t="shared" si="82"/>
        <v>78</v>
      </c>
      <c r="AS42" s="189">
        <f t="shared" si="83"/>
        <v>19</v>
      </c>
      <c r="AT42" s="189">
        <f t="shared" si="84"/>
        <v>107</v>
      </c>
      <c r="AU42" s="131">
        <f t="shared" si="85"/>
        <v>126</v>
      </c>
      <c r="AV42" s="186">
        <f t="shared" si="86"/>
        <v>14</v>
      </c>
      <c r="AW42" s="186">
        <f t="shared" si="87"/>
        <v>75</v>
      </c>
      <c r="AX42" s="131">
        <f t="shared" si="88"/>
        <v>89</v>
      </c>
      <c r="AY42" s="186">
        <f t="shared" si="89"/>
        <v>13</v>
      </c>
      <c r="AZ42" s="186">
        <f t="shared" si="90"/>
        <v>100</v>
      </c>
      <c r="BA42" s="131">
        <f t="shared" si="91"/>
        <v>113</v>
      </c>
      <c r="BB42" s="190">
        <f t="shared" si="92"/>
        <v>11</v>
      </c>
      <c r="BC42" s="190">
        <f t="shared" si="93"/>
        <v>30</v>
      </c>
      <c r="BD42" s="133">
        <f t="shared" si="94"/>
        <v>41</v>
      </c>
      <c r="BE42" s="187">
        <f t="shared" si="95"/>
        <v>70</v>
      </c>
      <c r="BF42" s="187">
        <f t="shared" si="96"/>
        <v>377</v>
      </c>
      <c r="BG42" s="132">
        <f t="shared" si="97"/>
        <v>447</v>
      </c>
    </row>
    <row r="43" spans="1:59" ht="22.5" x14ac:dyDescent="0.55000000000000004">
      <c r="A43" s="46"/>
      <c r="B43" s="2">
        <v>5</v>
      </c>
      <c r="C43" s="2" t="s">
        <v>49</v>
      </c>
      <c r="D43" s="2" t="s">
        <v>54</v>
      </c>
      <c r="E43" s="48" t="s">
        <v>14</v>
      </c>
      <c r="F43" s="190"/>
      <c r="G43" s="190">
        <v>10</v>
      </c>
      <c r="H43" s="131">
        <f t="shared" si="65"/>
        <v>10</v>
      </c>
      <c r="I43" s="190">
        <v>2</v>
      </c>
      <c r="J43" s="190">
        <v>6</v>
      </c>
      <c r="K43" s="131">
        <f t="shared" si="66"/>
        <v>8</v>
      </c>
      <c r="L43" s="190"/>
      <c r="M43" s="190"/>
      <c r="N43" s="131">
        <f t="shared" si="67"/>
        <v>0</v>
      </c>
      <c r="O43" s="190"/>
      <c r="P43" s="190"/>
      <c r="Q43" s="131">
        <f t="shared" si="68"/>
        <v>0</v>
      </c>
      <c r="R43" s="190">
        <v>1</v>
      </c>
      <c r="S43" s="190">
        <v>1</v>
      </c>
      <c r="T43" s="133">
        <f t="shared" si="69"/>
        <v>2</v>
      </c>
      <c r="U43" s="187">
        <f t="shared" si="70"/>
        <v>3</v>
      </c>
      <c r="V43" s="187">
        <f t="shared" si="71"/>
        <v>17</v>
      </c>
      <c r="W43" s="130">
        <f t="shared" si="72"/>
        <v>20</v>
      </c>
      <c r="X43" s="191"/>
      <c r="Y43" s="191"/>
      <c r="Z43" s="133"/>
      <c r="AA43" s="190"/>
      <c r="AB43" s="190"/>
      <c r="AC43" s="133"/>
      <c r="AD43" s="190"/>
      <c r="AE43" s="190"/>
      <c r="AF43" s="133"/>
      <c r="AG43" s="190">
        <v>3</v>
      </c>
      <c r="AH43" s="190">
        <v>5</v>
      </c>
      <c r="AI43" s="133">
        <f t="shared" si="75"/>
        <v>8</v>
      </c>
      <c r="AJ43" s="190"/>
      <c r="AK43" s="190"/>
      <c r="AL43" s="133"/>
      <c r="AM43" s="187">
        <f t="shared" si="77"/>
        <v>3</v>
      </c>
      <c r="AN43" s="187">
        <f t="shared" si="78"/>
        <v>5</v>
      </c>
      <c r="AO43" s="130">
        <f t="shared" si="79"/>
        <v>8</v>
      </c>
      <c r="AP43" s="186">
        <f t="shared" si="80"/>
        <v>0</v>
      </c>
      <c r="AQ43" s="186">
        <f t="shared" si="81"/>
        <v>10</v>
      </c>
      <c r="AR43" s="131">
        <f t="shared" si="82"/>
        <v>10</v>
      </c>
      <c r="AS43" s="189">
        <f t="shared" si="83"/>
        <v>2</v>
      </c>
      <c r="AT43" s="189">
        <f t="shared" si="84"/>
        <v>6</v>
      </c>
      <c r="AU43" s="131">
        <f t="shared" si="85"/>
        <v>8</v>
      </c>
      <c r="AV43" s="186">
        <f t="shared" si="86"/>
        <v>0</v>
      </c>
      <c r="AW43" s="186">
        <f t="shared" si="87"/>
        <v>0</v>
      </c>
      <c r="AX43" s="131">
        <f t="shared" si="88"/>
        <v>0</v>
      </c>
      <c r="AY43" s="186">
        <f t="shared" si="89"/>
        <v>3</v>
      </c>
      <c r="AZ43" s="186">
        <f t="shared" si="90"/>
        <v>5</v>
      </c>
      <c r="BA43" s="131">
        <f t="shared" si="91"/>
        <v>8</v>
      </c>
      <c r="BB43" s="190">
        <f t="shared" si="92"/>
        <v>1</v>
      </c>
      <c r="BC43" s="190">
        <f t="shared" si="93"/>
        <v>1</v>
      </c>
      <c r="BD43" s="133">
        <f t="shared" si="94"/>
        <v>2</v>
      </c>
      <c r="BE43" s="187">
        <f t="shared" si="95"/>
        <v>6</v>
      </c>
      <c r="BF43" s="187">
        <f t="shared" si="96"/>
        <v>22</v>
      </c>
      <c r="BG43" s="132">
        <f t="shared" si="97"/>
        <v>28</v>
      </c>
    </row>
    <row r="44" spans="1:59" ht="22.5" x14ac:dyDescent="0.55000000000000004">
      <c r="A44" s="46"/>
      <c r="B44" s="2">
        <v>6</v>
      </c>
      <c r="C44" s="2" t="s">
        <v>49</v>
      </c>
      <c r="D44" s="2" t="s">
        <v>55</v>
      </c>
      <c r="E44" s="48" t="s">
        <v>14</v>
      </c>
      <c r="F44" s="190">
        <v>3</v>
      </c>
      <c r="G44" s="190">
        <v>5</v>
      </c>
      <c r="H44" s="131">
        <f t="shared" si="65"/>
        <v>8</v>
      </c>
      <c r="I44" s="190">
        <v>11</v>
      </c>
      <c r="J44" s="190">
        <v>3</v>
      </c>
      <c r="K44" s="131">
        <f t="shared" si="66"/>
        <v>14</v>
      </c>
      <c r="L44" s="190">
        <v>9</v>
      </c>
      <c r="M44" s="190">
        <v>13</v>
      </c>
      <c r="N44" s="131">
        <f t="shared" si="67"/>
        <v>22</v>
      </c>
      <c r="O44" s="190">
        <v>14</v>
      </c>
      <c r="P44" s="190">
        <v>9</v>
      </c>
      <c r="Q44" s="131">
        <f t="shared" si="68"/>
        <v>23</v>
      </c>
      <c r="R44" s="190">
        <v>7</v>
      </c>
      <c r="S44" s="190">
        <v>1</v>
      </c>
      <c r="T44" s="133">
        <f t="shared" si="69"/>
        <v>8</v>
      </c>
      <c r="U44" s="187">
        <f t="shared" si="70"/>
        <v>44</v>
      </c>
      <c r="V44" s="187">
        <f t="shared" si="71"/>
        <v>31</v>
      </c>
      <c r="W44" s="130">
        <f t="shared" si="72"/>
        <v>75</v>
      </c>
      <c r="X44" s="191"/>
      <c r="Y44" s="191"/>
      <c r="Z44" s="133"/>
      <c r="AA44" s="190"/>
      <c r="AB44" s="190"/>
      <c r="AC44" s="133"/>
      <c r="AD44" s="190"/>
      <c r="AE44" s="190"/>
      <c r="AF44" s="133"/>
      <c r="AG44" s="190"/>
      <c r="AH44" s="190"/>
      <c r="AI44" s="133"/>
      <c r="AJ44" s="190"/>
      <c r="AK44" s="190"/>
      <c r="AL44" s="133"/>
      <c r="AM44" s="187"/>
      <c r="AN44" s="187"/>
      <c r="AO44" s="130"/>
      <c r="AP44" s="186">
        <f t="shared" si="80"/>
        <v>3</v>
      </c>
      <c r="AQ44" s="186">
        <f t="shared" si="81"/>
        <v>5</v>
      </c>
      <c r="AR44" s="131">
        <f t="shared" si="82"/>
        <v>8</v>
      </c>
      <c r="AS44" s="189">
        <f t="shared" si="83"/>
        <v>11</v>
      </c>
      <c r="AT44" s="189">
        <f t="shared" si="84"/>
        <v>3</v>
      </c>
      <c r="AU44" s="131">
        <f t="shared" si="85"/>
        <v>14</v>
      </c>
      <c r="AV44" s="186">
        <f t="shared" si="86"/>
        <v>9</v>
      </c>
      <c r="AW44" s="186">
        <f t="shared" si="87"/>
        <v>13</v>
      </c>
      <c r="AX44" s="131">
        <f t="shared" si="88"/>
        <v>22</v>
      </c>
      <c r="AY44" s="186">
        <f t="shared" si="89"/>
        <v>14</v>
      </c>
      <c r="AZ44" s="186">
        <f t="shared" si="90"/>
        <v>9</v>
      </c>
      <c r="BA44" s="131">
        <f t="shared" si="91"/>
        <v>23</v>
      </c>
      <c r="BB44" s="190">
        <f t="shared" si="92"/>
        <v>7</v>
      </c>
      <c r="BC44" s="190">
        <f t="shared" si="93"/>
        <v>1</v>
      </c>
      <c r="BD44" s="133">
        <f t="shared" si="94"/>
        <v>8</v>
      </c>
      <c r="BE44" s="187">
        <f t="shared" si="95"/>
        <v>44</v>
      </c>
      <c r="BF44" s="187">
        <f t="shared" si="96"/>
        <v>31</v>
      </c>
      <c r="BG44" s="132">
        <f t="shared" si="97"/>
        <v>75</v>
      </c>
    </row>
    <row r="45" spans="1:59" ht="22.5" x14ac:dyDescent="0.55000000000000004">
      <c r="A45" s="46"/>
      <c r="B45" s="2">
        <v>7</v>
      </c>
      <c r="C45" s="2" t="s">
        <v>49</v>
      </c>
      <c r="D45" s="2" t="s">
        <v>85</v>
      </c>
      <c r="E45" s="48" t="s">
        <v>14</v>
      </c>
      <c r="F45" s="190">
        <v>5</v>
      </c>
      <c r="G45" s="190">
        <v>34</v>
      </c>
      <c r="H45" s="131">
        <f t="shared" si="65"/>
        <v>39</v>
      </c>
      <c r="I45" s="190">
        <v>7</v>
      </c>
      <c r="J45" s="190">
        <v>57</v>
      </c>
      <c r="K45" s="131">
        <f t="shared" si="66"/>
        <v>64</v>
      </c>
      <c r="L45" s="190">
        <v>10</v>
      </c>
      <c r="M45" s="190">
        <v>61</v>
      </c>
      <c r="N45" s="131">
        <f t="shared" si="67"/>
        <v>71</v>
      </c>
      <c r="O45" s="190">
        <v>7</v>
      </c>
      <c r="P45" s="190">
        <v>88</v>
      </c>
      <c r="Q45" s="131">
        <f t="shared" si="68"/>
        <v>95</v>
      </c>
      <c r="R45" s="190">
        <v>1</v>
      </c>
      <c r="S45" s="190">
        <v>16</v>
      </c>
      <c r="T45" s="133">
        <f t="shared" si="69"/>
        <v>17</v>
      </c>
      <c r="U45" s="187">
        <f t="shared" si="70"/>
        <v>30</v>
      </c>
      <c r="V45" s="187">
        <f t="shared" si="71"/>
        <v>256</v>
      </c>
      <c r="W45" s="130">
        <f t="shared" si="72"/>
        <v>286</v>
      </c>
      <c r="X45" s="191"/>
      <c r="Y45" s="191"/>
      <c r="Z45" s="131"/>
      <c r="AA45" s="190"/>
      <c r="AB45" s="190"/>
      <c r="AC45" s="133"/>
      <c r="AD45" s="190">
        <v>3</v>
      </c>
      <c r="AE45" s="190">
        <v>5</v>
      </c>
      <c r="AF45" s="131">
        <f t="shared" si="74"/>
        <v>8</v>
      </c>
      <c r="AG45" s="190">
        <v>4</v>
      </c>
      <c r="AH45" s="190">
        <v>12</v>
      </c>
      <c r="AI45" s="131">
        <f t="shared" si="75"/>
        <v>16</v>
      </c>
      <c r="AJ45" s="190">
        <v>4</v>
      </c>
      <c r="AK45" s="190">
        <v>8</v>
      </c>
      <c r="AL45" s="133">
        <f t="shared" si="76"/>
        <v>12</v>
      </c>
      <c r="AM45" s="187">
        <f t="shared" si="77"/>
        <v>11</v>
      </c>
      <c r="AN45" s="187">
        <f t="shared" si="78"/>
        <v>25</v>
      </c>
      <c r="AO45" s="130">
        <f t="shared" si="79"/>
        <v>36</v>
      </c>
      <c r="AP45" s="186">
        <f t="shared" si="80"/>
        <v>5</v>
      </c>
      <c r="AQ45" s="186">
        <f t="shared" si="81"/>
        <v>34</v>
      </c>
      <c r="AR45" s="131">
        <f t="shared" si="82"/>
        <v>39</v>
      </c>
      <c r="AS45" s="189">
        <f t="shared" si="83"/>
        <v>7</v>
      </c>
      <c r="AT45" s="189">
        <f t="shared" si="84"/>
        <v>57</v>
      </c>
      <c r="AU45" s="131">
        <f t="shared" si="85"/>
        <v>64</v>
      </c>
      <c r="AV45" s="186">
        <f t="shared" si="86"/>
        <v>13</v>
      </c>
      <c r="AW45" s="186">
        <f t="shared" si="87"/>
        <v>66</v>
      </c>
      <c r="AX45" s="131">
        <f t="shared" si="88"/>
        <v>79</v>
      </c>
      <c r="AY45" s="186">
        <f t="shared" si="89"/>
        <v>11</v>
      </c>
      <c r="AZ45" s="186">
        <f t="shared" si="90"/>
        <v>100</v>
      </c>
      <c r="BA45" s="131">
        <f t="shared" si="91"/>
        <v>111</v>
      </c>
      <c r="BB45" s="190">
        <f t="shared" si="92"/>
        <v>5</v>
      </c>
      <c r="BC45" s="190">
        <f t="shared" si="93"/>
        <v>24</v>
      </c>
      <c r="BD45" s="133">
        <f t="shared" si="94"/>
        <v>29</v>
      </c>
      <c r="BE45" s="187">
        <f t="shared" si="95"/>
        <v>41</v>
      </c>
      <c r="BF45" s="187">
        <f t="shared" si="96"/>
        <v>281</v>
      </c>
      <c r="BG45" s="132">
        <f t="shared" si="97"/>
        <v>322</v>
      </c>
    </row>
    <row r="46" spans="1:59" ht="22.5" x14ac:dyDescent="0.55000000000000004">
      <c r="A46" s="46"/>
      <c r="B46" s="2">
        <v>8</v>
      </c>
      <c r="C46" s="2" t="s">
        <v>49</v>
      </c>
      <c r="D46" s="2" t="s">
        <v>86</v>
      </c>
      <c r="E46" s="48" t="s">
        <v>14</v>
      </c>
      <c r="F46" s="190">
        <v>3</v>
      </c>
      <c r="G46" s="190">
        <v>6</v>
      </c>
      <c r="H46" s="131">
        <f t="shared" si="65"/>
        <v>9</v>
      </c>
      <c r="I46" s="190">
        <v>10</v>
      </c>
      <c r="J46" s="190">
        <v>10</v>
      </c>
      <c r="K46" s="131">
        <f t="shared" si="66"/>
        <v>20</v>
      </c>
      <c r="L46" s="190">
        <v>5</v>
      </c>
      <c r="M46" s="190">
        <v>12</v>
      </c>
      <c r="N46" s="131">
        <f t="shared" si="67"/>
        <v>17</v>
      </c>
      <c r="O46" s="190">
        <v>12</v>
      </c>
      <c r="P46" s="190">
        <v>10</v>
      </c>
      <c r="Q46" s="131">
        <f t="shared" si="68"/>
        <v>22</v>
      </c>
      <c r="R46" s="190"/>
      <c r="S46" s="190"/>
      <c r="T46" s="133">
        <f t="shared" si="69"/>
        <v>0</v>
      </c>
      <c r="U46" s="187">
        <f t="shared" si="70"/>
        <v>30</v>
      </c>
      <c r="V46" s="187">
        <f t="shared" si="71"/>
        <v>38</v>
      </c>
      <c r="W46" s="130">
        <f t="shared" si="72"/>
        <v>68</v>
      </c>
      <c r="X46" s="191"/>
      <c r="Y46" s="191"/>
      <c r="Z46" s="133"/>
      <c r="AA46" s="190"/>
      <c r="AB46" s="190"/>
      <c r="AC46" s="133"/>
      <c r="AD46" s="190"/>
      <c r="AE46" s="190"/>
      <c r="AF46" s="133"/>
      <c r="AG46" s="190"/>
      <c r="AH46" s="190"/>
      <c r="AI46" s="133"/>
      <c r="AJ46" s="190"/>
      <c r="AK46" s="190"/>
      <c r="AL46" s="133"/>
      <c r="AM46" s="187"/>
      <c r="AN46" s="187"/>
      <c r="AO46" s="130"/>
      <c r="AP46" s="186">
        <f t="shared" si="80"/>
        <v>3</v>
      </c>
      <c r="AQ46" s="186">
        <f t="shared" si="81"/>
        <v>6</v>
      </c>
      <c r="AR46" s="131">
        <f t="shared" si="82"/>
        <v>9</v>
      </c>
      <c r="AS46" s="189">
        <f t="shared" si="83"/>
        <v>10</v>
      </c>
      <c r="AT46" s="189">
        <f t="shared" si="84"/>
        <v>10</v>
      </c>
      <c r="AU46" s="131">
        <f t="shared" si="85"/>
        <v>20</v>
      </c>
      <c r="AV46" s="186">
        <f t="shared" si="86"/>
        <v>5</v>
      </c>
      <c r="AW46" s="186">
        <f t="shared" si="87"/>
        <v>12</v>
      </c>
      <c r="AX46" s="131">
        <f t="shared" si="88"/>
        <v>17</v>
      </c>
      <c r="AY46" s="186">
        <f t="shared" si="89"/>
        <v>12</v>
      </c>
      <c r="AZ46" s="186">
        <f t="shared" si="90"/>
        <v>10</v>
      </c>
      <c r="BA46" s="131">
        <f t="shared" si="91"/>
        <v>22</v>
      </c>
      <c r="BB46" s="190">
        <f t="shared" si="92"/>
        <v>0</v>
      </c>
      <c r="BC46" s="190">
        <f t="shared" si="93"/>
        <v>0</v>
      </c>
      <c r="BD46" s="133">
        <f t="shared" si="94"/>
        <v>0</v>
      </c>
      <c r="BE46" s="187">
        <f t="shared" si="95"/>
        <v>30</v>
      </c>
      <c r="BF46" s="187">
        <f t="shared" si="96"/>
        <v>38</v>
      </c>
      <c r="BG46" s="132">
        <f t="shared" si="97"/>
        <v>68</v>
      </c>
    </row>
    <row r="47" spans="1:59" ht="22.5" x14ac:dyDescent="0.55000000000000004">
      <c r="A47" s="46"/>
      <c r="B47" s="2">
        <v>9</v>
      </c>
      <c r="C47" s="2" t="s">
        <v>56</v>
      </c>
      <c r="D47" s="2" t="s">
        <v>114</v>
      </c>
      <c r="E47" s="48" t="s">
        <v>14</v>
      </c>
      <c r="F47" s="190">
        <v>15</v>
      </c>
      <c r="G47" s="190">
        <v>7</v>
      </c>
      <c r="H47" s="131">
        <f t="shared" si="65"/>
        <v>22</v>
      </c>
      <c r="I47" s="190">
        <v>8</v>
      </c>
      <c r="J47" s="190">
        <v>14</v>
      </c>
      <c r="K47" s="131">
        <f t="shared" si="66"/>
        <v>22</v>
      </c>
      <c r="L47" s="190">
        <v>4</v>
      </c>
      <c r="M47" s="190">
        <v>7</v>
      </c>
      <c r="N47" s="131">
        <f t="shared" si="67"/>
        <v>11</v>
      </c>
      <c r="O47" s="190">
        <v>4</v>
      </c>
      <c r="P47" s="190">
        <v>4</v>
      </c>
      <c r="Q47" s="131">
        <f t="shared" si="68"/>
        <v>8</v>
      </c>
      <c r="R47" s="190">
        <v>4</v>
      </c>
      <c r="S47" s="190">
        <v>2</v>
      </c>
      <c r="T47" s="133">
        <f t="shared" si="69"/>
        <v>6</v>
      </c>
      <c r="U47" s="187">
        <f t="shared" si="70"/>
        <v>35</v>
      </c>
      <c r="V47" s="187">
        <f t="shared" si="71"/>
        <v>34</v>
      </c>
      <c r="W47" s="130">
        <f t="shared" si="72"/>
        <v>69</v>
      </c>
      <c r="X47" s="191"/>
      <c r="Y47" s="191"/>
      <c r="Z47" s="133"/>
      <c r="AA47" s="190"/>
      <c r="AB47" s="190"/>
      <c r="AC47" s="133"/>
      <c r="AD47" s="190"/>
      <c r="AE47" s="190"/>
      <c r="AF47" s="133"/>
      <c r="AG47" s="190"/>
      <c r="AH47" s="190"/>
      <c r="AI47" s="133"/>
      <c r="AJ47" s="190"/>
      <c r="AK47" s="190"/>
      <c r="AL47" s="133"/>
      <c r="AM47" s="187"/>
      <c r="AN47" s="187"/>
      <c r="AO47" s="130"/>
      <c r="AP47" s="186">
        <f t="shared" si="80"/>
        <v>15</v>
      </c>
      <c r="AQ47" s="186">
        <f t="shared" si="81"/>
        <v>7</v>
      </c>
      <c r="AR47" s="131">
        <f t="shared" si="82"/>
        <v>22</v>
      </c>
      <c r="AS47" s="189">
        <f t="shared" si="83"/>
        <v>8</v>
      </c>
      <c r="AT47" s="189">
        <f t="shared" si="84"/>
        <v>14</v>
      </c>
      <c r="AU47" s="131">
        <f t="shared" si="85"/>
        <v>22</v>
      </c>
      <c r="AV47" s="186">
        <f t="shared" si="86"/>
        <v>4</v>
      </c>
      <c r="AW47" s="186">
        <f t="shared" si="87"/>
        <v>7</v>
      </c>
      <c r="AX47" s="131">
        <f t="shared" si="88"/>
        <v>11</v>
      </c>
      <c r="AY47" s="186">
        <f t="shared" si="89"/>
        <v>4</v>
      </c>
      <c r="AZ47" s="186">
        <f t="shared" si="90"/>
        <v>4</v>
      </c>
      <c r="BA47" s="131">
        <f t="shared" si="91"/>
        <v>8</v>
      </c>
      <c r="BB47" s="190">
        <f t="shared" si="92"/>
        <v>4</v>
      </c>
      <c r="BC47" s="190">
        <f t="shared" si="93"/>
        <v>2</v>
      </c>
      <c r="BD47" s="133">
        <f t="shared" si="94"/>
        <v>6</v>
      </c>
      <c r="BE47" s="187">
        <f t="shared" si="95"/>
        <v>35</v>
      </c>
      <c r="BF47" s="187">
        <f t="shared" si="96"/>
        <v>34</v>
      </c>
      <c r="BG47" s="132">
        <f t="shared" si="97"/>
        <v>69</v>
      </c>
    </row>
    <row r="48" spans="1:59" s="290" customFormat="1" ht="23.25" thickBot="1" x14ac:dyDescent="0.6">
      <c r="A48" s="308" t="s">
        <v>59</v>
      </c>
      <c r="B48" s="309"/>
      <c r="C48" s="309"/>
      <c r="D48" s="309"/>
      <c r="E48" s="310"/>
      <c r="F48" s="205">
        <f>SUM(F39:F47)</f>
        <v>57</v>
      </c>
      <c r="G48" s="205">
        <f>SUM(G39:G47)</f>
        <v>177</v>
      </c>
      <c r="H48" s="205">
        <f>SUM(H39:H47)</f>
        <v>234</v>
      </c>
      <c r="I48" s="205">
        <f>SUM(I39:I47)</f>
        <v>71</v>
      </c>
      <c r="J48" s="205">
        <f>SUM(J39:J47)</f>
        <v>276</v>
      </c>
      <c r="K48" s="205">
        <f>SUM(K39:K47)</f>
        <v>347</v>
      </c>
      <c r="L48" s="205">
        <f>SUM(L39:L47)</f>
        <v>58</v>
      </c>
      <c r="M48" s="205">
        <f>SUM(M39:M47)</f>
        <v>234</v>
      </c>
      <c r="N48" s="205">
        <f>SUM(N39:N47)</f>
        <v>292</v>
      </c>
      <c r="O48" s="205">
        <f>SUM(O39:O47)</f>
        <v>70</v>
      </c>
      <c r="P48" s="205">
        <f>SUM(P39:P47)</f>
        <v>293</v>
      </c>
      <c r="Q48" s="205">
        <f>SUM(Q39:Q47)</f>
        <v>363</v>
      </c>
      <c r="R48" s="205">
        <f>SUM(R39:R47)</f>
        <v>42</v>
      </c>
      <c r="S48" s="205">
        <f>SUM(S39:S47)</f>
        <v>66</v>
      </c>
      <c r="T48" s="205">
        <f>SUM(T39:T47)</f>
        <v>108</v>
      </c>
      <c r="U48" s="205">
        <f>SUM(U39:U47)</f>
        <v>298</v>
      </c>
      <c r="V48" s="205">
        <f>SUM(V39:V47)</f>
        <v>1046</v>
      </c>
      <c r="W48" s="205">
        <f>SUM(W39:W47)</f>
        <v>1344</v>
      </c>
      <c r="X48" s="205">
        <f>SUM(X39:X47)</f>
        <v>1</v>
      </c>
      <c r="Y48" s="205">
        <f>SUM(Y39:Y47)</f>
        <v>6</v>
      </c>
      <c r="Z48" s="205">
        <f>SUM(Z39:Z47)</f>
        <v>7</v>
      </c>
      <c r="AA48" s="205"/>
      <c r="AB48" s="205"/>
      <c r="AC48" s="205"/>
      <c r="AD48" s="205">
        <f>SUM(AD39:AD47)</f>
        <v>11</v>
      </c>
      <c r="AE48" s="205">
        <f>SUM(AE39:AE47)</f>
        <v>19</v>
      </c>
      <c r="AF48" s="205">
        <f>SUM(AF39:AF47)</f>
        <v>30</v>
      </c>
      <c r="AG48" s="205">
        <f>SUM(AG39:AG47)</f>
        <v>14</v>
      </c>
      <c r="AH48" s="205">
        <f>SUM(AH39:AH47)</f>
        <v>24</v>
      </c>
      <c r="AI48" s="205">
        <f>SUM(AI39:AI47)</f>
        <v>38</v>
      </c>
      <c r="AJ48" s="205">
        <f>SUM(AJ39:AJ47)</f>
        <v>7</v>
      </c>
      <c r="AK48" s="205">
        <f>SUM(AK39:AK47)</f>
        <v>21</v>
      </c>
      <c r="AL48" s="205">
        <f>SUM(AL39:AL47)</f>
        <v>28</v>
      </c>
      <c r="AM48" s="205">
        <f>SUM(AM39:AM47)</f>
        <v>33</v>
      </c>
      <c r="AN48" s="205">
        <f>SUM(AN39:AN47)</f>
        <v>70</v>
      </c>
      <c r="AO48" s="205">
        <f>SUM(AO39:AO47)</f>
        <v>103</v>
      </c>
      <c r="AP48" s="205">
        <f>SUM(AP39:AP47)</f>
        <v>58</v>
      </c>
      <c r="AQ48" s="205">
        <f>SUM(AQ39:AQ47)</f>
        <v>183</v>
      </c>
      <c r="AR48" s="205">
        <f>SUM(AR39:AR47)</f>
        <v>241</v>
      </c>
      <c r="AS48" s="205">
        <f>SUM(AS39:AS47)</f>
        <v>71</v>
      </c>
      <c r="AT48" s="205">
        <f>SUM(AT39:AT47)</f>
        <v>276</v>
      </c>
      <c r="AU48" s="205">
        <f>SUM(AU39:AU47)</f>
        <v>347</v>
      </c>
      <c r="AV48" s="205">
        <f>SUM(AV39:AV47)</f>
        <v>69</v>
      </c>
      <c r="AW48" s="205">
        <f>SUM(AW39:AW47)</f>
        <v>253</v>
      </c>
      <c r="AX48" s="205">
        <f>SUM(AX39:AX47)</f>
        <v>322</v>
      </c>
      <c r="AY48" s="205">
        <f>SUM(AY39:AY47)</f>
        <v>84</v>
      </c>
      <c r="AZ48" s="205">
        <f>SUM(AZ39:AZ47)</f>
        <v>317</v>
      </c>
      <c r="BA48" s="205">
        <f>SUM(BA39:BA47)</f>
        <v>401</v>
      </c>
      <c r="BB48" s="205">
        <f>SUM(BB39:BB47)</f>
        <v>49</v>
      </c>
      <c r="BC48" s="205">
        <f>SUM(BC39:BC47)</f>
        <v>87</v>
      </c>
      <c r="BD48" s="205">
        <f>SUM(BD39:BD47)</f>
        <v>136</v>
      </c>
      <c r="BE48" s="205">
        <f>SUM(BE39:BE47)</f>
        <v>331</v>
      </c>
      <c r="BF48" s="205">
        <f>SUM(BF39:BF47)</f>
        <v>1116</v>
      </c>
      <c r="BG48" s="218">
        <f>SUM(BG39:BG47)</f>
        <v>1447</v>
      </c>
    </row>
    <row r="49" spans="1:59" s="290" customFormat="1" ht="22.5" x14ac:dyDescent="0.55000000000000004">
      <c r="A49" s="223" t="s">
        <v>60</v>
      </c>
      <c r="B49" s="224"/>
      <c r="C49" s="224"/>
      <c r="D49" s="224"/>
      <c r="E49" s="224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3"/>
    </row>
    <row r="50" spans="1:59" ht="22.5" x14ac:dyDescent="0.55000000000000004">
      <c r="A50" s="122"/>
      <c r="B50" s="121">
        <v>1</v>
      </c>
      <c r="C50" s="121" t="s">
        <v>49</v>
      </c>
      <c r="D50" s="121" t="s">
        <v>62</v>
      </c>
      <c r="E50" s="120" t="s">
        <v>14</v>
      </c>
      <c r="F50" s="186">
        <v>8</v>
      </c>
      <c r="G50" s="186">
        <v>31</v>
      </c>
      <c r="H50" s="135">
        <f t="shared" ref="H50:H56" si="98">SUM(F50,G50)</f>
        <v>39</v>
      </c>
      <c r="I50" s="186">
        <v>9</v>
      </c>
      <c r="J50" s="186">
        <v>50</v>
      </c>
      <c r="K50" s="135">
        <f t="shared" ref="K50:K56" si="99">SUM(I50,J50)</f>
        <v>59</v>
      </c>
      <c r="L50" s="186">
        <v>11</v>
      </c>
      <c r="M50" s="186">
        <v>39</v>
      </c>
      <c r="N50" s="135">
        <f t="shared" ref="N50:N56" si="100">SUM(L50,M50)</f>
        <v>50</v>
      </c>
      <c r="O50" s="186">
        <v>8</v>
      </c>
      <c r="P50" s="186">
        <v>48</v>
      </c>
      <c r="Q50" s="135">
        <f t="shared" ref="Q50:Q56" si="101">SUM(O50,P50)</f>
        <v>56</v>
      </c>
      <c r="R50" s="186">
        <v>1</v>
      </c>
      <c r="S50" s="186">
        <v>21</v>
      </c>
      <c r="T50" s="135">
        <f t="shared" ref="T50:T56" si="102">SUM(R50,S50)</f>
        <v>22</v>
      </c>
      <c r="U50" s="187">
        <f t="shared" ref="U50:U56" si="103">SUM(F50,I50,L50,O50,R50)</f>
        <v>37</v>
      </c>
      <c r="V50" s="187">
        <f t="shared" ref="V50:V56" si="104">SUM(G50,J50,M50,P50,S50)</f>
        <v>189</v>
      </c>
      <c r="W50" s="134">
        <f t="shared" ref="W50:W56" si="105">SUM(U50,V50)</f>
        <v>226</v>
      </c>
      <c r="X50" s="187"/>
      <c r="Y50" s="187"/>
      <c r="Z50" s="135"/>
      <c r="AA50" s="186"/>
      <c r="AB50" s="186"/>
      <c r="AC50" s="135"/>
      <c r="AD50" s="186"/>
      <c r="AE50" s="186"/>
      <c r="AF50" s="135"/>
      <c r="AG50" s="186"/>
      <c r="AH50" s="186"/>
      <c r="AI50" s="135"/>
      <c r="AJ50" s="186"/>
      <c r="AK50" s="186"/>
      <c r="AL50" s="135"/>
      <c r="AM50" s="187"/>
      <c r="AN50" s="187"/>
      <c r="AO50" s="134"/>
      <c r="AP50" s="186">
        <f t="shared" ref="AP50:AP57" si="106">SUM(F50,X50)</f>
        <v>8</v>
      </c>
      <c r="AQ50" s="186">
        <f t="shared" ref="AQ50:AQ57" si="107">SUM(G50,Y50)</f>
        <v>31</v>
      </c>
      <c r="AR50" s="135">
        <f t="shared" ref="AR50:AR57" si="108">SUM(AP50:AQ50)</f>
        <v>39</v>
      </c>
      <c r="AS50" s="189">
        <f t="shared" ref="AS50:AS57" si="109">SUM(I50,AA50)</f>
        <v>9</v>
      </c>
      <c r="AT50" s="189">
        <f t="shared" ref="AT50:AT57" si="110">SUM(J50,AB50)</f>
        <v>50</v>
      </c>
      <c r="AU50" s="135">
        <f t="shared" ref="AU50:AU57" si="111">SUM(AS50:AT50)</f>
        <v>59</v>
      </c>
      <c r="AV50" s="186">
        <f t="shared" ref="AV50:AV57" si="112">SUM(L50,AD50)</f>
        <v>11</v>
      </c>
      <c r="AW50" s="186">
        <f t="shared" ref="AW50:AW57" si="113">SUM(M50,AE50)</f>
        <v>39</v>
      </c>
      <c r="AX50" s="135">
        <f t="shared" ref="AX50:AX57" si="114">SUM(AV50:AW50)</f>
        <v>50</v>
      </c>
      <c r="AY50" s="186">
        <f t="shared" ref="AY50:AY57" si="115">SUM(O50,AG50)</f>
        <v>8</v>
      </c>
      <c r="AZ50" s="186">
        <f t="shared" ref="AZ50:AZ57" si="116">SUM(P50,AH50)</f>
        <v>48</v>
      </c>
      <c r="BA50" s="135">
        <f t="shared" ref="BA50:BA57" si="117">SUM(AY50:AZ50)</f>
        <v>56</v>
      </c>
      <c r="BB50" s="186">
        <f t="shared" ref="BB50:BB57" si="118">SUM(R50,AJ50)</f>
        <v>1</v>
      </c>
      <c r="BC50" s="186">
        <f t="shared" ref="BC50:BC57" si="119">SUM(S50,AK50)</f>
        <v>21</v>
      </c>
      <c r="BD50" s="135">
        <f t="shared" ref="BD50:BD57" si="120">SUM(BB50:BC50)</f>
        <v>22</v>
      </c>
      <c r="BE50" s="187">
        <f t="shared" ref="BE50:BE57" si="121">SUM(AP50,AS50,AV50,AY50,BB50)</f>
        <v>37</v>
      </c>
      <c r="BF50" s="187">
        <f t="shared" ref="BF50:BF57" si="122">SUM(AQ50,AT50,AW50,AZ50,BC50)</f>
        <v>189</v>
      </c>
      <c r="BG50" s="136">
        <f t="shared" ref="BG50:BG57" si="123">SUM(BE50:BF50)</f>
        <v>226</v>
      </c>
    </row>
    <row r="51" spans="1:59" ht="22.5" x14ac:dyDescent="0.55000000000000004">
      <c r="A51" s="46"/>
      <c r="B51" s="2">
        <v>2</v>
      </c>
      <c r="C51" s="2" t="s">
        <v>61</v>
      </c>
      <c r="D51" s="2" t="s">
        <v>63</v>
      </c>
      <c r="E51" s="48" t="s">
        <v>14</v>
      </c>
      <c r="F51" s="190">
        <v>4</v>
      </c>
      <c r="G51" s="190">
        <v>18</v>
      </c>
      <c r="H51" s="135">
        <f t="shared" si="98"/>
        <v>22</v>
      </c>
      <c r="I51" s="190">
        <v>8</v>
      </c>
      <c r="J51" s="190">
        <v>17</v>
      </c>
      <c r="K51" s="135">
        <f t="shared" si="99"/>
        <v>25</v>
      </c>
      <c r="L51" s="190">
        <v>1</v>
      </c>
      <c r="M51" s="190">
        <v>15</v>
      </c>
      <c r="N51" s="135">
        <f t="shared" si="100"/>
        <v>16</v>
      </c>
      <c r="O51" s="190">
        <v>6</v>
      </c>
      <c r="P51" s="190">
        <v>39</v>
      </c>
      <c r="Q51" s="135">
        <f t="shared" si="101"/>
        <v>45</v>
      </c>
      <c r="R51" s="190"/>
      <c r="S51" s="190">
        <v>9</v>
      </c>
      <c r="T51" s="137">
        <f t="shared" si="102"/>
        <v>9</v>
      </c>
      <c r="U51" s="187">
        <f t="shared" si="103"/>
        <v>19</v>
      </c>
      <c r="V51" s="187">
        <f t="shared" si="104"/>
        <v>98</v>
      </c>
      <c r="W51" s="134">
        <f t="shared" si="105"/>
        <v>117</v>
      </c>
      <c r="X51" s="191"/>
      <c r="Y51" s="191"/>
      <c r="Z51" s="137"/>
      <c r="AA51" s="190">
        <v>3</v>
      </c>
      <c r="AB51" s="190">
        <v>4</v>
      </c>
      <c r="AC51" s="137">
        <f t="shared" ref="AC51:AC56" si="124">SUM(AA51:AB51)</f>
        <v>7</v>
      </c>
      <c r="AD51" s="190">
        <v>10</v>
      </c>
      <c r="AE51" s="190">
        <v>4</v>
      </c>
      <c r="AF51" s="137">
        <f t="shared" ref="AF51:AF56" si="125">SUM(AD51:AE51)</f>
        <v>14</v>
      </c>
      <c r="AG51" s="190">
        <v>8</v>
      </c>
      <c r="AH51" s="190">
        <v>8</v>
      </c>
      <c r="AI51" s="137">
        <f t="shared" ref="AI51:AI56" si="126">SUM(AG51:AH51)</f>
        <v>16</v>
      </c>
      <c r="AJ51" s="190">
        <v>5</v>
      </c>
      <c r="AK51" s="190">
        <v>10</v>
      </c>
      <c r="AL51" s="137">
        <f t="shared" ref="AL51:AL56" si="127">SUM(AJ51:AK51)</f>
        <v>15</v>
      </c>
      <c r="AM51" s="187">
        <f t="shared" ref="AM51:AM56" si="128">SUM(X51,AA51,AD51,AG51,AJ51)</f>
        <v>26</v>
      </c>
      <c r="AN51" s="187">
        <f t="shared" ref="AN51:AN56" si="129">SUM(Y51,AB51,AE51,AH51,AK51)</f>
        <v>26</v>
      </c>
      <c r="AO51" s="134">
        <f t="shared" ref="AO51:AO56" si="130">SUM(AM51:AN51)</f>
        <v>52</v>
      </c>
      <c r="AP51" s="186">
        <f t="shared" si="106"/>
        <v>4</v>
      </c>
      <c r="AQ51" s="186">
        <f t="shared" si="107"/>
        <v>18</v>
      </c>
      <c r="AR51" s="135">
        <f t="shared" si="108"/>
        <v>22</v>
      </c>
      <c r="AS51" s="189">
        <f t="shared" si="109"/>
        <v>11</v>
      </c>
      <c r="AT51" s="189">
        <f t="shared" si="110"/>
        <v>21</v>
      </c>
      <c r="AU51" s="135">
        <f t="shared" si="111"/>
        <v>32</v>
      </c>
      <c r="AV51" s="186">
        <f t="shared" si="112"/>
        <v>11</v>
      </c>
      <c r="AW51" s="186">
        <f t="shared" si="113"/>
        <v>19</v>
      </c>
      <c r="AX51" s="135">
        <f t="shared" si="114"/>
        <v>30</v>
      </c>
      <c r="AY51" s="186">
        <f t="shared" si="115"/>
        <v>14</v>
      </c>
      <c r="AZ51" s="186">
        <f t="shared" si="116"/>
        <v>47</v>
      </c>
      <c r="BA51" s="135">
        <f t="shared" si="117"/>
        <v>61</v>
      </c>
      <c r="BB51" s="190">
        <f t="shared" si="118"/>
        <v>5</v>
      </c>
      <c r="BC51" s="190">
        <f t="shared" si="119"/>
        <v>19</v>
      </c>
      <c r="BD51" s="137">
        <f t="shared" si="120"/>
        <v>24</v>
      </c>
      <c r="BE51" s="187">
        <f t="shared" si="121"/>
        <v>45</v>
      </c>
      <c r="BF51" s="187">
        <f t="shared" si="122"/>
        <v>124</v>
      </c>
      <c r="BG51" s="136">
        <f t="shared" si="123"/>
        <v>169</v>
      </c>
    </row>
    <row r="52" spans="1:59" ht="22.5" x14ac:dyDescent="0.55000000000000004">
      <c r="A52" s="46"/>
      <c r="B52" s="2">
        <v>3</v>
      </c>
      <c r="C52" s="2" t="s">
        <v>61</v>
      </c>
      <c r="D52" s="2" t="s">
        <v>64</v>
      </c>
      <c r="E52" s="48" t="s">
        <v>14</v>
      </c>
      <c r="F52" s="190">
        <v>4</v>
      </c>
      <c r="G52" s="190">
        <v>16</v>
      </c>
      <c r="H52" s="135">
        <f t="shared" si="98"/>
        <v>20</v>
      </c>
      <c r="I52" s="190">
        <v>10</v>
      </c>
      <c r="J52" s="190">
        <v>21</v>
      </c>
      <c r="K52" s="135">
        <f t="shared" si="99"/>
        <v>31</v>
      </c>
      <c r="L52" s="190">
        <v>9</v>
      </c>
      <c r="M52" s="190">
        <v>27</v>
      </c>
      <c r="N52" s="135">
        <f t="shared" si="100"/>
        <v>36</v>
      </c>
      <c r="O52" s="190">
        <v>6</v>
      </c>
      <c r="P52" s="190">
        <v>27</v>
      </c>
      <c r="Q52" s="135">
        <f t="shared" si="101"/>
        <v>33</v>
      </c>
      <c r="R52" s="190">
        <v>3</v>
      </c>
      <c r="S52" s="190">
        <v>1</v>
      </c>
      <c r="T52" s="137">
        <f t="shared" si="102"/>
        <v>4</v>
      </c>
      <c r="U52" s="187">
        <f t="shared" si="103"/>
        <v>32</v>
      </c>
      <c r="V52" s="187">
        <f t="shared" si="104"/>
        <v>92</v>
      </c>
      <c r="W52" s="134">
        <f t="shared" si="105"/>
        <v>124</v>
      </c>
      <c r="X52" s="191"/>
      <c r="Y52" s="191"/>
      <c r="Z52" s="137"/>
      <c r="AA52" s="190"/>
      <c r="AB52" s="190"/>
      <c r="AC52" s="137"/>
      <c r="AD52" s="190"/>
      <c r="AE52" s="190"/>
      <c r="AF52" s="137"/>
      <c r="AG52" s="190"/>
      <c r="AH52" s="190"/>
      <c r="AI52" s="137"/>
      <c r="AJ52" s="190"/>
      <c r="AK52" s="190"/>
      <c r="AL52" s="137"/>
      <c r="AM52" s="187"/>
      <c r="AN52" s="187"/>
      <c r="AO52" s="134"/>
      <c r="AP52" s="186">
        <f t="shared" si="106"/>
        <v>4</v>
      </c>
      <c r="AQ52" s="186">
        <f t="shared" si="107"/>
        <v>16</v>
      </c>
      <c r="AR52" s="135">
        <f t="shared" si="108"/>
        <v>20</v>
      </c>
      <c r="AS52" s="189">
        <f t="shared" si="109"/>
        <v>10</v>
      </c>
      <c r="AT52" s="189">
        <f t="shared" si="110"/>
        <v>21</v>
      </c>
      <c r="AU52" s="135">
        <f t="shared" si="111"/>
        <v>31</v>
      </c>
      <c r="AV52" s="186">
        <f t="shared" si="112"/>
        <v>9</v>
      </c>
      <c r="AW52" s="186">
        <f t="shared" si="113"/>
        <v>27</v>
      </c>
      <c r="AX52" s="135">
        <f t="shared" si="114"/>
        <v>36</v>
      </c>
      <c r="AY52" s="186">
        <f t="shared" si="115"/>
        <v>6</v>
      </c>
      <c r="AZ52" s="186">
        <f t="shared" si="116"/>
        <v>27</v>
      </c>
      <c r="BA52" s="135">
        <f t="shared" si="117"/>
        <v>33</v>
      </c>
      <c r="BB52" s="190">
        <f t="shared" si="118"/>
        <v>3</v>
      </c>
      <c r="BC52" s="190">
        <f t="shared" si="119"/>
        <v>1</v>
      </c>
      <c r="BD52" s="137">
        <f t="shared" si="120"/>
        <v>4</v>
      </c>
      <c r="BE52" s="187">
        <f t="shared" si="121"/>
        <v>32</v>
      </c>
      <c r="BF52" s="187">
        <f t="shared" si="122"/>
        <v>92</v>
      </c>
      <c r="BG52" s="136">
        <f t="shared" si="123"/>
        <v>124</v>
      </c>
    </row>
    <row r="53" spans="1:59" ht="22.5" x14ac:dyDescent="0.55000000000000004">
      <c r="A53" s="46"/>
      <c r="B53" s="2">
        <v>4</v>
      </c>
      <c r="C53" s="2" t="s">
        <v>61</v>
      </c>
      <c r="D53" s="2" t="s">
        <v>65</v>
      </c>
      <c r="E53" s="48" t="s">
        <v>14</v>
      </c>
      <c r="F53" s="190">
        <v>8</v>
      </c>
      <c r="G53" s="190">
        <v>10</v>
      </c>
      <c r="H53" s="135">
        <f t="shared" si="98"/>
        <v>18</v>
      </c>
      <c r="I53" s="190">
        <v>9</v>
      </c>
      <c r="J53" s="190">
        <v>10</v>
      </c>
      <c r="K53" s="135">
        <f t="shared" si="99"/>
        <v>19</v>
      </c>
      <c r="L53" s="190">
        <v>8</v>
      </c>
      <c r="M53" s="190">
        <v>11</v>
      </c>
      <c r="N53" s="135">
        <f t="shared" si="100"/>
        <v>19</v>
      </c>
      <c r="O53" s="190">
        <v>9</v>
      </c>
      <c r="P53" s="190">
        <v>18</v>
      </c>
      <c r="Q53" s="135">
        <f t="shared" si="101"/>
        <v>27</v>
      </c>
      <c r="R53" s="190">
        <v>6</v>
      </c>
      <c r="S53" s="190">
        <v>11</v>
      </c>
      <c r="T53" s="137">
        <f t="shared" si="102"/>
        <v>17</v>
      </c>
      <c r="U53" s="187">
        <f t="shared" si="103"/>
        <v>40</v>
      </c>
      <c r="V53" s="187">
        <f t="shared" si="104"/>
        <v>60</v>
      </c>
      <c r="W53" s="134">
        <f t="shared" si="105"/>
        <v>100</v>
      </c>
      <c r="X53" s="191"/>
      <c r="Y53" s="191"/>
      <c r="Z53" s="137"/>
      <c r="AA53" s="190">
        <v>12</v>
      </c>
      <c r="AB53" s="190">
        <v>5</v>
      </c>
      <c r="AC53" s="137">
        <f t="shared" si="124"/>
        <v>17</v>
      </c>
      <c r="AD53" s="190">
        <v>5</v>
      </c>
      <c r="AE53" s="190">
        <v>6</v>
      </c>
      <c r="AF53" s="137">
        <f t="shared" si="125"/>
        <v>11</v>
      </c>
      <c r="AG53" s="190">
        <v>9</v>
      </c>
      <c r="AH53" s="190">
        <v>10</v>
      </c>
      <c r="AI53" s="137">
        <f t="shared" si="126"/>
        <v>19</v>
      </c>
      <c r="AJ53" s="190">
        <v>7</v>
      </c>
      <c r="AK53" s="190">
        <v>9</v>
      </c>
      <c r="AL53" s="137">
        <f t="shared" si="127"/>
        <v>16</v>
      </c>
      <c r="AM53" s="187">
        <f t="shared" si="128"/>
        <v>33</v>
      </c>
      <c r="AN53" s="187">
        <f t="shared" si="129"/>
        <v>30</v>
      </c>
      <c r="AO53" s="134">
        <f t="shared" si="130"/>
        <v>63</v>
      </c>
      <c r="AP53" s="186">
        <f t="shared" si="106"/>
        <v>8</v>
      </c>
      <c r="AQ53" s="186">
        <f t="shared" si="107"/>
        <v>10</v>
      </c>
      <c r="AR53" s="135">
        <f t="shared" si="108"/>
        <v>18</v>
      </c>
      <c r="AS53" s="189">
        <f t="shared" si="109"/>
        <v>21</v>
      </c>
      <c r="AT53" s="189">
        <f t="shared" si="110"/>
        <v>15</v>
      </c>
      <c r="AU53" s="135">
        <f t="shared" si="111"/>
        <v>36</v>
      </c>
      <c r="AV53" s="186">
        <f t="shared" si="112"/>
        <v>13</v>
      </c>
      <c r="AW53" s="186">
        <f t="shared" si="113"/>
        <v>17</v>
      </c>
      <c r="AX53" s="135">
        <f t="shared" si="114"/>
        <v>30</v>
      </c>
      <c r="AY53" s="186">
        <f t="shared" si="115"/>
        <v>18</v>
      </c>
      <c r="AZ53" s="186">
        <f t="shared" si="116"/>
        <v>28</v>
      </c>
      <c r="BA53" s="135">
        <f t="shared" si="117"/>
        <v>46</v>
      </c>
      <c r="BB53" s="190">
        <f t="shared" si="118"/>
        <v>13</v>
      </c>
      <c r="BC53" s="190">
        <f t="shared" si="119"/>
        <v>20</v>
      </c>
      <c r="BD53" s="137">
        <f t="shared" si="120"/>
        <v>33</v>
      </c>
      <c r="BE53" s="187">
        <f t="shared" si="121"/>
        <v>73</v>
      </c>
      <c r="BF53" s="187">
        <f t="shared" si="122"/>
        <v>90</v>
      </c>
      <c r="BG53" s="136">
        <f t="shared" si="123"/>
        <v>163</v>
      </c>
    </row>
    <row r="54" spans="1:59" ht="22.5" x14ac:dyDescent="0.55000000000000004">
      <c r="A54" s="46"/>
      <c r="B54" s="2">
        <v>5</v>
      </c>
      <c r="C54" s="2" t="s">
        <v>61</v>
      </c>
      <c r="D54" s="2" t="s">
        <v>66</v>
      </c>
      <c r="E54" s="48" t="s">
        <v>14</v>
      </c>
      <c r="F54" s="190">
        <v>1</v>
      </c>
      <c r="G54" s="190">
        <v>11</v>
      </c>
      <c r="H54" s="135">
        <f t="shared" si="98"/>
        <v>12</v>
      </c>
      <c r="I54" s="190">
        <v>3</v>
      </c>
      <c r="J54" s="190">
        <v>13</v>
      </c>
      <c r="K54" s="135">
        <f t="shared" si="99"/>
        <v>16</v>
      </c>
      <c r="L54" s="190"/>
      <c r="M54" s="190"/>
      <c r="N54" s="135">
        <f t="shared" si="100"/>
        <v>0</v>
      </c>
      <c r="O54" s="190"/>
      <c r="P54" s="190">
        <v>5</v>
      </c>
      <c r="Q54" s="135">
        <f t="shared" si="101"/>
        <v>5</v>
      </c>
      <c r="R54" s="190"/>
      <c r="S54" s="190">
        <v>2</v>
      </c>
      <c r="T54" s="137">
        <f t="shared" si="102"/>
        <v>2</v>
      </c>
      <c r="U54" s="187">
        <f t="shared" si="103"/>
        <v>4</v>
      </c>
      <c r="V54" s="187">
        <f t="shared" si="104"/>
        <v>31</v>
      </c>
      <c r="W54" s="134">
        <f t="shared" si="105"/>
        <v>35</v>
      </c>
      <c r="X54" s="191"/>
      <c r="Y54" s="191"/>
      <c r="Z54" s="137"/>
      <c r="AA54" s="190"/>
      <c r="AB54" s="190"/>
      <c r="AC54" s="137"/>
      <c r="AD54" s="190"/>
      <c r="AE54" s="190"/>
      <c r="AF54" s="137"/>
      <c r="AG54" s="190"/>
      <c r="AH54" s="190"/>
      <c r="AI54" s="137"/>
      <c r="AJ54" s="190"/>
      <c r="AK54" s="190"/>
      <c r="AL54" s="137"/>
      <c r="AM54" s="187"/>
      <c r="AN54" s="187"/>
      <c r="AO54" s="134"/>
      <c r="AP54" s="186">
        <f t="shared" si="106"/>
        <v>1</v>
      </c>
      <c r="AQ54" s="186">
        <f t="shared" si="107"/>
        <v>11</v>
      </c>
      <c r="AR54" s="135">
        <f t="shared" si="108"/>
        <v>12</v>
      </c>
      <c r="AS54" s="189">
        <f t="shared" si="109"/>
        <v>3</v>
      </c>
      <c r="AT54" s="189">
        <f t="shared" si="110"/>
        <v>13</v>
      </c>
      <c r="AU54" s="135">
        <f t="shared" si="111"/>
        <v>16</v>
      </c>
      <c r="AV54" s="186">
        <f t="shared" si="112"/>
        <v>0</v>
      </c>
      <c r="AW54" s="186">
        <f t="shared" si="113"/>
        <v>0</v>
      </c>
      <c r="AX54" s="135">
        <f t="shared" si="114"/>
        <v>0</v>
      </c>
      <c r="AY54" s="186">
        <f t="shared" si="115"/>
        <v>0</v>
      </c>
      <c r="AZ54" s="186">
        <f t="shared" si="116"/>
        <v>5</v>
      </c>
      <c r="BA54" s="135">
        <f t="shared" si="117"/>
        <v>5</v>
      </c>
      <c r="BB54" s="190">
        <f t="shared" si="118"/>
        <v>0</v>
      </c>
      <c r="BC54" s="190">
        <f t="shared" si="119"/>
        <v>2</v>
      </c>
      <c r="BD54" s="137">
        <f t="shared" si="120"/>
        <v>2</v>
      </c>
      <c r="BE54" s="187">
        <f t="shared" si="121"/>
        <v>4</v>
      </c>
      <c r="BF54" s="187">
        <f t="shared" si="122"/>
        <v>31</v>
      </c>
      <c r="BG54" s="136">
        <f t="shared" si="123"/>
        <v>35</v>
      </c>
    </row>
    <row r="55" spans="1:59" ht="22.5" x14ac:dyDescent="0.55000000000000004">
      <c r="A55" s="46"/>
      <c r="B55" s="2">
        <v>6</v>
      </c>
      <c r="C55" s="2" t="s">
        <v>61</v>
      </c>
      <c r="D55" s="2" t="s">
        <v>67</v>
      </c>
      <c r="E55" s="48" t="s">
        <v>14</v>
      </c>
      <c r="F55" s="190">
        <v>1</v>
      </c>
      <c r="G55" s="190">
        <v>3</v>
      </c>
      <c r="H55" s="135">
        <f t="shared" si="98"/>
        <v>4</v>
      </c>
      <c r="I55" s="190">
        <v>1</v>
      </c>
      <c r="J55" s="190">
        <v>6</v>
      </c>
      <c r="K55" s="135">
        <f t="shared" si="99"/>
        <v>7</v>
      </c>
      <c r="L55" s="190">
        <v>1</v>
      </c>
      <c r="M55" s="190">
        <v>9</v>
      </c>
      <c r="N55" s="135">
        <f t="shared" si="100"/>
        <v>10</v>
      </c>
      <c r="O55" s="190">
        <v>2</v>
      </c>
      <c r="P55" s="190">
        <v>19</v>
      </c>
      <c r="Q55" s="135">
        <f t="shared" si="101"/>
        <v>21</v>
      </c>
      <c r="R55" s="190">
        <v>2</v>
      </c>
      <c r="S55" s="190">
        <v>4</v>
      </c>
      <c r="T55" s="137">
        <f t="shared" si="102"/>
        <v>6</v>
      </c>
      <c r="U55" s="187">
        <f t="shared" si="103"/>
        <v>7</v>
      </c>
      <c r="V55" s="187">
        <f t="shared" si="104"/>
        <v>41</v>
      </c>
      <c r="W55" s="134">
        <f t="shared" si="105"/>
        <v>48</v>
      </c>
      <c r="X55" s="191"/>
      <c r="Y55" s="191"/>
      <c r="Z55" s="137"/>
      <c r="AA55" s="190"/>
      <c r="AB55" s="190"/>
      <c r="AC55" s="137"/>
      <c r="AD55" s="190"/>
      <c r="AE55" s="190"/>
      <c r="AF55" s="137"/>
      <c r="AG55" s="190"/>
      <c r="AH55" s="190"/>
      <c r="AI55" s="137"/>
      <c r="AJ55" s="190"/>
      <c r="AK55" s="190"/>
      <c r="AL55" s="137"/>
      <c r="AM55" s="187"/>
      <c r="AN55" s="187"/>
      <c r="AO55" s="134"/>
      <c r="AP55" s="186">
        <f t="shared" si="106"/>
        <v>1</v>
      </c>
      <c r="AQ55" s="186">
        <f t="shared" si="107"/>
        <v>3</v>
      </c>
      <c r="AR55" s="135">
        <f t="shared" si="108"/>
        <v>4</v>
      </c>
      <c r="AS55" s="189">
        <f t="shared" si="109"/>
        <v>1</v>
      </c>
      <c r="AT55" s="189">
        <f t="shared" si="110"/>
        <v>6</v>
      </c>
      <c r="AU55" s="135">
        <f t="shared" si="111"/>
        <v>7</v>
      </c>
      <c r="AV55" s="186">
        <f t="shared" si="112"/>
        <v>1</v>
      </c>
      <c r="AW55" s="186">
        <f t="shared" si="113"/>
        <v>9</v>
      </c>
      <c r="AX55" s="135">
        <f t="shared" si="114"/>
        <v>10</v>
      </c>
      <c r="AY55" s="186">
        <f t="shared" si="115"/>
        <v>2</v>
      </c>
      <c r="AZ55" s="186">
        <f t="shared" si="116"/>
        <v>19</v>
      </c>
      <c r="BA55" s="135">
        <f t="shared" si="117"/>
        <v>21</v>
      </c>
      <c r="BB55" s="190">
        <f t="shared" si="118"/>
        <v>2</v>
      </c>
      <c r="BC55" s="190">
        <f t="shared" si="119"/>
        <v>4</v>
      </c>
      <c r="BD55" s="137">
        <f t="shared" si="120"/>
        <v>6</v>
      </c>
      <c r="BE55" s="187">
        <f t="shared" si="121"/>
        <v>7</v>
      </c>
      <c r="BF55" s="187">
        <f t="shared" si="122"/>
        <v>41</v>
      </c>
      <c r="BG55" s="136">
        <f t="shared" si="123"/>
        <v>48</v>
      </c>
    </row>
    <row r="56" spans="1:59" ht="22.5" x14ac:dyDescent="0.55000000000000004">
      <c r="A56" s="46"/>
      <c r="B56" s="2">
        <v>7</v>
      </c>
      <c r="C56" s="2" t="s">
        <v>70</v>
      </c>
      <c r="D56" s="2" t="s">
        <v>71</v>
      </c>
      <c r="E56" s="48" t="s">
        <v>14</v>
      </c>
      <c r="F56" s="190">
        <v>6</v>
      </c>
      <c r="G56" s="190">
        <v>73</v>
      </c>
      <c r="H56" s="135">
        <f t="shared" si="98"/>
        <v>79</v>
      </c>
      <c r="I56" s="190">
        <v>6</v>
      </c>
      <c r="J56" s="190">
        <v>115</v>
      </c>
      <c r="K56" s="135">
        <f t="shared" si="99"/>
        <v>121</v>
      </c>
      <c r="L56" s="190">
        <v>6</v>
      </c>
      <c r="M56" s="190">
        <v>128</v>
      </c>
      <c r="N56" s="135">
        <f t="shared" si="100"/>
        <v>134</v>
      </c>
      <c r="O56" s="190">
        <v>3</v>
      </c>
      <c r="P56" s="190">
        <v>99</v>
      </c>
      <c r="Q56" s="135">
        <f t="shared" si="101"/>
        <v>102</v>
      </c>
      <c r="R56" s="190"/>
      <c r="S56" s="190">
        <v>6</v>
      </c>
      <c r="T56" s="137">
        <f t="shared" si="102"/>
        <v>6</v>
      </c>
      <c r="U56" s="187">
        <f t="shared" si="103"/>
        <v>21</v>
      </c>
      <c r="V56" s="187">
        <f t="shared" si="104"/>
        <v>421</v>
      </c>
      <c r="W56" s="134">
        <f t="shared" si="105"/>
        <v>442</v>
      </c>
      <c r="X56" s="191">
        <v>7</v>
      </c>
      <c r="Y56" s="191">
        <v>12</v>
      </c>
      <c r="Z56" s="137">
        <f t="shared" ref="Z56" si="131">SUM(X56:Y56)</f>
        <v>19</v>
      </c>
      <c r="AA56" s="190">
        <v>3</v>
      </c>
      <c r="AB56" s="190">
        <v>16</v>
      </c>
      <c r="AC56" s="137">
        <f t="shared" si="124"/>
        <v>19</v>
      </c>
      <c r="AD56" s="190">
        <v>2</v>
      </c>
      <c r="AE56" s="190">
        <v>22</v>
      </c>
      <c r="AF56" s="137">
        <f t="shared" si="125"/>
        <v>24</v>
      </c>
      <c r="AG56" s="190">
        <v>6</v>
      </c>
      <c r="AH56" s="190">
        <v>17</v>
      </c>
      <c r="AI56" s="137">
        <f t="shared" si="126"/>
        <v>23</v>
      </c>
      <c r="AJ56" s="190"/>
      <c r="AK56" s="190">
        <v>14</v>
      </c>
      <c r="AL56" s="137">
        <f t="shared" si="127"/>
        <v>14</v>
      </c>
      <c r="AM56" s="187">
        <f t="shared" si="128"/>
        <v>18</v>
      </c>
      <c r="AN56" s="187">
        <f t="shared" si="129"/>
        <v>81</v>
      </c>
      <c r="AO56" s="134">
        <f t="shared" si="130"/>
        <v>99</v>
      </c>
      <c r="AP56" s="186">
        <f t="shared" si="106"/>
        <v>13</v>
      </c>
      <c r="AQ56" s="186">
        <f t="shared" si="107"/>
        <v>85</v>
      </c>
      <c r="AR56" s="135">
        <f t="shared" si="108"/>
        <v>98</v>
      </c>
      <c r="AS56" s="189">
        <f t="shared" si="109"/>
        <v>9</v>
      </c>
      <c r="AT56" s="189">
        <f t="shared" si="110"/>
        <v>131</v>
      </c>
      <c r="AU56" s="135">
        <f t="shared" si="111"/>
        <v>140</v>
      </c>
      <c r="AV56" s="186">
        <f t="shared" si="112"/>
        <v>8</v>
      </c>
      <c r="AW56" s="186">
        <f t="shared" si="113"/>
        <v>150</v>
      </c>
      <c r="AX56" s="135">
        <f t="shared" si="114"/>
        <v>158</v>
      </c>
      <c r="AY56" s="186">
        <f t="shared" si="115"/>
        <v>9</v>
      </c>
      <c r="AZ56" s="186">
        <f t="shared" si="116"/>
        <v>116</v>
      </c>
      <c r="BA56" s="135">
        <f t="shared" si="117"/>
        <v>125</v>
      </c>
      <c r="BB56" s="190">
        <f t="shared" si="118"/>
        <v>0</v>
      </c>
      <c r="BC56" s="190">
        <f t="shared" si="119"/>
        <v>20</v>
      </c>
      <c r="BD56" s="137">
        <f t="shared" si="120"/>
        <v>20</v>
      </c>
      <c r="BE56" s="187">
        <f t="shared" si="121"/>
        <v>39</v>
      </c>
      <c r="BF56" s="187">
        <f t="shared" si="122"/>
        <v>502</v>
      </c>
      <c r="BG56" s="136">
        <f t="shared" si="123"/>
        <v>541</v>
      </c>
    </row>
    <row r="57" spans="1:59" ht="22.5" x14ac:dyDescent="0.55000000000000004">
      <c r="A57" s="46"/>
      <c r="B57" s="2">
        <v>8</v>
      </c>
      <c r="C57" s="2" t="s">
        <v>61</v>
      </c>
      <c r="D57" s="2" t="s">
        <v>144</v>
      </c>
      <c r="E57" s="48" t="s">
        <v>14</v>
      </c>
      <c r="F57" s="190">
        <v>9</v>
      </c>
      <c r="G57" s="190">
        <v>12</v>
      </c>
      <c r="H57" s="135">
        <f t="shared" ref="H57" si="132">SUM(F57,G57)</f>
        <v>21</v>
      </c>
      <c r="I57" s="190"/>
      <c r="J57" s="190"/>
      <c r="K57" s="135">
        <f t="shared" ref="K57" si="133">SUM(I57,J57)</f>
        <v>0</v>
      </c>
      <c r="L57" s="190"/>
      <c r="M57" s="190"/>
      <c r="N57" s="135">
        <f t="shared" ref="N57" si="134">SUM(L57,M57)</f>
        <v>0</v>
      </c>
      <c r="O57" s="190"/>
      <c r="P57" s="190"/>
      <c r="Q57" s="135">
        <f t="shared" ref="Q57" si="135">SUM(O57,P57)</f>
        <v>0</v>
      </c>
      <c r="R57" s="190"/>
      <c r="S57" s="190"/>
      <c r="T57" s="137">
        <f t="shared" ref="T57" si="136">SUM(R57,S57)</f>
        <v>0</v>
      </c>
      <c r="U57" s="187">
        <f t="shared" ref="U57" si="137">SUM(F57,I57,L57,O57,R57)</f>
        <v>9</v>
      </c>
      <c r="V57" s="187">
        <f t="shared" ref="V57" si="138">SUM(G57,J57,M57,P57,S57)</f>
        <v>12</v>
      </c>
      <c r="W57" s="134">
        <f t="shared" ref="W57" si="139">SUM(U57,V57)</f>
        <v>21</v>
      </c>
      <c r="X57" s="191"/>
      <c r="Y57" s="191"/>
      <c r="Z57" s="137"/>
      <c r="AA57" s="190"/>
      <c r="AB57" s="190"/>
      <c r="AC57" s="137"/>
      <c r="AD57" s="190"/>
      <c r="AE57" s="190"/>
      <c r="AF57" s="137"/>
      <c r="AG57" s="190"/>
      <c r="AH57" s="190"/>
      <c r="AI57" s="137"/>
      <c r="AJ57" s="190"/>
      <c r="AK57" s="190"/>
      <c r="AL57" s="137"/>
      <c r="AM57" s="187"/>
      <c r="AN57" s="187"/>
      <c r="AO57" s="134"/>
      <c r="AP57" s="186">
        <f t="shared" si="106"/>
        <v>9</v>
      </c>
      <c r="AQ57" s="186">
        <f t="shared" si="107"/>
        <v>12</v>
      </c>
      <c r="AR57" s="135">
        <f t="shared" si="108"/>
        <v>21</v>
      </c>
      <c r="AS57" s="189">
        <f t="shared" si="109"/>
        <v>0</v>
      </c>
      <c r="AT57" s="189">
        <f t="shared" si="110"/>
        <v>0</v>
      </c>
      <c r="AU57" s="135">
        <f t="shared" si="111"/>
        <v>0</v>
      </c>
      <c r="AV57" s="186">
        <f t="shared" si="112"/>
        <v>0</v>
      </c>
      <c r="AW57" s="186">
        <f t="shared" si="113"/>
        <v>0</v>
      </c>
      <c r="AX57" s="135">
        <f t="shared" si="114"/>
        <v>0</v>
      </c>
      <c r="AY57" s="186">
        <f t="shared" si="115"/>
        <v>0</v>
      </c>
      <c r="AZ57" s="186">
        <f t="shared" si="116"/>
        <v>0</v>
      </c>
      <c r="BA57" s="135">
        <f t="shared" si="117"/>
        <v>0</v>
      </c>
      <c r="BB57" s="190">
        <f t="shared" si="118"/>
        <v>0</v>
      </c>
      <c r="BC57" s="190">
        <f t="shared" si="119"/>
        <v>0</v>
      </c>
      <c r="BD57" s="137">
        <f t="shared" si="120"/>
        <v>0</v>
      </c>
      <c r="BE57" s="187">
        <f t="shared" si="121"/>
        <v>9</v>
      </c>
      <c r="BF57" s="187">
        <f t="shared" si="122"/>
        <v>12</v>
      </c>
      <c r="BG57" s="136">
        <f t="shared" si="123"/>
        <v>21</v>
      </c>
    </row>
    <row r="58" spans="1:59" s="290" customFormat="1" ht="23.25" thickBot="1" x14ac:dyDescent="0.6">
      <c r="A58" s="323" t="s">
        <v>73</v>
      </c>
      <c r="B58" s="324"/>
      <c r="C58" s="324"/>
      <c r="D58" s="324"/>
      <c r="E58" s="325"/>
      <c r="F58" s="194">
        <f>SUM(F50:F57)</f>
        <v>41</v>
      </c>
      <c r="G58" s="194">
        <f>SUM(G50:G57)</f>
        <v>174</v>
      </c>
      <c r="H58" s="194">
        <f>SUM(H50:H57)</f>
        <v>215</v>
      </c>
      <c r="I58" s="194">
        <f>SUM(I50:I57)</f>
        <v>46</v>
      </c>
      <c r="J58" s="194">
        <f>SUM(J50:J57)</f>
        <v>232</v>
      </c>
      <c r="K58" s="194">
        <f>SUM(K50:K57)</f>
        <v>278</v>
      </c>
      <c r="L58" s="194">
        <f>SUM(L50:L57)</f>
        <v>36</v>
      </c>
      <c r="M58" s="194">
        <f>SUM(M50:M57)</f>
        <v>229</v>
      </c>
      <c r="N58" s="194">
        <f>SUM(N50:N57)</f>
        <v>265</v>
      </c>
      <c r="O58" s="194">
        <f>SUM(O50:O57)</f>
        <v>34</v>
      </c>
      <c r="P58" s="194">
        <f>SUM(P50:P57)</f>
        <v>255</v>
      </c>
      <c r="Q58" s="194">
        <f>SUM(Q50:Q57)</f>
        <v>289</v>
      </c>
      <c r="R58" s="194">
        <f>SUM(R50:R57)</f>
        <v>12</v>
      </c>
      <c r="S58" s="194">
        <f>SUM(S50:S57)</f>
        <v>54</v>
      </c>
      <c r="T58" s="194">
        <f>SUM(T50:T57)</f>
        <v>66</v>
      </c>
      <c r="U58" s="194">
        <f>SUM(U50:U57)</f>
        <v>169</v>
      </c>
      <c r="V58" s="194">
        <f>SUM(V50:V57)</f>
        <v>944</v>
      </c>
      <c r="W58" s="194">
        <f>SUM(W50:W57)</f>
        <v>1113</v>
      </c>
      <c r="X58" s="194">
        <f>SUM(X50:X56)</f>
        <v>7</v>
      </c>
      <c r="Y58" s="194">
        <f>SUM(Y50:Y56)</f>
        <v>12</v>
      </c>
      <c r="Z58" s="194">
        <f>SUM(Z50:Z56)</f>
        <v>19</v>
      </c>
      <c r="AA58" s="194">
        <f>SUM(AA50:AA56)</f>
        <v>18</v>
      </c>
      <c r="AB58" s="194">
        <f>SUM(AB50:AB56)</f>
        <v>25</v>
      </c>
      <c r="AC58" s="194">
        <f>SUM(AC50:AC56)</f>
        <v>43</v>
      </c>
      <c r="AD58" s="194">
        <f>SUM(AD50:AD56)</f>
        <v>17</v>
      </c>
      <c r="AE58" s="194">
        <f>SUM(AE50:AE56)</f>
        <v>32</v>
      </c>
      <c r="AF58" s="194">
        <f>SUM(AF50:AF56)</f>
        <v>49</v>
      </c>
      <c r="AG58" s="194">
        <f>SUM(AG50:AG56)</f>
        <v>23</v>
      </c>
      <c r="AH58" s="194">
        <f>SUM(AH50:AH56)</f>
        <v>35</v>
      </c>
      <c r="AI58" s="194">
        <f>SUM(AI50:AI56)</f>
        <v>58</v>
      </c>
      <c r="AJ58" s="194">
        <f>SUM(AJ50:AJ56)</f>
        <v>12</v>
      </c>
      <c r="AK58" s="194">
        <f>SUM(AK50:AK56)</f>
        <v>33</v>
      </c>
      <c r="AL58" s="194">
        <f>SUM(AL50:AL56)</f>
        <v>45</v>
      </c>
      <c r="AM58" s="194">
        <f>SUM(AM50:AM56)</f>
        <v>77</v>
      </c>
      <c r="AN58" s="194">
        <f>SUM(AN50:AN56)</f>
        <v>137</v>
      </c>
      <c r="AO58" s="194">
        <f>SUM(AO50:AO56)</f>
        <v>214</v>
      </c>
      <c r="AP58" s="194">
        <f>SUM(AP50:AP57)</f>
        <v>48</v>
      </c>
      <c r="AQ58" s="194">
        <f>SUM(AQ50:AQ57)</f>
        <v>186</v>
      </c>
      <c r="AR58" s="194">
        <f>SUM(AR50:AR57)</f>
        <v>234</v>
      </c>
      <c r="AS58" s="194">
        <f>SUM(AS50:AS57)</f>
        <v>64</v>
      </c>
      <c r="AT58" s="194">
        <f>SUM(AT50:AT57)</f>
        <v>257</v>
      </c>
      <c r="AU58" s="194">
        <f>SUM(AU50:AU57)</f>
        <v>321</v>
      </c>
      <c r="AV58" s="194">
        <f>SUM(AV50:AV57)</f>
        <v>53</v>
      </c>
      <c r="AW58" s="194">
        <f>SUM(AW50:AW57)</f>
        <v>261</v>
      </c>
      <c r="AX58" s="194">
        <f>SUM(AX50:AX57)</f>
        <v>314</v>
      </c>
      <c r="AY58" s="194">
        <f>SUM(AY50:AY57)</f>
        <v>57</v>
      </c>
      <c r="AZ58" s="194">
        <f>SUM(AZ50:AZ57)</f>
        <v>290</v>
      </c>
      <c r="BA58" s="194">
        <f>SUM(BA50:BA57)</f>
        <v>347</v>
      </c>
      <c r="BB58" s="194">
        <f>SUM(BB50:BB57)</f>
        <v>24</v>
      </c>
      <c r="BC58" s="194">
        <f>SUM(BC50:BC57)</f>
        <v>87</v>
      </c>
      <c r="BD58" s="194">
        <f>SUM(BD50:BD57)</f>
        <v>111</v>
      </c>
      <c r="BE58" s="194">
        <f>SUM(BE50:BE57)</f>
        <v>246</v>
      </c>
      <c r="BF58" s="194">
        <f>SUM(BF50:BF57)</f>
        <v>1081</v>
      </c>
      <c r="BG58" s="195">
        <f>SUM(BG50:BG57)</f>
        <v>1327</v>
      </c>
    </row>
    <row r="59" spans="1:59" s="290" customFormat="1" ht="22.5" x14ac:dyDescent="0.55000000000000004">
      <c r="A59" s="221" t="s">
        <v>74</v>
      </c>
      <c r="B59" s="222"/>
      <c r="C59" s="222"/>
      <c r="D59" s="222"/>
      <c r="E59" s="222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5"/>
    </row>
    <row r="60" spans="1:59" ht="22.5" x14ac:dyDescent="0.55000000000000004">
      <c r="A60" s="47"/>
      <c r="B60" s="121">
        <v>1</v>
      </c>
      <c r="C60" s="121" t="s">
        <v>75</v>
      </c>
      <c r="D60" s="121" t="s">
        <v>76</v>
      </c>
      <c r="E60" s="120" t="s">
        <v>14</v>
      </c>
      <c r="F60" s="186">
        <v>24</v>
      </c>
      <c r="G60" s="186">
        <v>28</v>
      </c>
      <c r="H60" s="197">
        <f>SUM(F60,G60)</f>
        <v>52</v>
      </c>
      <c r="I60" s="186">
        <v>45</v>
      </c>
      <c r="J60" s="186">
        <v>54</v>
      </c>
      <c r="K60" s="197">
        <f>SUM(I60,J60)</f>
        <v>99</v>
      </c>
      <c r="L60" s="186">
        <v>29</v>
      </c>
      <c r="M60" s="186">
        <v>27</v>
      </c>
      <c r="N60" s="197">
        <f>SUM(L60,M60)</f>
        <v>56</v>
      </c>
      <c r="O60" s="186">
        <v>45</v>
      </c>
      <c r="P60" s="186">
        <v>24</v>
      </c>
      <c r="Q60" s="197">
        <f>SUM(O60,P60)</f>
        <v>69</v>
      </c>
      <c r="R60" s="186">
        <v>27</v>
      </c>
      <c r="S60" s="186">
        <v>14</v>
      </c>
      <c r="T60" s="197">
        <f t="shared" ref="T60:T63" si="140">SUM(R60,S60)</f>
        <v>41</v>
      </c>
      <c r="U60" s="187">
        <f>SUM(F60,I60,L60,O60,R60)</f>
        <v>170</v>
      </c>
      <c r="V60" s="187">
        <f>SUM(G60,J60,M60,P60,S60)</f>
        <v>147</v>
      </c>
      <c r="W60" s="196">
        <f>SUM(U60,V60)</f>
        <v>317</v>
      </c>
      <c r="X60" s="187">
        <v>23</v>
      </c>
      <c r="Y60" s="187">
        <v>8</v>
      </c>
      <c r="Z60" s="197">
        <f t="shared" ref="Z60:Z61" si="141">SUM(X60:Y60)</f>
        <v>31</v>
      </c>
      <c r="AA60" s="186">
        <v>11</v>
      </c>
      <c r="AB60" s="186">
        <v>4</v>
      </c>
      <c r="AC60" s="197">
        <f t="shared" ref="AC60:AC61" si="142">SUM(AA60:AB60)</f>
        <v>15</v>
      </c>
      <c r="AD60" s="186">
        <v>28</v>
      </c>
      <c r="AE60" s="186">
        <v>7</v>
      </c>
      <c r="AF60" s="197">
        <f t="shared" ref="AF60:AF61" si="143">SUM(AD60:AE60)</f>
        <v>35</v>
      </c>
      <c r="AG60" s="186">
        <v>32</v>
      </c>
      <c r="AH60" s="186">
        <v>4</v>
      </c>
      <c r="AI60" s="197">
        <f t="shared" ref="AI60:AI61" si="144">SUM(AG60:AH60)</f>
        <v>36</v>
      </c>
      <c r="AJ60" s="186">
        <v>11</v>
      </c>
      <c r="AK60" s="186">
        <v>1</v>
      </c>
      <c r="AL60" s="197">
        <f t="shared" ref="AL60:AL61" si="145">SUM(AJ60:AK60)</f>
        <v>12</v>
      </c>
      <c r="AM60" s="187">
        <f t="shared" ref="AM60:AM61" si="146">SUM(X60,AA60,AD60,AG60,AJ60)</f>
        <v>105</v>
      </c>
      <c r="AN60" s="187">
        <f t="shared" ref="AN60:AN61" si="147">SUM(Y60,AB60,AE60,AH60,AK60)</f>
        <v>24</v>
      </c>
      <c r="AO60" s="196">
        <f t="shared" ref="AO60:AO61" si="148">SUM(AM60:AN60)</f>
        <v>129</v>
      </c>
      <c r="AP60" s="186">
        <f t="shared" ref="AP60:AP63" si="149">SUM(F60,X60)</f>
        <v>47</v>
      </c>
      <c r="AQ60" s="186">
        <f t="shared" ref="AQ60:AQ63" si="150">SUM(G60,Y60)</f>
        <v>36</v>
      </c>
      <c r="AR60" s="197">
        <f t="shared" ref="AR60:AR63" si="151">SUM(AP60:AQ60)</f>
        <v>83</v>
      </c>
      <c r="AS60" s="189">
        <f t="shared" ref="AS60:AS63" si="152">SUM(I60,AA60)</f>
        <v>56</v>
      </c>
      <c r="AT60" s="189">
        <f t="shared" ref="AT60:AT63" si="153">SUM(J60,AB60)</f>
        <v>58</v>
      </c>
      <c r="AU60" s="197">
        <f t="shared" ref="AU60:AU63" si="154">SUM(AS60:AT60)</f>
        <v>114</v>
      </c>
      <c r="AV60" s="186">
        <f t="shared" ref="AV60:AV63" si="155">SUM(L60,AD60)</f>
        <v>57</v>
      </c>
      <c r="AW60" s="186">
        <f t="shared" ref="AW60:AW63" si="156">SUM(M60,AE60)</f>
        <v>34</v>
      </c>
      <c r="AX60" s="197">
        <f t="shared" ref="AX60:AX63" si="157">SUM(AV60:AW60)</f>
        <v>91</v>
      </c>
      <c r="AY60" s="186">
        <f t="shared" ref="AY60:AY63" si="158">SUM(O60,AG60)</f>
        <v>77</v>
      </c>
      <c r="AZ60" s="186">
        <f t="shared" ref="AZ60:AZ63" si="159">SUM(P60,AH60)</f>
        <v>28</v>
      </c>
      <c r="BA60" s="197">
        <f t="shared" ref="BA60:BA63" si="160">SUM(AY60:AZ60)</f>
        <v>105</v>
      </c>
      <c r="BB60" s="186">
        <f t="shared" ref="BB60:BB63" si="161">SUM(R60,AJ60)</f>
        <v>38</v>
      </c>
      <c r="BC60" s="186">
        <f t="shared" ref="BC60:BC63" si="162">SUM(S60,AK60)</f>
        <v>15</v>
      </c>
      <c r="BD60" s="197">
        <f t="shared" ref="BD60:BD63" si="163">SUM(BB60:BC60)</f>
        <v>53</v>
      </c>
      <c r="BE60" s="187">
        <f t="shared" ref="BE60:BE63" si="164">SUM(AP60,AS60,AV60,AY60,BB60)</f>
        <v>275</v>
      </c>
      <c r="BF60" s="187">
        <f t="shared" ref="BF60:BF63" si="165">SUM(AQ60,AT60,AW60,AZ60,BC60)</f>
        <v>171</v>
      </c>
      <c r="BG60" s="123">
        <f t="shared" ref="BG60:BG63" si="166">SUM(BE60:BF60)</f>
        <v>446</v>
      </c>
    </row>
    <row r="61" spans="1:59" ht="22.5" x14ac:dyDescent="0.55000000000000004">
      <c r="A61" s="47"/>
      <c r="B61" s="2">
        <v>2</v>
      </c>
      <c r="C61" s="2" t="s">
        <v>77</v>
      </c>
      <c r="D61" s="2" t="s">
        <v>79</v>
      </c>
      <c r="E61" s="48" t="s">
        <v>14</v>
      </c>
      <c r="F61" s="190">
        <v>23</v>
      </c>
      <c r="G61" s="190">
        <v>21</v>
      </c>
      <c r="H61" s="197">
        <f t="shared" ref="H61:H63" si="167">SUM(F61,G61)</f>
        <v>44</v>
      </c>
      <c r="I61" s="190">
        <v>18</v>
      </c>
      <c r="J61" s="190">
        <v>32</v>
      </c>
      <c r="K61" s="197">
        <f t="shared" ref="K61:K63" si="168">SUM(I61,J61)</f>
        <v>50</v>
      </c>
      <c r="L61" s="190">
        <v>21</v>
      </c>
      <c r="M61" s="190">
        <v>39</v>
      </c>
      <c r="N61" s="197">
        <f t="shared" ref="N61:N63" si="169">SUM(L61,M61)</f>
        <v>60</v>
      </c>
      <c r="O61" s="190">
        <v>28</v>
      </c>
      <c r="P61" s="190">
        <v>34</v>
      </c>
      <c r="Q61" s="197">
        <f t="shared" ref="Q61:Q63" si="170">SUM(O61,P61)</f>
        <v>62</v>
      </c>
      <c r="R61" s="190">
        <v>27</v>
      </c>
      <c r="S61" s="190">
        <v>15</v>
      </c>
      <c r="T61" s="198">
        <f t="shared" si="140"/>
        <v>42</v>
      </c>
      <c r="U61" s="187">
        <f t="shared" ref="U61:U63" si="171">SUM(F61,I61,L61,O61,R61)</f>
        <v>117</v>
      </c>
      <c r="V61" s="187">
        <f t="shared" ref="V61:V63" si="172">SUM(G61,J61,M61,P61,S61)</f>
        <v>141</v>
      </c>
      <c r="W61" s="196">
        <f t="shared" ref="W61:W63" si="173">SUM(U61,V61)</f>
        <v>258</v>
      </c>
      <c r="X61" s="191"/>
      <c r="Y61" s="191"/>
      <c r="Z61" s="197"/>
      <c r="AA61" s="190"/>
      <c r="AB61" s="190"/>
      <c r="AC61" s="197"/>
      <c r="AD61" s="190">
        <v>10</v>
      </c>
      <c r="AE61" s="190">
        <v>10</v>
      </c>
      <c r="AF61" s="197">
        <f t="shared" si="143"/>
        <v>20</v>
      </c>
      <c r="AG61" s="190">
        <v>15</v>
      </c>
      <c r="AH61" s="190">
        <v>6</v>
      </c>
      <c r="AI61" s="197">
        <f t="shared" si="144"/>
        <v>21</v>
      </c>
      <c r="AJ61" s="190">
        <v>9</v>
      </c>
      <c r="AK61" s="190">
        <v>12</v>
      </c>
      <c r="AL61" s="198">
        <f t="shared" si="145"/>
        <v>21</v>
      </c>
      <c r="AM61" s="187">
        <f t="shared" si="146"/>
        <v>34</v>
      </c>
      <c r="AN61" s="187">
        <f t="shared" si="147"/>
        <v>28</v>
      </c>
      <c r="AO61" s="196">
        <f t="shared" si="148"/>
        <v>62</v>
      </c>
      <c r="AP61" s="186">
        <f t="shared" si="149"/>
        <v>23</v>
      </c>
      <c r="AQ61" s="186">
        <f t="shared" si="150"/>
        <v>21</v>
      </c>
      <c r="AR61" s="197">
        <f t="shared" si="151"/>
        <v>44</v>
      </c>
      <c r="AS61" s="189">
        <f t="shared" si="152"/>
        <v>18</v>
      </c>
      <c r="AT61" s="189">
        <f t="shared" si="153"/>
        <v>32</v>
      </c>
      <c r="AU61" s="197">
        <f t="shared" si="154"/>
        <v>50</v>
      </c>
      <c r="AV61" s="186">
        <f t="shared" si="155"/>
        <v>31</v>
      </c>
      <c r="AW61" s="186">
        <f t="shared" si="156"/>
        <v>49</v>
      </c>
      <c r="AX61" s="197">
        <f t="shared" si="157"/>
        <v>80</v>
      </c>
      <c r="AY61" s="186">
        <f t="shared" si="158"/>
        <v>43</v>
      </c>
      <c r="AZ61" s="186">
        <f t="shared" si="159"/>
        <v>40</v>
      </c>
      <c r="BA61" s="197">
        <f t="shared" si="160"/>
        <v>83</v>
      </c>
      <c r="BB61" s="190">
        <f t="shared" si="161"/>
        <v>36</v>
      </c>
      <c r="BC61" s="190">
        <f t="shared" si="162"/>
        <v>27</v>
      </c>
      <c r="BD61" s="198">
        <f t="shared" si="163"/>
        <v>63</v>
      </c>
      <c r="BE61" s="187">
        <f t="shared" si="164"/>
        <v>151</v>
      </c>
      <c r="BF61" s="187">
        <f t="shared" si="165"/>
        <v>169</v>
      </c>
      <c r="BG61" s="123">
        <f t="shared" si="166"/>
        <v>320</v>
      </c>
    </row>
    <row r="62" spans="1:59" ht="22.5" x14ac:dyDescent="0.55000000000000004">
      <c r="A62" s="47"/>
      <c r="B62" s="2">
        <v>3</v>
      </c>
      <c r="C62" s="2" t="s">
        <v>80</v>
      </c>
      <c r="D62" s="2" t="s">
        <v>78</v>
      </c>
      <c r="E62" s="48" t="s">
        <v>42</v>
      </c>
      <c r="F62" s="190"/>
      <c r="G62" s="190"/>
      <c r="H62" s="197"/>
      <c r="I62" s="190"/>
      <c r="J62" s="190"/>
      <c r="K62" s="198"/>
      <c r="L62" s="190"/>
      <c r="M62" s="190"/>
      <c r="N62" s="198"/>
      <c r="O62" s="190"/>
      <c r="P62" s="190"/>
      <c r="Q62" s="198"/>
      <c r="R62" s="190"/>
      <c r="S62" s="190"/>
      <c r="T62" s="198"/>
      <c r="U62" s="187"/>
      <c r="V62" s="187"/>
      <c r="W62" s="196"/>
      <c r="X62" s="191"/>
      <c r="Y62" s="191"/>
      <c r="Z62" s="198"/>
      <c r="AA62" s="190"/>
      <c r="AB62" s="190"/>
      <c r="AC62" s="198"/>
      <c r="AD62" s="190"/>
      <c r="AE62" s="190"/>
      <c r="AF62" s="198"/>
      <c r="AG62" s="190"/>
      <c r="AH62" s="190"/>
      <c r="AI62" s="197"/>
      <c r="AJ62" s="190">
        <v>4</v>
      </c>
      <c r="AK62" s="190"/>
      <c r="AL62" s="198"/>
      <c r="AM62" s="187">
        <f t="shared" ref="AM62" si="174">SUM(X62,AA62,AD62,AG62,AJ62)</f>
        <v>4</v>
      </c>
      <c r="AN62" s="187"/>
      <c r="AO62" s="196">
        <f t="shared" ref="AO62" si="175">SUM(AM62:AN62)</f>
        <v>4</v>
      </c>
      <c r="AP62" s="186">
        <f t="shared" si="149"/>
        <v>0</v>
      </c>
      <c r="AQ62" s="186">
        <f t="shared" si="150"/>
        <v>0</v>
      </c>
      <c r="AR62" s="197">
        <f t="shared" si="151"/>
        <v>0</v>
      </c>
      <c r="AS62" s="189">
        <f t="shared" si="152"/>
        <v>0</v>
      </c>
      <c r="AT62" s="189">
        <f t="shared" si="153"/>
        <v>0</v>
      </c>
      <c r="AU62" s="197">
        <f t="shared" si="154"/>
        <v>0</v>
      </c>
      <c r="AV62" s="186">
        <f t="shared" si="155"/>
        <v>0</v>
      </c>
      <c r="AW62" s="186">
        <f t="shared" si="156"/>
        <v>0</v>
      </c>
      <c r="AX62" s="197">
        <f t="shared" si="157"/>
        <v>0</v>
      </c>
      <c r="AY62" s="186">
        <f t="shared" si="158"/>
        <v>0</v>
      </c>
      <c r="AZ62" s="186">
        <f t="shared" si="159"/>
        <v>0</v>
      </c>
      <c r="BA62" s="197">
        <f t="shared" si="160"/>
        <v>0</v>
      </c>
      <c r="BB62" s="190">
        <f t="shared" si="161"/>
        <v>4</v>
      </c>
      <c r="BC62" s="190">
        <f t="shared" si="162"/>
        <v>0</v>
      </c>
      <c r="BD62" s="198">
        <f t="shared" si="163"/>
        <v>4</v>
      </c>
      <c r="BE62" s="187">
        <f t="shared" si="164"/>
        <v>4</v>
      </c>
      <c r="BF62" s="187">
        <f t="shared" si="165"/>
        <v>0</v>
      </c>
      <c r="BG62" s="123">
        <f t="shared" si="166"/>
        <v>4</v>
      </c>
    </row>
    <row r="63" spans="1:59" ht="22.5" x14ac:dyDescent="0.55000000000000004">
      <c r="A63" s="47"/>
      <c r="B63" s="2">
        <v>4</v>
      </c>
      <c r="C63" s="2" t="s">
        <v>81</v>
      </c>
      <c r="D63" s="2" t="s">
        <v>82</v>
      </c>
      <c r="E63" s="48" t="s">
        <v>14</v>
      </c>
      <c r="F63" s="190">
        <v>31</v>
      </c>
      <c r="G63" s="190">
        <v>56</v>
      </c>
      <c r="H63" s="197">
        <f t="shared" si="167"/>
        <v>87</v>
      </c>
      <c r="I63" s="190">
        <v>52</v>
      </c>
      <c r="J63" s="190">
        <v>40</v>
      </c>
      <c r="K63" s="197">
        <f t="shared" si="168"/>
        <v>92</v>
      </c>
      <c r="L63" s="190">
        <v>65</v>
      </c>
      <c r="M63" s="190">
        <v>60</v>
      </c>
      <c r="N63" s="197">
        <f t="shared" si="169"/>
        <v>125</v>
      </c>
      <c r="O63" s="190">
        <v>55</v>
      </c>
      <c r="P63" s="190">
        <v>64</v>
      </c>
      <c r="Q63" s="197">
        <f t="shared" si="170"/>
        <v>119</v>
      </c>
      <c r="R63" s="190">
        <v>30</v>
      </c>
      <c r="S63" s="190">
        <v>15</v>
      </c>
      <c r="T63" s="198">
        <f t="shared" si="140"/>
        <v>45</v>
      </c>
      <c r="U63" s="187">
        <f t="shared" si="171"/>
        <v>233</v>
      </c>
      <c r="V63" s="187">
        <f t="shared" si="172"/>
        <v>235</v>
      </c>
      <c r="W63" s="196">
        <f t="shared" si="173"/>
        <v>468</v>
      </c>
      <c r="X63" s="191">
        <v>15</v>
      </c>
      <c r="Y63" s="191">
        <v>12</v>
      </c>
      <c r="Z63" s="197">
        <f t="shared" ref="Z63" si="176">SUM(X63:Y63)</f>
        <v>27</v>
      </c>
      <c r="AA63" s="190">
        <v>11</v>
      </c>
      <c r="AB63" s="190">
        <v>13</v>
      </c>
      <c r="AC63" s="197">
        <f t="shared" ref="AC63" si="177">SUM(AA63:AB63)</f>
        <v>24</v>
      </c>
      <c r="AD63" s="190">
        <v>14</v>
      </c>
      <c r="AE63" s="190">
        <v>5</v>
      </c>
      <c r="AF63" s="197">
        <f t="shared" ref="AF63" si="178">SUM(AD63:AE63)</f>
        <v>19</v>
      </c>
      <c r="AG63" s="190">
        <v>4</v>
      </c>
      <c r="AH63" s="190">
        <v>4</v>
      </c>
      <c r="AI63" s="197">
        <f t="shared" ref="AI63" si="179">SUM(AG63:AH63)</f>
        <v>8</v>
      </c>
      <c r="AJ63" s="190">
        <v>7</v>
      </c>
      <c r="AK63" s="190">
        <v>12</v>
      </c>
      <c r="AL63" s="198">
        <f t="shared" ref="AL63" si="180">SUM(AJ63:AK63)</f>
        <v>19</v>
      </c>
      <c r="AM63" s="187">
        <f t="shared" ref="AM63" si="181">SUM(X63,AA63,AD63,AG63,AJ63)</f>
        <v>51</v>
      </c>
      <c r="AN63" s="187">
        <f t="shared" ref="AN63" si="182">SUM(Y63,AB63,AE63,AH63,AK63)</f>
        <v>46</v>
      </c>
      <c r="AO63" s="196">
        <f t="shared" ref="AO63" si="183">SUM(AM63:AN63)</f>
        <v>97</v>
      </c>
      <c r="AP63" s="186">
        <f t="shared" si="149"/>
        <v>46</v>
      </c>
      <c r="AQ63" s="186">
        <f t="shared" si="150"/>
        <v>68</v>
      </c>
      <c r="AR63" s="197">
        <f t="shared" si="151"/>
        <v>114</v>
      </c>
      <c r="AS63" s="189">
        <f t="shared" si="152"/>
        <v>63</v>
      </c>
      <c r="AT63" s="189">
        <f t="shared" si="153"/>
        <v>53</v>
      </c>
      <c r="AU63" s="197">
        <f t="shared" si="154"/>
        <v>116</v>
      </c>
      <c r="AV63" s="186">
        <f t="shared" si="155"/>
        <v>79</v>
      </c>
      <c r="AW63" s="186">
        <f t="shared" si="156"/>
        <v>65</v>
      </c>
      <c r="AX63" s="197">
        <f t="shared" si="157"/>
        <v>144</v>
      </c>
      <c r="AY63" s="186">
        <f t="shared" si="158"/>
        <v>59</v>
      </c>
      <c r="AZ63" s="186">
        <f t="shared" si="159"/>
        <v>68</v>
      </c>
      <c r="BA63" s="197">
        <f t="shared" si="160"/>
        <v>127</v>
      </c>
      <c r="BB63" s="190">
        <f t="shared" si="161"/>
        <v>37</v>
      </c>
      <c r="BC63" s="190">
        <f t="shared" si="162"/>
        <v>27</v>
      </c>
      <c r="BD63" s="198">
        <f t="shared" si="163"/>
        <v>64</v>
      </c>
      <c r="BE63" s="187">
        <f t="shared" si="164"/>
        <v>284</v>
      </c>
      <c r="BF63" s="187">
        <f t="shared" si="165"/>
        <v>281</v>
      </c>
      <c r="BG63" s="123">
        <f t="shared" si="166"/>
        <v>565</v>
      </c>
    </row>
    <row r="64" spans="1:59" s="290" customFormat="1" ht="23.25" thickBot="1" x14ac:dyDescent="0.6">
      <c r="A64" s="326" t="s">
        <v>83</v>
      </c>
      <c r="B64" s="327"/>
      <c r="C64" s="327"/>
      <c r="D64" s="327"/>
      <c r="E64" s="328"/>
      <c r="F64" s="206">
        <f>SUM(F60:F63)</f>
        <v>78</v>
      </c>
      <c r="G64" s="206">
        <f t="shared" ref="G64:W64" si="184">SUM(G60:G63)</f>
        <v>105</v>
      </c>
      <c r="H64" s="206">
        <f t="shared" si="184"/>
        <v>183</v>
      </c>
      <c r="I64" s="206">
        <f t="shared" si="184"/>
        <v>115</v>
      </c>
      <c r="J64" s="206">
        <f t="shared" si="184"/>
        <v>126</v>
      </c>
      <c r="K64" s="206">
        <f t="shared" si="184"/>
        <v>241</v>
      </c>
      <c r="L64" s="206">
        <f t="shared" si="184"/>
        <v>115</v>
      </c>
      <c r="M64" s="206">
        <f t="shared" si="184"/>
        <v>126</v>
      </c>
      <c r="N64" s="206">
        <f t="shared" si="184"/>
        <v>241</v>
      </c>
      <c r="O64" s="206">
        <f t="shared" si="184"/>
        <v>128</v>
      </c>
      <c r="P64" s="206">
        <f t="shared" si="184"/>
        <v>122</v>
      </c>
      <c r="Q64" s="206">
        <f t="shared" si="184"/>
        <v>250</v>
      </c>
      <c r="R64" s="206">
        <f t="shared" si="184"/>
        <v>84</v>
      </c>
      <c r="S64" s="206">
        <f t="shared" si="184"/>
        <v>44</v>
      </c>
      <c r="T64" s="206">
        <f t="shared" si="184"/>
        <v>128</v>
      </c>
      <c r="U64" s="206">
        <f t="shared" si="184"/>
        <v>520</v>
      </c>
      <c r="V64" s="206">
        <f t="shared" si="184"/>
        <v>523</v>
      </c>
      <c r="W64" s="206">
        <f t="shared" si="184"/>
        <v>1043</v>
      </c>
      <c r="X64" s="206">
        <f>SUM(X60:X63)</f>
        <v>38</v>
      </c>
      <c r="Y64" s="206">
        <f t="shared" ref="Y64:AO64" si="185">SUM(Y60:Y63)</f>
        <v>20</v>
      </c>
      <c r="Z64" s="206">
        <f t="shared" si="185"/>
        <v>58</v>
      </c>
      <c r="AA64" s="206">
        <f t="shared" si="185"/>
        <v>22</v>
      </c>
      <c r="AB64" s="206">
        <f t="shared" si="185"/>
        <v>17</v>
      </c>
      <c r="AC64" s="206">
        <f t="shared" si="185"/>
        <v>39</v>
      </c>
      <c r="AD64" s="206">
        <f t="shared" si="185"/>
        <v>52</v>
      </c>
      <c r="AE64" s="206">
        <f t="shared" si="185"/>
        <v>22</v>
      </c>
      <c r="AF64" s="206">
        <f t="shared" si="185"/>
        <v>74</v>
      </c>
      <c r="AG64" s="206">
        <f t="shared" si="185"/>
        <v>51</v>
      </c>
      <c r="AH64" s="206">
        <f t="shared" si="185"/>
        <v>14</v>
      </c>
      <c r="AI64" s="206">
        <f t="shared" si="185"/>
        <v>65</v>
      </c>
      <c r="AJ64" s="206">
        <f t="shared" si="185"/>
        <v>31</v>
      </c>
      <c r="AK64" s="206">
        <f t="shared" si="185"/>
        <v>25</v>
      </c>
      <c r="AL64" s="206">
        <f t="shared" si="185"/>
        <v>52</v>
      </c>
      <c r="AM64" s="206">
        <f t="shared" si="185"/>
        <v>194</v>
      </c>
      <c r="AN64" s="206">
        <f t="shared" si="185"/>
        <v>98</v>
      </c>
      <c r="AO64" s="206">
        <f t="shared" si="185"/>
        <v>292</v>
      </c>
      <c r="AP64" s="206">
        <f>SUM(AP60:AP63)</f>
        <v>116</v>
      </c>
      <c r="AQ64" s="206">
        <f t="shared" ref="AQ64:BG64" si="186">SUM(AQ60:AQ63)</f>
        <v>125</v>
      </c>
      <c r="AR64" s="206">
        <f t="shared" si="186"/>
        <v>241</v>
      </c>
      <c r="AS64" s="206">
        <f t="shared" si="186"/>
        <v>137</v>
      </c>
      <c r="AT64" s="206">
        <f t="shared" si="186"/>
        <v>143</v>
      </c>
      <c r="AU64" s="206">
        <f t="shared" si="186"/>
        <v>280</v>
      </c>
      <c r="AV64" s="206">
        <f t="shared" si="186"/>
        <v>167</v>
      </c>
      <c r="AW64" s="206">
        <f t="shared" si="186"/>
        <v>148</v>
      </c>
      <c r="AX64" s="206">
        <f t="shared" si="186"/>
        <v>315</v>
      </c>
      <c r="AY64" s="206">
        <f t="shared" si="186"/>
        <v>179</v>
      </c>
      <c r="AZ64" s="206">
        <f t="shared" si="186"/>
        <v>136</v>
      </c>
      <c r="BA64" s="206">
        <f t="shared" si="186"/>
        <v>315</v>
      </c>
      <c r="BB64" s="206">
        <f t="shared" si="186"/>
        <v>115</v>
      </c>
      <c r="BC64" s="206">
        <f t="shared" si="186"/>
        <v>69</v>
      </c>
      <c r="BD64" s="206">
        <f t="shared" si="186"/>
        <v>184</v>
      </c>
      <c r="BE64" s="206">
        <f t="shared" si="186"/>
        <v>714</v>
      </c>
      <c r="BF64" s="206">
        <f t="shared" si="186"/>
        <v>621</v>
      </c>
      <c r="BG64" s="219">
        <f t="shared" si="186"/>
        <v>1335</v>
      </c>
    </row>
    <row r="65" spans="1:59" s="290" customFormat="1" ht="23.25" thickBot="1" x14ac:dyDescent="0.6">
      <c r="A65" s="423" t="s">
        <v>84</v>
      </c>
      <c r="B65" s="424"/>
      <c r="C65" s="424"/>
      <c r="D65" s="424"/>
      <c r="E65" s="425"/>
      <c r="F65" s="207">
        <f>SUM(F19,F37,F48,F58,F64)</f>
        <v>535</v>
      </c>
      <c r="G65" s="207">
        <f>SUM(G19,G37,G48,G58,G64)</f>
        <v>1139</v>
      </c>
      <c r="H65" s="207">
        <f>SUM(H19,H37,H48,H58,H64)</f>
        <v>1674</v>
      </c>
      <c r="I65" s="207">
        <f>SUM(I19,I37,I48,I58,I64)</f>
        <v>613</v>
      </c>
      <c r="J65" s="207">
        <f>SUM(J19,J37,J48,J58,J64)</f>
        <v>1322</v>
      </c>
      <c r="K65" s="207">
        <f>SUM(K19,K37,K48,K58,K64)</f>
        <v>1935</v>
      </c>
      <c r="L65" s="207">
        <f>SUM(L19,L37,L48,L58,L64)</f>
        <v>483</v>
      </c>
      <c r="M65" s="207">
        <f>SUM(M19,M37,M48,M58,M64)</f>
        <v>1185</v>
      </c>
      <c r="N65" s="207">
        <f>SUM(N19,N37,N48,N58,N64)</f>
        <v>1668</v>
      </c>
      <c r="O65" s="207">
        <f>SUM(O19,O37,O48,O58,O64)</f>
        <v>582</v>
      </c>
      <c r="P65" s="207">
        <f>SUM(P19,P37,P48,P58,P64)</f>
        <v>1319</v>
      </c>
      <c r="Q65" s="207">
        <f>SUM(Q19,Q37,Q48,Q58,Q64)</f>
        <v>1901</v>
      </c>
      <c r="R65" s="207">
        <f>SUM(R19,R37,R48,R58,R64)</f>
        <v>470</v>
      </c>
      <c r="S65" s="207">
        <f>SUM(S19,S37,S48,S58,S64)</f>
        <v>909</v>
      </c>
      <c r="T65" s="207">
        <f>SUM(T19,T37,T48,T58,T64)</f>
        <v>1379</v>
      </c>
      <c r="U65" s="207">
        <f>SUM(U19,U37,U48,U58,U64)</f>
        <v>2683</v>
      </c>
      <c r="V65" s="207">
        <f>SUM(V19,V37,V48,V58,V64)</f>
        <v>5874</v>
      </c>
      <c r="W65" s="207">
        <f>SUM(W19,W37,W48,W58,W64)</f>
        <v>8557</v>
      </c>
      <c r="X65" s="207">
        <f>SUM(X19,X37,X48,X58,X64)</f>
        <v>99</v>
      </c>
      <c r="Y65" s="207">
        <f>SUM(Y19,Y37,Y48,Y58,Y64)</f>
        <v>202</v>
      </c>
      <c r="Z65" s="207">
        <f>SUM(Z19,Z37,Z48,Z58,Z64)</f>
        <v>301</v>
      </c>
      <c r="AA65" s="207">
        <f>SUM(AA19,AA37,AA48,AA58,AA64)</f>
        <v>92</v>
      </c>
      <c r="AB65" s="207">
        <f>SUM(AB19,AB37,AB48,AB58,AB64)</f>
        <v>184</v>
      </c>
      <c r="AC65" s="207">
        <f>SUM(AC19,AC37,AC48,AC58,AC64)</f>
        <v>276</v>
      </c>
      <c r="AD65" s="207">
        <f>SUM(AD19,AD37,AD48,AD58,AD64)</f>
        <v>101</v>
      </c>
      <c r="AE65" s="207">
        <f>SUM(AE19,AE37,AE48,AE58,AE64)</f>
        <v>94</v>
      </c>
      <c r="AF65" s="207">
        <f>SUM(AF19,AF37,AF48,AF58,AF64)</f>
        <v>195</v>
      </c>
      <c r="AG65" s="207">
        <f>SUM(AG19,AG37,AG48,AG58,AG64)</f>
        <v>96</v>
      </c>
      <c r="AH65" s="207">
        <f>SUM(AH19,AH37,AH48,AH58,AH64)</f>
        <v>75</v>
      </c>
      <c r="AI65" s="207">
        <f>SUM(AI19,AI37,AI48,AI58,AI64)</f>
        <v>171</v>
      </c>
      <c r="AJ65" s="207">
        <f>SUM(AJ19,AJ37,AJ48,AJ58,AJ64)</f>
        <v>77</v>
      </c>
      <c r="AK65" s="207">
        <f>SUM(AK19,AK37,AK48,AK58,AK64)</f>
        <v>124</v>
      </c>
      <c r="AL65" s="207">
        <f>SUM(AL19,AL37,AL48,AL58,AL64)</f>
        <v>197</v>
      </c>
      <c r="AM65" s="207">
        <f>SUM(AM19,AM37,AM48,AM58,AM64)</f>
        <v>465</v>
      </c>
      <c r="AN65" s="207">
        <f>SUM(AN19,AN37,AN48,AN58,AN64)</f>
        <v>679</v>
      </c>
      <c r="AO65" s="207">
        <f>SUM(AO19,AO37,AO48,AO58,AO64)</f>
        <v>1144</v>
      </c>
      <c r="AP65" s="207">
        <f>SUM(AP19,AP37,AP48,AP58,AP64)</f>
        <v>634</v>
      </c>
      <c r="AQ65" s="207">
        <f>SUM(AQ19,AQ37,AQ48,AQ58,AQ64)</f>
        <v>1341</v>
      </c>
      <c r="AR65" s="207">
        <f>SUM(AR19,AR37,AR48,AR58,AR64)</f>
        <v>1975</v>
      </c>
      <c r="AS65" s="207">
        <f>SUM(AS19,AS37,AS48,AS58,AS64)</f>
        <v>705</v>
      </c>
      <c r="AT65" s="207">
        <f>SUM(AT19,AT37,AT48,AT58,AT64)</f>
        <v>1506</v>
      </c>
      <c r="AU65" s="207">
        <f>SUM(AU19,AU37,AU48,AU58,AU64)</f>
        <v>2211</v>
      </c>
      <c r="AV65" s="207">
        <f>SUM(AV19,AV37,AV48,AV58,AV64)</f>
        <v>584</v>
      </c>
      <c r="AW65" s="207">
        <f>SUM(AW19,AW37,AW48,AW58,AW64)</f>
        <v>1279</v>
      </c>
      <c r="AX65" s="207">
        <f>SUM(AX19,AX37,AX48,AX58,AX64)</f>
        <v>1863</v>
      </c>
      <c r="AY65" s="207">
        <f>SUM(AY19,AY37,AY48,AY58,AY64)</f>
        <v>678</v>
      </c>
      <c r="AZ65" s="207">
        <f>SUM(AZ19,AZ37,AZ48,AZ58,AZ64)</f>
        <v>1394</v>
      </c>
      <c r="BA65" s="207">
        <f>SUM(BA19,BA37,BA48,BA58,BA64)</f>
        <v>2072</v>
      </c>
      <c r="BB65" s="207">
        <f>SUM(BB19,BB37,BB48,BB58,BB64)</f>
        <v>547</v>
      </c>
      <c r="BC65" s="207">
        <f>SUM(BC19,BC37,BC48,BC58,BC64)</f>
        <v>1033</v>
      </c>
      <c r="BD65" s="207">
        <f>SUM(BD19,BD37,BD48,BD58,BD64)</f>
        <v>1580</v>
      </c>
      <c r="BE65" s="207">
        <f>SUM(BE19,BE37,BE48,BE58,BE64)</f>
        <v>3148</v>
      </c>
      <c r="BF65" s="207">
        <f>SUM(BF19,BF37,BF48,BF58,BF64)</f>
        <v>6553</v>
      </c>
      <c r="BG65" s="220">
        <f>SUM(BG19,BG37,BG48,BG58,BG64)</f>
        <v>9701</v>
      </c>
    </row>
  </sheetData>
  <mergeCells count="27">
    <mergeCell ref="AP2:BG2"/>
    <mergeCell ref="X2:AO2"/>
    <mergeCell ref="F2:W2"/>
    <mergeCell ref="A58:E58"/>
    <mergeCell ref="A64:E64"/>
    <mergeCell ref="BB3:BD3"/>
    <mergeCell ref="BE3:BG3"/>
    <mergeCell ref="AP3:AR3"/>
    <mergeCell ref="X3:Z3"/>
    <mergeCell ref="F3:H3"/>
    <mergeCell ref="AD3:AF3"/>
    <mergeCell ref="AS3:AU3"/>
    <mergeCell ref="AV3:AX3"/>
    <mergeCell ref="AY3:BA3"/>
    <mergeCell ref="A65:E65"/>
    <mergeCell ref="AM3:AO3"/>
    <mergeCell ref="A19:E19"/>
    <mergeCell ref="A37:E37"/>
    <mergeCell ref="A48:E48"/>
    <mergeCell ref="AG3:AI3"/>
    <mergeCell ref="AJ3:AL3"/>
    <mergeCell ref="I3:K3"/>
    <mergeCell ref="AA3:AC3"/>
    <mergeCell ref="L3:N3"/>
    <mergeCell ref="O3:Q3"/>
    <mergeCell ref="R3:T3"/>
    <mergeCell ref="U3:W3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60" orientation="landscape" r:id="rId1"/>
  <headerFooter alignWithMargins="0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1910-5721-4E66-8E34-498DCA89CCDB}">
  <dimension ref="A1:Q68"/>
  <sheetViews>
    <sheetView topLeftCell="A43" zoomScaleNormal="100" workbookViewId="0">
      <selection activeCell="L50" sqref="L50:N50"/>
    </sheetView>
  </sheetViews>
  <sheetFormatPr defaultRowHeight="12.75" x14ac:dyDescent="0.2"/>
  <cols>
    <col min="1" max="1" width="1.7109375" customWidth="1"/>
    <col min="2" max="2" width="3.28515625" customWidth="1"/>
    <col min="3" max="3" width="25.5703125" bestFit="1" customWidth="1"/>
    <col min="4" max="4" width="46" bestFit="1" customWidth="1"/>
    <col min="5" max="5" width="12.140625" customWidth="1"/>
    <col min="6" max="7" width="6.140625" customWidth="1"/>
    <col min="8" max="8" width="6.140625" style="440" customWidth="1"/>
    <col min="9" max="10" width="6.140625" customWidth="1"/>
    <col min="11" max="11" width="6.140625" style="440" customWidth="1"/>
    <col min="12" max="13" width="6.140625" customWidth="1"/>
    <col min="14" max="14" width="6.140625" style="440" customWidth="1"/>
    <col min="15" max="16" width="6.140625" customWidth="1"/>
    <col min="17" max="17" width="6.140625" style="440" customWidth="1"/>
  </cols>
  <sheetData>
    <row r="1" spans="1:17" ht="27.75" x14ac:dyDescent="0.65">
      <c r="A1" s="339" t="s">
        <v>133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</row>
    <row r="2" spans="1:17" ht="22.5" x14ac:dyDescent="0.55000000000000004">
      <c r="A2" s="6"/>
      <c r="B2" s="7"/>
      <c r="C2" s="8"/>
      <c r="D2" s="8"/>
      <c r="E2" s="8"/>
      <c r="F2" s="340" t="s">
        <v>109</v>
      </c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</row>
    <row r="3" spans="1:17" ht="22.5" x14ac:dyDescent="0.55000000000000004">
      <c r="A3" s="9"/>
      <c r="B3" s="10" t="s">
        <v>2</v>
      </c>
      <c r="C3" s="11" t="s">
        <v>3</v>
      </c>
      <c r="D3" s="11" t="s">
        <v>4</v>
      </c>
      <c r="E3" s="11" t="s">
        <v>5</v>
      </c>
      <c r="F3" s="341" t="s">
        <v>91</v>
      </c>
      <c r="G3" s="341"/>
      <c r="H3" s="341"/>
      <c r="I3" s="342" t="s">
        <v>103</v>
      </c>
      <c r="J3" s="342"/>
      <c r="K3" s="342"/>
      <c r="L3" s="343" t="s">
        <v>89</v>
      </c>
      <c r="M3" s="343"/>
      <c r="N3" s="343"/>
      <c r="O3" s="340" t="s">
        <v>6</v>
      </c>
      <c r="P3" s="340"/>
      <c r="Q3" s="340"/>
    </row>
    <row r="4" spans="1:17" ht="22.5" x14ac:dyDescent="0.55000000000000004">
      <c r="A4" s="12"/>
      <c r="B4" s="13"/>
      <c r="C4" s="14"/>
      <c r="D4" s="14"/>
      <c r="E4" s="14" t="s">
        <v>7</v>
      </c>
      <c r="F4" s="5" t="s">
        <v>8</v>
      </c>
      <c r="G4" s="5" t="s">
        <v>9</v>
      </c>
      <c r="H4" s="452" t="s">
        <v>10</v>
      </c>
      <c r="I4" s="287" t="s">
        <v>8</v>
      </c>
      <c r="J4" s="287" t="s">
        <v>9</v>
      </c>
      <c r="K4" s="451" t="s">
        <v>10</v>
      </c>
      <c r="L4" s="288" t="s">
        <v>8</v>
      </c>
      <c r="M4" s="288" t="s">
        <v>9</v>
      </c>
      <c r="N4" s="450" t="s">
        <v>10</v>
      </c>
      <c r="O4" s="286" t="s">
        <v>8</v>
      </c>
      <c r="P4" s="286" t="s">
        <v>9</v>
      </c>
      <c r="Q4" s="441" t="s">
        <v>10</v>
      </c>
    </row>
    <row r="5" spans="1:17" ht="22.5" x14ac:dyDescent="0.55000000000000004">
      <c r="A5" s="18" t="s">
        <v>11</v>
      </c>
      <c r="B5" s="19"/>
      <c r="C5" s="19"/>
      <c r="D5" s="19"/>
      <c r="E5" s="19"/>
      <c r="F5" s="20"/>
      <c r="G5" s="20"/>
      <c r="H5" s="442"/>
      <c r="I5" s="20"/>
      <c r="J5" s="20"/>
      <c r="K5" s="442"/>
      <c r="L5" s="20"/>
      <c r="M5" s="20"/>
      <c r="N5" s="442"/>
      <c r="O5" s="20"/>
      <c r="P5" s="20"/>
      <c r="Q5" s="442"/>
    </row>
    <row r="6" spans="1:17" ht="22.5" x14ac:dyDescent="0.55000000000000004">
      <c r="A6" s="48"/>
      <c r="B6" s="295">
        <v>1</v>
      </c>
      <c r="C6" s="2" t="s">
        <v>12</v>
      </c>
      <c r="D6" s="2" t="s">
        <v>13</v>
      </c>
      <c r="E6" s="2" t="s">
        <v>14</v>
      </c>
      <c r="F6" s="1">
        <v>16</v>
      </c>
      <c r="G6" s="1">
        <v>10</v>
      </c>
      <c r="H6" s="439">
        <f t="shared" ref="H6:H17" si="0">F6+G6</f>
        <v>26</v>
      </c>
      <c r="I6" s="1"/>
      <c r="J6" s="1"/>
      <c r="K6" s="439"/>
      <c r="L6" s="1"/>
      <c r="M6" s="1"/>
      <c r="N6" s="439"/>
      <c r="O6" s="1">
        <f>F6+I6+L6</f>
        <v>16</v>
      </c>
      <c r="P6" s="1">
        <f>G6+J6+M6</f>
        <v>10</v>
      </c>
      <c r="Q6" s="439">
        <f>O6+P6</f>
        <v>26</v>
      </c>
    </row>
    <row r="7" spans="1:17" ht="22.5" x14ac:dyDescent="0.55000000000000004">
      <c r="A7" s="48"/>
      <c r="B7" s="295">
        <v>2</v>
      </c>
      <c r="C7" s="2" t="s">
        <v>12</v>
      </c>
      <c r="D7" s="2" t="s">
        <v>15</v>
      </c>
      <c r="E7" s="2" t="s">
        <v>14</v>
      </c>
      <c r="F7" s="1">
        <v>1</v>
      </c>
      <c r="G7" s="1"/>
      <c r="H7" s="439">
        <f t="shared" si="0"/>
        <v>1</v>
      </c>
      <c r="I7" s="1">
        <v>3</v>
      </c>
      <c r="J7" s="1">
        <v>2</v>
      </c>
      <c r="K7" s="439">
        <f>I7+J7</f>
        <v>5</v>
      </c>
      <c r="L7" s="1"/>
      <c r="M7" s="1"/>
      <c r="N7" s="439"/>
      <c r="O7" s="1">
        <f t="shared" ref="O7:O18" si="1">F7+I7+L7</f>
        <v>4</v>
      </c>
      <c r="P7" s="1">
        <f t="shared" ref="P7:P18" si="2">G7+J7+M7</f>
        <v>2</v>
      </c>
      <c r="Q7" s="439">
        <f t="shared" ref="Q7:Q18" si="3">O7+P7</f>
        <v>6</v>
      </c>
    </row>
    <row r="8" spans="1:17" ht="22.5" x14ac:dyDescent="0.55000000000000004">
      <c r="A8" s="48"/>
      <c r="B8" s="295">
        <v>3</v>
      </c>
      <c r="C8" s="2" t="s">
        <v>12</v>
      </c>
      <c r="D8" s="2" t="s">
        <v>16</v>
      </c>
      <c r="E8" s="2" t="s">
        <v>14</v>
      </c>
      <c r="F8" s="1">
        <v>12</v>
      </c>
      <c r="G8" s="1">
        <v>1</v>
      </c>
      <c r="H8" s="439">
        <f t="shared" si="0"/>
        <v>13</v>
      </c>
      <c r="I8" s="1"/>
      <c r="J8" s="1"/>
      <c r="K8" s="439"/>
      <c r="L8" s="1"/>
      <c r="M8" s="1"/>
      <c r="N8" s="439"/>
      <c r="O8" s="1">
        <f t="shared" si="1"/>
        <v>12</v>
      </c>
      <c r="P8" s="1">
        <f t="shared" si="2"/>
        <v>1</v>
      </c>
      <c r="Q8" s="439">
        <f t="shared" si="3"/>
        <v>13</v>
      </c>
    </row>
    <row r="9" spans="1:17" ht="22.5" x14ac:dyDescent="0.55000000000000004">
      <c r="A9" s="48"/>
      <c r="B9" s="295">
        <v>4</v>
      </c>
      <c r="C9" s="2" t="s">
        <v>12</v>
      </c>
      <c r="D9" s="2" t="s">
        <v>17</v>
      </c>
      <c r="E9" s="2" t="s">
        <v>14</v>
      </c>
      <c r="F9" s="1">
        <v>6</v>
      </c>
      <c r="G9" s="1">
        <v>62</v>
      </c>
      <c r="H9" s="439">
        <f t="shared" si="0"/>
        <v>68</v>
      </c>
      <c r="I9" s="1"/>
      <c r="J9" s="1"/>
      <c r="K9" s="439"/>
      <c r="L9" s="1"/>
      <c r="M9" s="1"/>
      <c r="N9" s="439"/>
      <c r="O9" s="1">
        <f t="shared" si="1"/>
        <v>6</v>
      </c>
      <c r="P9" s="1">
        <f t="shared" si="2"/>
        <v>62</v>
      </c>
      <c r="Q9" s="439">
        <f t="shared" si="3"/>
        <v>68</v>
      </c>
    </row>
    <row r="10" spans="1:17" ht="22.5" x14ac:dyDescent="0.55000000000000004">
      <c r="A10" s="48"/>
      <c r="B10" s="295">
        <v>5</v>
      </c>
      <c r="C10" s="2" t="s">
        <v>12</v>
      </c>
      <c r="D10" s="2" t="s">
        <v>18</v>
      </c>
      <c r="E10" s="2" t="s">
        <v>14</v>
      </c>
      <c r="F10" s="1">
        <v>55</v>
      </c>
      <c r="G10" s="1">
        <v>29</v>
      </c>
      <c r="H10" s="439">
        <f t="shared" si="0"/>
        <v>84</v>
      </c>
      <c r="I10" s="1"/>
      <c r="J10" s="1"/>
      <c r="K10" s="439"/>
      <c r="L10" s="1"/>
      <c r="M10" s="1"/>
      <c r="N10" s="439"/>
      <c r="O10" s="1">
        <f t="shared" si="1"/>
        <v>55</v>
      </c>
      <c r="P10" s="1">
        <f t="shared" si="2"/>
        <v>29</v>
      </c>
      <c r="Q10" s="439">
        <f t="shared" si="3"/>
        <v>84</v>
      </c>
    </row>
    <row r="11" spans="1:17" ht="22.5" x14ac:dyDescent="0.55000000000000004">
      <c r="A11" s="48"/>
      <c r="B11" s="295">
        <v>6</v>
      </c>
      <c r="C11" s="2" t="s">
        <v>12</v>
      </c>
      <c r="D11" s="2" t="s">
        <v>19</v>
      </c>
      <c r="E11" s="2" t="s">
        <v>14</v>
      </c>
      <c r="F11" s="1">
        <v>1</v>
      </c>
      <c r="G11" s="1">
        <v>25</v>
      </c>
      <c r="H11" s="439">
        <f t="shared" si="0"/>
        <v>26</v>
      </c>
      <c r="I11" s="1"/>
      <c r="J11" s="1"/>
      <c r="K11" s="439"/>
      <c r="L11" s="1"/>
      <c r="M11" s="1"/>
      <c r="N11" s="439"/>
      <c r="O11" s="1">
        <f t="shared" si="1"/>
        <v>1</v>
      </c>
      <c r="P11" s="1">
        <f t="shared" si="2"/>
        <v>25</v>
      </c>
      <c r="Q11" s="439">
        <f t="shared" si="3"/>
        <v>26</v>
      </c>
    </row>
    <row r="12" spans="1:17" ht="22.5" x14ac:dyDescent="0.55000000000000004">
      <c r="A12" s="48"/>
      <c r="B12" s="295">
        <v>7</v>
      </c>
      <c r="C12" s="2" t="s">
        <v>105</v>
      </c>
      <c r="D12" s="2" t="s">
        <v>20</v>
      </c>
      <c r="E12" s="2" t="s">
        <v>14</v>
      </c>
      <c r="F12" s="1">
        <v>7</v>
      </c>
      <c r="G12" s="1">
        <v>3</v>
      </c>
      <c r="H12" s="439">
        <f t="shared" si="0"/>
        <v>10</v>
      </c>
      <c r="I12" s="1"/>
      <c r="J12" s="1"/>
      <c r="K12" s="439"/>
      <c r="L12" s="1"/>
      <c r="M12" s="1"/>
      <c r="N12" s="439"/>
      <c r="O12" s="1">
        <f t="shared" si="1"/>
        <v>7</v>
      </c>
      <c r="P12" s="1">
        <f t="shared" si="2"/>
        <v>3</v>
      </c>
      <c r="Q12" s="439">
        <f t="shared" si="3"/>
        <v>10</v>
      </c>
    </row>
    <row r="13" spans="1:17" ht="22.5" x14ac:dyDescent="0.55000000000000004">
      <c r="A13" s="48"/>
      <c r="B13" s="295">
        <v>8</v>
      </c>
      <c r="C13" s="2" t="s">
        <v>12</v>
      </c>
      <c r="D13" s="2" t="s">
        <v>106</v>
      </c>
      <c r="E13" s="2" t="s">
        <v>14</v>
      </c>
      <c r="F13" s="1"/>
      <c r="G13" s="1">
        <v>7</v>
      </c>
      <c r="H13" s="439">
        <f t="shared" si="0"/>
        <v>7</v>
      </c>
      <c r="I13" s="1"/>
      <c r="J13" s="1"/>
      <c r="K13" s="439"/>
      <c r="L13" s="1"/>
      <c r="M13" s="1"/>
      <c r="N13" s="439"/>
      <c r="O13" s="1"/>
      <c r="P13" s="1">
        <f t="shared" si="2"/>
        <v>7</v>
      </c>
      <c r="Q13" s="439">
        <f t="shared" si="3"/>
        <v>7</v>
      </c>
    </row>
    <row r="14" spans="1:17" ht="22.5" x14ac:dyDescent="0.55000000000000004">
      <c r="A14" s="48"/>
      <c r="B14" s="295">
        <v>9</v>
      </c>
      <c r="C14" s="2" t="s">
        <v>12</v>
      </c>
      <c r="D14" s="2" t="s">
        <v>107</v>
      </c>
      <c r="E14" s="2" t="s">
        <v>14</v>
      </c>
      <c r="F14" s="1">
        <v>7</v>
      </c>
      <c r="G14" s="1">
        <v>2</v>
      </c>
      <c r="H14" s="439">
        <f t="shared" si="0"/>
        <v>9</v>
      </c>
      <c r="I14" s="1"/>
      <c r="J14" s="1"/>
      <c r="K14" s="439"/>
      <c r="L14" s="1"/>
      <c r="M14" s="1"/>
      <c r="N14" s="439"/>
      <c r="O14" s="1">
        <f t="shared" si="1"/>
        <v>7</v>
      </c>
      <c r="P14" s="1">
        <f t="shared" si="2"/>
        <v>2</v>
      </c>
      <c r="Q14" s="439">
        <f t="shared" si="3"/>
        <v>9</v>
      </c>
    </row>
    <row r="15" spans="1:17" ht="22.5" x14ac:dyDescent="0.55000000000000004">
      <c r="A15" s="48"/>
      <c r="B15" s="295">
        <v>10</v>
      </c>
      <c r="C15" s="2" t="s">
        <v>21</v>
      </c>
      <c r="D15" s="2" t="s">
        <v>22</v>
      </c>
      <c r="E15" s="2" t="s">
        <v>14</v>
      </c>
      <c r="F15" s="1">
        <v>1</v>
      </c>
      <c r="G15" s="1"/>
      <c r="H15" s="439">
        <f t="shared" si="0"/>
        <v>1</v>
      </c>
      <c r="I15" s="1"/>
      <c r="J15" s="1"/>
      <c r="K15" s="439"/>
      <c r="L15" s="1"/>
      <c r="M15" s="1"/>
      <c r="N15" s="439"/>
      <c r="O15" s="1">
        <f t="shared" si="1"/>
        <v>1</v>
      </c>
      <c r="P15" s="1"/>
      <c r="Q15" s="439">
        <f t="shared" si="3"/>
        <v>1</v>
      </c>
    </row>
    <row r="16" spans="1:17" ht="22.5" x14ac:dyDescent="0.55000000000000004">
      <c r="A16" s="48"/>
      <c r="B16" s="295">
        <v>11</v>
      </c>
      <c r="C16" s="2" t="s">
        <v>21</v>
      </c>
      <c r="D16" s="2" t="s">
        <v>23</v>
      </c>
      <c r="E16" s="2" t="s">
        <v>14</v>
      </c>
      <c r="F16" s="1"/>
      <c r="G16" s="1"/>
      <c r="H16" s="439"/>
      <c r="I16" s="1">
        <v>8</v>
      </c>
      <c r="J16" s="1">
        <v>1</v>
      </c>
      <c r="K16" s="439">
        <f>I16+J16</f>
        <v>9</v>
      </c>
      <c r="L16" s="1"/>
      <c r="M16" s="1"/>
      <c r="N16" s="439"/>
      <c r="O16" s="1">
        <f t="shared" si="1"/>
        <v>8</v>
      </c>
      <c r="P16" s="1">
        <f t="shared" si="2"/>
        <v>1</v>
      </c>
      <c r="Q16" s="439">
        <f t="shared" si="3"/>
        <v>9</v>
      </c>
    </row>
    <row r="17" spans="1:17" ht="22.5" x14ac:dyDescent="0.55000000000000004">
      <c r="A17" s="48"/>
      <c r="B17" s="295">
        <v>12</v>
      </c>
      <c r="C17" s="2" t="s">
        <v>21</v>
      </c>
      <c r="D17" s="2" t="s">
        <v>24</v>
      </c>
      <c r="E17" s="2" t="s">
        <v>14</v>
      </c>
      <c r="F17" s="1">
        <v>10</v>
      </c>
      <c r="G17" s="1">
        <v>5</v>
      </c>
      <c r="H17" s="439">
        <f t="shared" si="0"/>
        <v>15</v>
      </c>
      <c r="I17" s="1"/>
      <c r="J17" s="1"/>
      <c r="K17" s="439"/>
      <c r="L17" s="1"/>
      <c r="M17" s="1"/>
      <c r="N17" s="439"/>
      <c r="O17" s="1">
        <f t="shared" si="1"/>
        <v>10</v>
      </c>
      <c r="P17" s="1">
        <f t="shared" si="2"/>
        <v>5</v>
      </c>
      <c r="Q17" s="439">
        <f t="shared" si="3"/>
        <v>15</v>
      </c>
    </row>
    <row r="18" spans="1:17" ht="22.5" x14ac:dyDescent="0.55000000000000004">
      <c r="A18" s="48"/>
      <c r="B18" s="295">
        <v>13</v>
      </c>
      <c r="C18" s="2" t="s">
        <v>21</v>
      </c>
      <c r="D18" s="2" t="s">
        <v>111</v>
      </c>
      <c r="E18" s="2" t="s">
        <v>14</v>
      </c>
      <c r="F18" s="1">
        <v>18</v>
      </c>
      <c r="G18" s="1">
        <v>1</v>
      </c>
      <c r="H18" s="439">
        <f>F18+G18</f>
        <v>19</v>
      </c>
      <c r="I18" s="1"/>
      <c r="J18" s="1"/>
      <c r="K18" s="439"/>
      <c r="L18" s="1"/>
      <c r="M18" s="1"/>
      <c r="N18" s="439"/>
      <c r="O18" s="1">
        <f t="shared" si="1"/>
        <v>18</v>
      </c>
      <c r="P18" s="1">
        <f t="shared" si="2"/>
        <v>1</v>
      </c>
      <c r="Q18" s="439">
        <f t="shared" si="3"/>
        <v>19</v>
      </c>
    </row>
    <row r="19" spans="1:17" s="440" customFormat="1" ht="22.5" x14ac:dyDescent="0.55000000000000004">
      <c r="A19" s="438" t="s">
        <v>25</v>
      </c>
      <c r="B19" s="438"/>
      <c r="C19" s="438"/>
      <c r="D19" s="438"/>
      <c r="E19" s="438"/>
      <c r="F19" s="439">
        <f>SUM(F6:F18)</f>
        <v>134</v>
      </c>
      <c r="G19" s="439">
        <f t="shared" ref="G19:Q19" si="4">SUM(G6:G18)</f>
        <v>145</v>
      </c>
      <c r="H19" s="439">
        <f t="shared" si="4"/>
        <v>279</v>
      </c>
      <c r="I19" s="439">
        <f t="shared" si="4"/>
        <v>11</v>
      </c>
      <c r="J19" s="439">
        <f t="shared" si="4"/>
        <v>3</v>
      </c>
      <c r="K19" s="439">
        <f t="shared" si="4"/>
        <v>14</v>
      </c>
      <c r="L19" s="439"/>
      <c r="M19" s="439"/>
      <c r="N19" s="439"/>
      <c r="O19" s="439">
        <f t="shared" si="4"/>
        <v>145</v>
      </c>
      <c r="P19" s="439">
        <f t="shared" si="4"/>
        <v>148</v>
      </c>
      <c r="Q19" s="439">
        <f t="shared" si="4"/>
        <v>293</v>
      </c>
    </row>
    <row r="20" spans="1:17" ht="22.5" x14ac:dyDescent="0.55000000000000004">
      <c r="A20" s="15" t="s">
        <v>26</v>
      </c>
      <c r="B20" s="16"/>
      <c r="C20" s="16"/>
      <c r="D20" s="16"/>
      <c r="E20" s="16"/>
      <c r="F20" s="17"/>
      <c r="G20" s="17"/>
      <c r="H20" s="443"/>
      <c r="I20" s="17"/>
      <c r="J20" s="17"/>
      <c r="K20" s="443"/>
      <c r="L20" s="17"/>
      <c r="M20" s="17"/>
      <c r="N20" s="443"/>
      <c r="O20" s="17"/>
      <c r="P20" s="17"/>
      <c r="Q20" s="443"/>
    </row>
    <row r="21" spans="1:17" ht="22.5" x14ac:dyDescent="0.55000000000000004">
      <c r="A21" s="48"/>
      <c r="B21" s="295">
        <v>1</v>
      </c>
      <c r="C21" s="2" t="s">
        <v>27</v>
      </c>
      <c r="D21" s="2" t="s">
        <v>28</v>
      </c>
      <c r="E21" s="2" t="s">
        <v>14</v>
      </c>
      <c r="F21" s="1">
        <v>2</v>
      </c>
      <c r="G21" s="1">
        <v>74</v>
      </c>
      <c r="H21" s="444">
        <f>F21+G21</f>
        <v>76</v>
      </c>
      <c r="I21" s="1"/>
      <c r="J21" s="1"/>
      <c r="K21" s="444"/>
      <c r="L21" s="1"/>
      <c r="M21" s="1"/>
      <c r="N21" s="444"/>
      <c r="O21" s="1">
        <f>F21+I21+L21</f>
        <v>2</v>
      </c>
      <c r="P21" s="1">
        <f>G21+J21+M21</f>
        <v>74</v>
      </c>
      <c r="Q21" s="444">
        <f>O21+P21</f>
        <v>76</v>
      </c>
    </row>
    <row r="22" spans="1:17" ht="22.5" x14ac:dyDescent="0.55000000000000004">
      <c r="A22" s="48"/>
      <c r="B22" s="295">
        <v>2</v>
      </c>
      <c r="C22" s="2" t="s">
        <v>27</v>
      </c>
      <c r="D22" s="2" t="s">
        <v>29</v>
      </c>
      <c r="E22" s="2" t="s">
        <v>14</v>
      </c>
      <c r="F22" s="1">
        <v>13</v>
      </c>
      <c r="G22" s="1">
        <v>59</v>
      </c>
      <c r="H22" s="444">
        <f t="shared" ref="H22:H31" si="5">F22+G22</f>
        <v>72</v>
      </c>
      <c r="I22" s="1"/>
      <c r="J22" s="1"/>
      <c r="K22" s="444"/>
      <c r="L22" s="1"/>
      <c r="M22" s="1"/>
      <c r="N22" s="444"/>
      <c r="O22" s="1">
        <f t="shared" ref="O22:O36" si="6">F22+I22+L22</f>
        <v>13</v>
      </c>
      <c r="P22" s="1">
        <f t="shared" ref="P22:P36" si="7">G22+J22+M22</f>
        <v>59</v>
      </c>
      <c r="Q22" s="444">
        <f t="shared" ref="Q22:Q36" si="8">O22+P22</f>
        <v>72</v>
      </c>
    </row>
    <row r="23" spans="1:17" ht="22.5" x14ac:dyDescent="0.55000000000000004">
      <c r="A23" s="48"/>
      <c r="B23" s="295">
        <v>3</v>
      </c>
      <c r="C23" s="2" t="s">
        <v>27</v>
      </c>
      <c r="D23" s="2" t="s">
        <v>30</v>
      </c>
      <c r="E23" s="2" t="s">
        <v>14</v>
      </c>
      <c r="F23" s="1">
        <v>20</v>
      </c>
      <c r="G23" s="1">
        <v>36</v>
      </c>
      <c r="H23" s="444">
        <f t="shared" si="5"/>
        <v>56</v>
      </c>
      <c r="I23" s="1"/>
      <c r="J23" s="1"/>
      <c r="K23" s="444"/>
      <c r="L23" s="1"/>
      <c r="M23" s="1"/>
      <c r="N23" s="444"/>
      <c r="O23" s="1">
        <f t="shared" si="6"/>
        <v>20</v>
      </c>
      <c r="P23" s="1">
        <f t="shared" si="7"/>
        <v>36</v>
      </c>
      <c r="Q23" s="444">
        <f t="shared" si="8"/>
        <v>56</v>
      </c>
    </row>
    <row r="24" spans="1:17" ht="22.5" x14ac:dyDescent="0.55000000000000004">
      <c r="A24" s="48"/>
      <c r="B24" s="295">
        <v>4</v>
      </c>
      <c r="C24" s="2" t="s">
        <v>27</v>
      </c>
      <c r="D24" s="2" t="s">
        <v>31</v>
      </c>
      <c r="E24" s="2" t="s">
        <v>14</v>
      </c>
      <c r="F24" s="1">
        <v>12</v>
      </c>
      <c r="G24" s="1">
        <v>63</v>
      </c>
      <c r="H24" s="444">
        <f t="shared" si="5"/>
        <v>75</v>
      </c>
      <c r="I24" s="1"/>
      <c r="J24" s="1"/>
      <c r="K24" s="444"/>
      <c r="L24" s="1"/>
      <c r="M24" s="1"/>
      <c r="N24" s="444"/>
      <c r="O24" s="1">
        <f t="shared" si="6"/>
        <v>12</v>
      </c>
      <c r="P24" s="1">
        <f t="shared" si="7"/>
        <v>63</v>
      </c>
      <c r="Q24" s="444">
        <f t="shared" si="8"/>
        <v>75</v>
      </c>
    </row>
    <row r="25" spans="1:17" ht="22.5" x14ac:dyDescent="0.55000000000000004">
      <c r="A25" s="48"/>
      <c r="B25" s="295">
        <v>5</v>
      </c>
      <c r="C25" s="2" t="s">
        <v>27</v>
      </c>
      <c r="D25" s="2" t="s">
        <v>32</v>
      </c>
      <c r="E25" s="2" t="s">
        <v>14</v>
      </c>
      <c r="F25" s="1">
        <v>9</v>
      </c>
      <c r="G25" s="1">
        <v>72</v>
      </c>
      <c r="H25" s="444">
        <f t="shared" si="5"/>
        <v>81</v>
      </c>
      <c r="I25" s="1"/>
      <c r="J25" s="1"/>
      <c r="K25" s="444"/>
      <c r="L25" s="1"/>
      <c r="M25" s="1"/>
      <c r="N25" s="444"/>
      <c r="O25" s="1">
        <f t="shared" si="6"/>
        <v>9</v>
      </c>
      <c r="P25" s="1">
        <f t="shared" si="7"/>
        <v>72</v>
      </c>
      <c r="Q25" s="444">
        <f t="shared" si="8"/>
        <v>81</v>
      </c>
    </row>
    <row r="26" spans="1:17" ht="22.5" x14ac:dyDescent="0.55000000000000004">
      <c r="A26" s="48"/>
      <c r="B26" s="295">
        <v>6</v>
      </c>
      <c r="C26" s="2" t="s">
        <v>27</v>
      </c>
      <c r="D26" s="2" t="s">
        <v>33</v>
      </c>
      <c r="E26" s="2" t="s">
        <v>14</v>
      </c>
      <c r="F26" s="1">
        <v>20</v>
      </c>
      <c r="G26" s="1">
        <v>59</v>
      </c>
      <c r="H26" s="444">
        <f t="shared" si="5"/>
        <v>79</v>
      </c>
      <c r="I26" s="1"/>
      <c r="J26" s="1"/>
      <c r="K26" s="444"/>
      <c r="L26" s="1"/>
      <c r="M26" s="1"/>
      <c r="N26" s="444"/>
      <c r="O26" s="1">
        <f t="shared" si="6"/>
        <v>20</v>
      </c>
      <c r="P26" s="1">
        <f t="shared" si="7"/>
        <v>59</v>
      </c>
      <c r="Q26" s="444">
        <f t="shared" si="8"/>
        <v>79</v>
      </c>
    </row>
    <row r="27" spans="1:17" ht="22.5" x14ac:dyDescent="0.55000000000000004">
      <c r="A27" s="48"/>
      <c r="B27" s="295">
        <v>7</v>
      </c>
      <c r="C27" s="2" t="s">
        <v>27</v>
      </c>
      <c r="D27" s="2" t="s">
        <v>34</v>
      </c>
      <c r="E27" s="2" t="s">
        <v>14</v>
      </c>
      <c r="F27" s="1">
        <v>3</v>
      </c>
      <c r="G27" s="1">
        <v>77</v>
      </c>
      <c r="H27" s="444">
        <f t="shared" si="5"/>
        <v>80</v>
      </c>
      <c r="I27" s="1"/>
      <c r="J27" s="1"/>
      <c r="K27" s="444"/>
      <c r="L27" s="1"/>
      <c r="M27" s="1"/>
      <c r="N27" s="444"/>
      <c r="O27" s="1">
        <f t="shared" si="6"/>
        <v>3</v>
      </c>
      <c r="P27" s="1">
        <f t="shared" si="7"/>
        <v>77</v>
      </c>
      <c r="Q27" s="444">
        <f t="shared" si="8"/>
        <v>80</v>
      </c>
    </row>
    <row r="28" spans="1:17" ht="22.5" x14ac:dyDescent="0.55000000000000004">
      <c r="A28" s="48"/>
      <c r="B28" s="295">
        <v>8</v>
      </c>
      <c r="C28" s="2" t="s">
        <v>27</v>
      </c>
      <c r="D28" s="2" t="s">
        <v>35</v>
      </c>
      <c r="E28" s="2" t="s">
        <v>14</v>
      </c>
      <c r="F28" s="1">
        <v>8</v>
      </c>
      <c r="G28" s="1">
        <v>59</v>
      </c>
      <c r="H28" s="444">
        <f t="shared" si="5"/>
        <v>67</v>
      </c>
      <c r="I28" s="1"/>
      <c r="J28" s="1"/>
      <c r="K28" s="444"/>
      <c r="L28" s="1"/>
      <c r="M28" s="1"/>
      <c r="N28" s="444"/>
      <c r="O28" s="1">
        <f t="shared" si="6"/>
        <v>8</v>
      </c>
      <c r="P28" s="1">
        <f t="shared" si="7"/>
        <v>59</v>
      </c>
      <c r="Q28" s="444">
        <f t="shared" si="8"/>
        <v>67</v>
      </c>
    </row>
    <row r="29" spans="1:17" ht="22.5" x14ac:dyDescent="0.55000000000000004">
      <c r="A29" s="48"/>
      <c r="B29" s="295">
        <v>9</v>
      </c>
      <c r="C29" s="2" t="s">
        <v>27</v>
      </c>
      <c r="D29" s="2" t="s">
        <v>36</v>
      </c>
      <c r="E29" s="2" t="s">
        <v>14</v>
      </c>
      <c r="F29" s="1">
        <v>48</v>
      </c>
      <c r="G29" s="1">
        <v>21</v>
      </c>
      <c r="H29" s="444">
        <f t="shared" si="5"/>
        <v>69</v>
      </c>
      <c r="I29" s="1"/>
      <c r="J29" s="1"/>
      <c r="K29" s="444"/>
      <c r="L29" s="1"/>
      <c r="M29" s="1"/>
      <c r="N29" s="444"/>
      <c r="O29" s="1">
        <f t="shared" si="6"/>
        <v>48</v>
      </c>
      <c r="P29" s="1">
        <f t="shared" si="7"/>
        <v>21</v>
      </c>
      <c r="Q29" s="444">
        <f t="shared" si="8"/>
        <v>69</v>
      </c>
    </row>
    <row r="30" spans="1:17" ht="22.5" x14ac:dyDescent="0.55000000000000004">
      <c r="A30" s="48"/>
      <c r="B30" s="295">
        <v>10</v>
      </c>
      <c r="C30" s="2" t="s">
        <v>27</v>
      </c>
      <c r="D30" s="2" t="s">
        <v>37</v>
      </c>
      <c r="E30" s="2" t="s">
        <v>14</v>
      </c>
      <c r="F30" s="1">
        <v>31</v>
      </c>
      <c r="G30" s="1">
        <v>8</v>
      </c>
      <c r="H30" s="444">
        <f t="shared" si="5"/>
        <v>39</v>
      </c>
      <c r="I30" s="1"/>
      <c r="J30" s="1"/>
      <c r="K30" s="444"/>
      <c r="L30" s="1"/>
      <c r="M30" s="1"/>
      <c r="N30" s="444"/>
      <c r="O30" s="1">
        <f t="shared" si="6"/>
        <v>31</v>
      </c>
      <c r="P30" s="1">
        <f t="shared" si="7"/>
        <v>8</v>
      </c>
      <c r="Q30" s="444">
        <f t="shared" si="8"/>
        <v>39</v>
      </c>
    </row>
    <row r="31" spans="1:17" ht="22.5" x14ac:dyDescent="0.55000000000000004">
      <c r="A31" s="48"/>
      <c r="B31" s="295">
        <v>11</v>
      </c>
      <c r="C31" s="2" t="s">
        <v>27</v>
      </c>
      <c r="D31" s="2" t="s">
        <v>104</v>
      </c>
      <c r="E31" s="2" t="s">
        <v>14</v>
      </c>
      <c r="F31" s="1">
        <v>4</v>
      </c>
      <c r="G31" s="1">
        <v>39</v>
      </c>
      <c r="H31" s="444">
        <f t="shared" si="5"/>
        <v>43</v>
      </c>
      <c r="I31" s="1"/>
      <c r="J31" s="1"/>
      <c r="K31" s="444"/>
      <c r="L31" s="1"/>
      <c r="M31" s="1"/>
      <c r="N31" s="444"/>
      <c r="O31" s="1">
        <f t="shared" si="6"/>
        <v>4</v>
      </c>
      <c r="P31" s="1">
        <f t="shared" si="7"/>
        <v>39</v>
      </c>
      <c r="Q31" s="444">
        <f t="shared" si="8"/>
        <v>43</v>
      </c>
    </row>
    <row r="32" spans="1:17" ht="22.5" x14ac:dyDescent="0.55000000000000004">
      <c r="A32" s="48"/>
      <c r="B32" s="295">
        <v>12</v>
      </c>
      <c r="C32" s="2" t="s">
        <v>38</v>
      </c>
      <c r="D32" s="2" t="s">
        <v>39</v>
      </c>
      <c r="E32" s="3" t="s">
        <v>38</v>
      </c>
      <c r="F32" s="1"/>
      <c r="G32" s="1"/>
      <c r="H32" s="444"/>
      <c r="I32" s="1"/>
      <c r="J32" s="1"/>
      <c r="K32" s="444"/>
      <c r="L32" s="1">
        <v>56</v>
      </c>
      <c r="M32" s="1">
        <v>110</v>
      </c>
      <c r="N32" s="444">
        <f>L32+M32</f>
        <v>166</v>
      </c>
      <c r="O32" s="1">
        <f t="shared" si="6"/>
        <v>56</v>
      </c>
      <c r="P32" s="1">
        <f t="shared" si="7"/>
        <v>110</v>
      </c>
      <c r="Q32" s="444">
        <f t="shared" si="8"/>
        <v>166</v>
      </c>
    </row>
    <row r="33" spans="1:17" ht="22.5" x14ac:dyDescent="0.55000000000000004">
      <c r="A33" s="48"/>
      <c r="B33" s="295">
        <v>13</v>
      </c>
      <c r="C33" s="2" t="s">
        <v>40</v>
      </c>
      <c r="D33" s="2" t="s">
        <v>41</v>
      </c>
      <c r="E33" s="2" t="s">
        <v>42</v>
      </c>
      <c r="F33" s="1"/>
      <c r="G33" s="1"/>
      <c r="H33" s="444"/>
      <c r="I33" s="1"/>
      <c r="J33" s="1"/>
      <c r="K33" s="444"/>
      <c r="L33" s="1">
        <v>8</v>
      </c>
      <c r="M33" s="1">
        <v>18</v>
      </c>
      <c r="N33" s="444">
        <f t="shared" ref="N33:N36" si="9">L33+M33</f>
        <v>26</v>
      </c>
      <c r="O33" s="1">
        <f t="shared" si="6"/>
        <v>8</v>
      </c>
      <c r="P33" s="1">
        <f t="shared" si="7"/>
        <v>18</v>
      </c>
      <c r="Q33" s="444">
        <f t="shared" si="8"/>
        <v>26</v>
      </c>
    </row>
    <row r="34" spans="1:17" ht="22.5" x14ac:dyDescent="0.55000000000000004">
      <c r="A34" s="48"/>
      <c r="B34" s="295">
        <v>14</v>
      </c>
      <c r="C34" s="2" t="s">
        <v>40</v>
      </c>
      <c r="D34" s="2" t="s">
        <v>43</v>
      </c>
      <c r="E34" s="2" t="s">
        <v>42</v>
      </c>
      <c r="F34" s="1"/>
      <c r="G34" s="1"/>
      <c r="H34" s="444"/>
      <c r="I34" s="1"/>
      <c r="J34" s="1"/>
      <c r="K34" s="444"/>
      <c r="L34" s="1">
        <v>1</v>
      </c>
      <c r="M34" s="1">
        <v>5</v>
      </c>
      <c r="N34" s="444">
        <f t="shared" si="9"/>
        <v>6</v>
      </c>
      <c r="O34" s="1">
        <f t="shared" si="6"/>
        <v>1</v>
      </c>
      <c r="P34" s="1">
        <f t="shared" si="7"/>
        <v>5</v>
      </c>
      <c r="Q34" s="444">
        <f t="shared" si="8"/>
        <v>6</v>
      </c>
    </row>
    <row r="35" spans="1:17" ht="22.5" x14ac:dyDescent="0.55000000000000004">
      <c r="A35" s="48"/>
      <c r="B35" s="295">
        <v>15</v>
      </c>
      <c r="C35" s="2" t="s">
        <v>40</v>
      </c>
      <c r="D35" s="2" t="s">
        <v>44</v>
      </c>
      <c r="E35" s="2" t="s">
        <v>42</v>
      </c>
      <c r="F35" s="1"/>
      <c r="G35" s="1"/>
      <c r="H35" s="444"/>
      <c r="I35" s="1"/>
      <c r="J35" s="1"/>
      <c r="K35" s="444"/>
      <c r="L35" s="1">
        <v>1</v>
      </c>
      <c r="M35" s="1">
        <v>4</v>
      </c>
      <c r="N35" s="444">
        <f t="shared" si="9"/>
        <v>5</v>
      </c>
      <c r="O35" s="1">
        <f t="shared" si="6"/>
        <v>1</v>
      </c>
      <c r="P35" s="1">
        <f t="shared" si="7"/>
        <v>4</v>
      </c>
      <c r="Q35" s="444">
        <f t="shared" si="8"/>
        <v>5</v>
      </c>
    </row>
    <row r="36" spans="1:17" ht="22.5" x14ac:dyDescent="0.55000000000000004">
      <c r="A36" s="48"/>
      <c r="B36" s="295">
        <v>16</v>
      </c>
      <c r="C36" s="2" t="s">
        <v>45</v>
      </c>
      <c r="D36" s="2" t="s">
        <v>41</v>
      </c>
      <c r="E36" s="2" t="s">
        <v>46</v>
      </c>
      <c r="F36" s="1"/>
      <c r="G36" s="1"/>
      <c r="H36" s="444"/>
      <c r="I36" s="1"/>
      <c r="J36" s="1"/>
      <c r="K36" s="444"/>
      <c r="L36" s="1">
        <v>13</v>
      </c>
      <c r="M36" s="1">
        <v>4</v>
      </c>
      <c r="N36" s="444">
        <f t="shared" si="9"/>
        <v>17</v>
      </c>
      <c r="O36" s="1">
        <f t="shared" si="6"/>
        <v>13</v>
      </c>
      <c r="P36" s="1">
        <f t="shared" si="7"/>
        <v>4</v>
      </c>
      <c r="Q36" s="444">
        <f t="shared" si="8"/>
        <v>17</v>
      </c>
    </row>
    <row r="37" spans="1:17" s="440" customFormat="1" ht="22.5" x14ac:dyDescent="0.55000000000000004">
      <c r="A37" s="453" t="s">
        <v>47</v>
      </c>
      <c r="B37" s="453"/>
      <c r="C37" s="453"/>
      <c r="D37" s="453"/>
      <c r="E37" s="453"/>
      <c r="F37" s="444">
        <f t="shared" ref="F37:P37" si="10">SUM(F21:F36)</f>
        <v>170</v>
      </c>
      <c r="G37" s="444">
        <f t="shared" si="10"/>
        <v>567</v>
      </c>
      <c r="H37" s="444">
        <f t="shared" si="10"/>
        <v>737</v>
      </c>
      <c r="I37" s="444"/>
      <c r="J37" s="444"/>
      <c r="K37" s="444"/>
      <c r="L37" s="444">
        <f t="shared" si="10"/>
        <v>79</v>
      </c>
      <c r="M37" s="444">
        <f t="shared" si="10"/>
        <v>141</v>
      </c>
      <c r="N37" s="444">
        <f t="shared" si="10"/>
        <v>220</v>
      </c>
      <c r="O37" s="444">
        <f t="shared" si="10"/>
        <v>249</v>
      </c>
      <c r="P37" s="444">
        <f t="shared" si="10"/>
        <v>708</v>
      </c>
      <c r="Q37" s="444">
        <f>SUM(Q21:Q36)</f>
        <v>957</v>
      </c>
    </row>
    <row r="38" spans="1:17" ht="22.5" x14ac:dyDescent="0.55000000000000004">
      <c r="A38" s="21" t="s">
        <v>48</v>
      </c>
      <c r="B38" s="22"/>
      <c r="C38" s="22"/>
      <c r="D38" s="22"/>
      <c r="E38" s="22"/>
      <c r="F38" s="23"/>
      <c r="G38" s="23"/>
      <c r="H38" s="445"/>
      <c r="I38" s="23"/>
      <c r="J38" s="23"/>
      <c r="K38" s="445"/>
      <c r="L38" s="23"/>
      <c r="M38" s="23"/>
      <c r="N38" s="445"/>
      <c r="O38" s="23"/>
      <c r="P38" s="23"/>
      <c r="Q38" s="445"/>
    </row>
    <row r="39" spans="1:17" ht="22.5" x14ac:dyDescent="0.55000000000000004">
      <c r="A39" s="48"/>
      <c r="B39" s="295">
        <v>1</v>
      </c>
      <c r="C39" s="2" t="s">
        <v>49</v>
      </c>
      <c r="D39" s="2" t="s">
        <v>50</v>
      </c>
      <c r="E39" s="2" t="s">
        <v>14</v>
      </c>
      <c r="F39" s="1">
        <v>14</v>
      </c>
      <c r="G39" s="1">
        <v>18</v>
      </c>
      <c r="H39" s="446">
        <f t="shared" ref="H39:H46" si="11">F39+G39</f>
        <v>32</v>
      </c>
      <c r="I39" s="1">
        <v>6</v>
      </c>
      <c r="J39" s="1">
        <v>9</v>
      </c>
      <c r="K39" s="446">
        <f>I39+J39</f>
        <v>15</v>
      </c>
      <c r="L39" s="1"/>
      <c r="M39" s="1"/>
      <c r="N39" s="446"/>
      <c r="O39" s="1">
        <f>F39+I39</f>
        <v>20</v>
      </c>
      <c r="P39" s="1">
        <f>G39+J39</f>
        <v>27</v>
      </c>
      <c r="Q39" s="446">
        <f>O39+P39</f>
        <v>47</v>
      </c>
    </row>
    <row r="40" spans="1:17" ht="22.5" x14ac:dyDescent="0.55000000000000004">
      <c r="A40" s="48"/>
      <c r="B40" s="295">
        <v>2</v>
      </c>
      <c r="C40" s="2" t="s">
        <v>49</v>
      </c>
      <c r="D40" s="2" t="s">
        <v>51</v>
      </c>
      <c r="E40" s="2" t="s">
        <v>14</v>
      </c>
      <c r="F40" s="1">
        <v>3</v>
      </c>
      <c r="G40" s="1">
        <v>22</v>
      </c>
      <c r="H40" s="446">
        <f t="shared" si="11"/>
        <v>25</v>
      </c>
      <c r="I40" s="1"/>
      <c r="J40" s="1"/>
      <c r="K40" s="446"/>
      <c r="L40" s="1"/>
      <c r="M40" s="1"/>
      <c r="N40" s="446"/>
      <c r="O40" s="1">
        <f t="shared" ref="O40:O49" si="12">F40+I40</f>
        <v>3</v>
      </c>
      <c r="P40" s="1">
        <f t="shared" ref="P40:P49" si="13">G40+J40</f>
        <v>22</v>
      </c>
      <c r="Q40" s="446">
        <f t="shared" ref="Q40:Q49" si="14">O40+P40</f>
        <v>25</v>
      </c>
    </row>
    <row r="41" spans="1:17" ht="22.5" x14ac:dyDescent="0.55000000000000004">
      <c r="A41" s="48"/>
      <c r="B41" s="295">
        <v>3</v>
      </c>
      <c r="C41" s="2" t="s">
        <v>49</v>
      </c>
      <c r="D41" s="2" t="s">
        <v>52</v>
      </c>
      <c r="E41" s="2" t="s">
        <v>14</v>
      </c>
      <c r="F41" s="1">
        <v>2</v>
      </c>
      <c r="G41" s="1">
        <v>13</v>
      </c>
      <c r="H41" s="446">
        <f t="shared" si="11"/>
        <v>15</v>
      </c>
      <c r="I41" s="1"/>
      <c r="J41" s="1"/>
      <c r="K41" s="446"/>
      <c r="L41" s="1"/>
      <c r="M41" s="1"/>
      <c r="N41" s="446"/>
      <c r="O41" s="1">
        <f t="shared" si="12"/>
        <v>2</v>
      </c>
      <c r="P41" s="1">
        <f t="shared" si="13"/>
        <v>13</v>
      </c>
      <c r="Q41" s="446">
        <f t="shared" si="14"/>
        <v>15</v>
      </c>
    </row>
    <row r="42" spans="1:17" ht="22.5" x14ac:dyDescent="0.55000000000000004">
      <c r="A42" s="48"/>
      <c r="B42" s="295">
        <v>4</v>
      </c>
      <c r="C42" s="2" t="s">
        <v>49</v>
      </c>
      <c r="D42" s="2" t="s">
        <v>53</v>
      </c>
      <c r="E42" s="2" t="s">
        <v>14</v>
      </c>
      <c r="F42" s="1">
        <v>11</v>
      </c>
      <c r="G42" s="1">
        <v>65</v>
      </c>
      <c r="H42" s="446">
        <f t="shared" si="11"/>
        <v>76</v>
      </c>
      <c r="I42" s="1">
        <v>3</v>
      </c>
      <c r="J42" s="1">
        <v>4</v>
      </c>
      <c r="K42" s="446">
        <f>I42+J42</f>
        <v>7</v>
      </c>
      <c r="L42" s="1"/>
      <c r="M42" s="1"/>
      <c r="N42" s="446"/>
      <c r="O42" s="1">
        <f t="shared" si="12"/>
        <v>14</v>
      </c>
      <c r="P42" s="1">
        <f t="shared" si="13"/>
        <v>69</v>
      </c>
      <c r="Q42" s="446">
        <f t="shared" si="14"/>
        <v>83</v>
      </c>
    </row>
    <row r="43" spans="1:17" ht="22.5" x14ac:dyDescent="0.55000000000000004">
      <c r="A43" s="48"/>
      <c r="B43" s="295">
        <v>5</v>
      </c>
      <c r="C43" s="2" t="s">
        <v>49</v>
      </c>
      <c r="D43" s="2" t="s">
        <v>54</v>
      </c>
      <c r="E43" s="2" t="s">
        <v>14</v>
      </c>
      <c r="F43" s="1"/>
      <c r="G43" s="1">
        <v>5</v>
      </c>
      <c r="H43" s="446">
        <f t="shared" si="11"/>
        <v>5</v>
      </c>
      <c r="I43" s="1"/>
      <c r="J43" s="1"/>
      <c r="K43" s="446"/>
      <c r="L43" s="1"/>
      <c r="M43" s="1"/>
      <c r="N43" s="446"/>
      <c r="O43" s="1"/>
      <c r="P43" s="1">
        <f t="shared" si="13"/>
        <v>5</v>
      </c>
      <c r="Q43" s="446">
        <f t="shared" si="14"/>
        <v>5</v>
      </c>
    </row>
    <row r="44" spans="1:17" ht="22.5" x14ac:dyDescent="0.55000000000000004">
      <c r="A44" s="48"/>
      <c r="B44" s="295">
        <v>6</v>
      </c>
      <c r="C44" s="2" t="s">
        <v>49</v>
      </c>
      <c r="D44" s="2" t="s">
        <v>55</v>
      </c>
      <c r="E44" s="2" t="s">
        <v>14</v>
      </c>
      <c r="F44" s="1">
        <v>8</v>
      </c>
      <c r="G44" s="1">
        <v>8</v>
      </c>
      <c r="H44" s="446">
        <f t="shared" si="11"/>
        <v>16</v>
      </c>
      <c r="I44" s="1"/>
      <c r="J44" s="1"/>
      <c r="K44" s="446"/>
      <c r="L44" s="1"/>
      <c r="M44" s="1"/>
      <c r="N44" s="446"/>
      <c r="O44" s="1">
        <f t="shared" si="12"/>
        <v>8</v>
      </c>
      <c r="P44" s="1">
        <f t="shared" si="13"/>
        <v>8</v>
      </c>
      <c r="Q44" s="446">
        <f t="shared" si="14"/>
        <v>16</v>
      </c>
    </row>
    <row r="45" spans="1:17" ht="22.5" x14ac:dyDescent="0.55000000000000004">
      <c r="A45" s="48"/>
      <c r="B45" s="295">
        <v>7</v>
      </c>
      <c r="C45" s="2" t="s">
        <v>49</v>
      </c>
      <c r="D45" s="2" t="s">
        <v>85</v>
      </c>
      <c r="E45" s="2" t="s">
        <v>14</v>
      </c>
      <c r="F45" s="1">
        <v>4</v>
      </c>
      <c r="G45" s="1">
        <v>57</v>
      </c>
      <c r="H45" s="446">
        <f t="shared" si="11"/>
        <v>61</v>
      </c>
      <c r="I45" s="1">
        <v>2</v>
      </c>
      <c r="J45" s="1">
        <v>4</v>
      </c>
      <c r="K45" s="446">
        <f>I45+J45</f>
        <v>6</v>
      </c>
      <c r="L45" s="1"/>
      <c r="M45" s="1"/>
      <c r="N45" s="446"/>
      <c r="O45" s="1">
        <f t="shared" si="12"/>
        <v>6</v>
      </c>
      <c r="P45" s="1">
        <f t="shared" si="13"/>
        <v>61</v>
      </c>
      <c r="Q45" s="446">
        <f t="shared" si="14"/>
        <v>67</v>
      </c>
    </row>
    <row r="46" spans="1:17" ht="22.5" x14ac:dyDescent="0.55000000000000004">
      <c r="A46" s="48"/>
      <c r="B46" s="295">
        <v>8</v>
      </c>
      <c r="C46" s="2" t="s">
        <v>49</v>
      </c>
      <c r="D46" s="2" t="s">
        <v>86</v>
      </c>
      <c r="E46" s="2" t="s">
        <v>14</v>
      </c>
      <c r="F46" s="1">
        <v>8</v>
      </c>
      <c r="G46" s="1">
        <v>8</v>
      </c>
      <c r="H46" s="446">
        <f t="shared" si="11"/>
        <v>16</v>
      </c>
      <c r="I46" s="1"/>
      <c r="J46" s="1"/>
      <c r="K46" s="446"/>
      <c r="L46" s="1"/>
      <c r="M46" s="1"/>
      <c r="N46" s="446"/>
      <c r="O46" s="1">
        <f t="shared" si="12"/>
        <v>8</v>
      </c>
      <c r="P46" s="1">
        <f t="shared" si="13"/>
        <v>8</v>
      </c>
      <c r="Q46" s="446">
        <f t="shared" si="14"/>
        <v>16</v>
      </c>
    </row>
    <row r="47" spans="1:17" ht="22.5" x14ac:dyDescent="0.55000000000000004">
      <c r="A47" s="48"/>
      <c r="B47" s="295">
        <v>9</v>
      </c>
      <c r="C47" s="2" t="s">
        <v>56</v>
      </c>
      <c r="D47" s="2" t="s">
        <v>57</v>
      </c>
      <c r="E47" s="2" t="s">
        <v>14</v>
      </c>
      <c r="F47" s="1"/>
      <c r="G47" s="1">
        <v>1</v>
      </c>
      <c r="H47" s="446">
        <f t="shared" ref="H47:H48" si="15">F47+G47</f>
        <v>1</v>
      </c>
      <c r="I47" s="1"/>
      <c r="J47" s="1"/>
      <c r="K47" s="446"/>
      <c r="L47" s="1"/>
      <c r="M47" s="1"/>
      <c r="N47" s="446"/>
      <c r="O47" s="1"/>
      <c r="P47" s="1">
        <f t="shared" si="13"/>
        <v>1</v>
      </c>
      <c r="Q47" s="446">
        <f t="shared" si="14"/>
        <v>1</v>
      </c>
    </row>
    <row r="48" spans="1:17" ht="22.5" x14ac:dyDescent="0.55000000000000004">
      <c r="A48" s="48"/>
      <c r="B48" s="295">
        <v>10</v>
      </c>
      <c r="C48" s="2" t="s">
        <v>56</v>
      </c>
      <c r="D48" s="2" t="s">
        <v>58</v>
      </c>
      <c r="E48" s="2" t="s">
        <v>14</v>
      </c>
      <c r="F48" s="1">
        <v>1</v>
      </c>
      <c r="G48" s="1">
        <v>3</v>
      </c>
      <c r="H48" s="446">
        <f t="shared" si="15"/>
        <v>4</v>
      </c>
      <c r="I48" s="1"/>
      <c r="J48" s="1"/>
      <c r="K48" s="446"/>
      <c r="L48" s="1"/>
      <c r="M48" s="1"/>
      <c r="N48" s="446"/>
      <c r="O48" s="1">
        <f t="shared" si="12"/>
        <v>1</v>
      </c>
      <c r="P48" s="1">
        <f t="shared" si="13"/>
        <v>3</v>
      </c>
      <c r="Q48" s="446">
        <f t="shared" si="14"/>
        <v>4</v>
      </c>
    </row>
    <row r="49" spans="1:17" ht="22.5" x14ac:dyDescent="0.55000000000000004">
      <c r="A49" s="48"/>
      <c r="B49" s="295">
        <v>11</v>
      </c>
      <c r="C49" s="2" t="s">
        <v>56</v>
      </c>
      <c r="D49" s="2" t="s">
        <v>114</v>
      </c>
      <c r="E49" s="2" t="s">
        <v>14</v>
      </c>
      <c r="F49" s="1">
        <v>3</v>
      </c>
      <c r="G49" s="1">
        <v>2</v>
      </c>
      <c r="H49" s="446">
        <f>F49+G49</f>
        <v>5</v>
      </c>
      <c r="I49" s="1"/>
      <c r="J49" s="1"/>
      <c r="K49" s="446"/>
      <c r="L49" s="1"/>
      <c r="M49" s="1"/>
      <c r="N49" s="446"/>
      <c r="O49" s="1">
        <f t="shared" si="12"/>
        <v>3</v>
      </c>
      <c r="P49" s="1">
        <f t="shared" si="13"/>
        <v>2</v>
      </c>
      <c r="Q49" s="446">
        <f t="shared" si="14"/>
        <v>5</v>
      </c>
    </row>
    <row r="50" spans="1:17" s="440" customFormat="1" ht="22.5" x14ac:dyDescent="0.55000000000000004">
      <c r="A50" s="454" t="s">
        <v>59</v>
      </c>
      <c r="B50" s="454"/>
      <c r="C50" s="454"/>
      <c r="D50" s="454"/>
      <c r="E50" s="454"/>
      <c r="F50" s="446">
        <f>SUM(F39:F49)</f>
        <v>54</v>
      </c>
      <c r="G50" s="446">
        <f t="shared" ref="G50:Q50" si="16">SUM(G39:G49)</f>
        <v>202</v>
      </c>
      <c r="H50" s="446">
        <f t="shared" si="16"/>
        <v>256</v>
      </c>
      <c r="I50" s="446">
        <f t="shared" si="16"/>
        <v>11</v>
      </c>
      <c r="J50" s="446">
        <f t="shared" si="16"/>
        <v>17</v>
      </c>
      <c r="K50" s="446">
        <f t="shared" si="16"/>
        <v>28</v>
      </c>
      <c r="L50" s="446"/>
      <c r="M50" s="446"/>
      <c r="N50" s="446"/>
      <c r="O50" s="446">
        <f t="shared" si="16"/>
        <v>65</v>
      </c>
      <c r="P50" s="446">
        <f t="shared" si="16"/>
        <v>219</v>
      </c>
      <c r="Q50" s="446">
        <f t="shared" si="16"/>
        <v>284</v>
      </c>
    </row>
    <row r="51" spans="1:17" ht="22.5" x14ac:dyDescent="0.55000000000000004">
      <c r="A51" s="161" t="s">
        <v>60</v>
      </c>
      <c r="B51" s="162"/>
      <c r="C51" s="162"/>
      <c r="D51" s="162"/>
      <c r="E51" s="162"/>
      <c r="F51" s="160"/>
      <c r="G51" s="160"/>
      <c r="H51" s="253"/>
      <c r="I51" s="160"/>
      <c r="J51" s="160"/>
      <c r="K51" s="253"/>
      <c r="L51" s="160"/>
      <c r="M51" s="160"/>
      <c r="N51" s="253"/>
      <c r="O51" s="160"/>
      <c r="P51" s="160"/>
      <c r="Q51" s="253"/>
    </row>
    <row r="52" spans="1:17" ht="22.5" x14ac:dyDescent="0.55000000000000004">
      <c r="A52" s="48"/>
      <c r="B52" s="295">
        <v>1</v>
      </c>
      <c r="C52" s="2" t="s">
        <v>61</v>
      </c>
      <c r="D52" s="2" t="s">
        <v>63</v>
      </c>
      <c r="E52" s="2" t="s">
        <v>14</v>
      </c>
      <c r="F52" s="1">
        <v>5</v>
      </c>
      <c r="G52" s="1">
        <v>40</v>
      </c>
      <c r="H52" s="298">
        <f t="shared" ref="H52:H56" si="17">F52+G52</f>
        <v>45</v>
      </c>
      <c r="I52" s="1">
        <v>8</v>
      </c>
      <c r="J52" s="1">
        <v>13</v>
      </c>
      <c r="K52" s="298">
        <f>I52+J52</f>
        <v>21</v>
      </c>
      <c r="L52" s="1"/>
      <c r="M52" s="1"/>
      <c r="N52" s="298"/>
      <c r="O52" s="1">
        <f>F52+I52+L52</f>
        <v>13</v>
      </c>
      <c r="P52" s="1">
        <f>G52+J52+M52</f>
        <v>53</v>
      </c>
      <c r="Q52" s="298">
        <f>O52+P52</f>
        <v>66</v>
      </c>
    </row>
    <row r="53" spans="1:17" ht="22.5" x14ac:dyDescent="0.55000000000000004">
      <c r="A53" s="48"/>
      <c r="B53" s="295">
        <v>2</v>
      </c>
      <c r="C53" s="2" t="s">
        <v>61</v>
      </c>
      <c r="D53" s="2" t="s">
        <v>64</v>
      </c>
      <c r="E53" s="2" t="s">
        <v>14</v>
      </c>
      <c r="F53" s="1">
        <v>5</v>
      </c>
      <c r="G53" s="1">
        <v>35</v>
      </c>
      <c r="H53" s="298">
        <f t="shared" si="17"/>
        <v>40</v>
      </c>
      <c r="I53" s="1">
        <v>3</v>
      </c>
      <c r="J53" s="1">
        <v>10</v>
      </c>
      <c r="K53" s="298">
        <f>I53+J53</f>
        <v>13</v>
      </c>
      <c r="L53" s="1"/>
      <c r="M53" s="1"/>
      <c r="N53" s="298"/>
      <c r="O53" s="1">
        <f t="shared" ref="O53:O60" si="18">F53+I53+L53</f>
        <v>8</v>
      </c>
      <c r="P53" s="1">
        <f t="shared" ref="P53:P60" si="19">G53+J53+M53</f>
        <v>45</v>
      </c>
      <c r="Q53" s="298">
        <f t="shared" ref="Q53:Q60" si="20">O53+P53</f>
        <v>53</v>
      </c>
    </row>
    <row r="54" spans="1:17" ht="22.5" x14ac:dyDescent="0.55000000000000004">
      <c r="A54" s="48"/>
      <c r="B54" s="295">
        <v>3</v>
      </c>
      <c r="C54" s="2" t="s">
        <v>61</v>
      </c>
      <c r="D54" s="2" t="s">
        <v>65</v>
      </c>
      <c r="E54" s="2" t="s">
        <v>14</v>
      </c>
      <c r="F54" s="1">
        <v>18</v>
      </c>
      <c r="G54" s="1">
        <v>21</v>
      </c>
      <c r="H54" s="298">
        <f t="shared" si="17"/>
        <v>39</v>
      </c>
      <c r="I54" s="1">
        <v>3</v>
      </c>
      <c r="J54" s="1">
        <v>6</v>
      </c>
      <c r="K54" s="298">
        <f>I54+J54</f>
        <v>9</v>
      </c>
      <c r="L54" s="1"/>
      <c r="M54" s="1"/>
      <c r="N54" s="298"/>
      <c r="O54" s="1">
        <f t="shared" si="18"/>
        <v>21</v>
      </c>
      <c r="P54" s="1">
        <f t="shared" si="19"/>
        <v>27</v>
      </c>
      <c r="Q54" s="298">
        <f t="shared" si="20"/>
        <v>48</v>
      </c>
    </row>
    <row r="55" spans="1:17" ht="22.5" x14ac:dyDescent="0.55000000000000004">
      <c r="A55" s="48"/>
      <c r="B55" s="295">
        <v>4</v>
      </c>
      <c r="C55" s="2" t="s">
        <v>61</v>
      </c>
      <c r="D55" s="2" t="s">
        <v>66</v>
      </c>
      <c r="E55" s="2" t="s">
        <v>14</v>
      </c>
      <c r="F55" s="1">
        <v>1</v>
      </c>
      <c r="G55" s="1">
        <v>7</v>
      </c>
      <c r="H55" s="298">
        <f t="shared" si="17"/>
        <v>8</v>
      </c>
      <c r="I55" s="1"/>
      <c r="J55" s="1"/>
      <c r="K55" s="298"/>
      <c r="L55" s="1"/>
      <c r="M55" s="1"/>
      <c r="N55" s="298"/>
      <c r="O55" s="1">
        <f t="shared" si="18"/>
        <v>1</v>
      </c>
      <c r="P55" s="1">
        <f t="shared" si="19"/>
        <v>7</v>
      </c>
      <c r="Q55" s="298">
        <f t="shared" si="20"/>
        <v>8</v>
      </c>
    </row>
    <row r="56" spans="1:17" ht="22.5" x14ac:dyDescent="0.55000000000000004">
      <c r="A56" s="48"/>
      <c r="B56" s="295">
        <v>5</v>
      </c>
      <c r="C56" s="2" t="s">
        <v>61</v>
      </c>
      <c r="D56" s="2" t="s">
        <v>67</v>
      </c>
      <c r="E56" s="2" t="s">
        <v>14</v>
      </c>
      <c r="F56" s="1">
        <v>3</v>
      </c>
      <c r="G56" s="1">
        <v>22</v>
      </c>
      <c r="H56" s="298">
        <f t="shared" si="17"/>
        <v>25</v>
      </c>
      <c r="I56" s="1"/>
      <c r="J56" s="1"/>
      <c r="K56" s="298"/>
      <c r="L56" s="1"/>
      <c r="M56" s="1"/>
      <c r="N56" s="298"/>
      <c r="O56" s="1">
        <f t="shared" si="18"/>
        <v>3</v>
      </c>
      <c r="P56" s="1">
        <f t="shared" si="19"/>
        <v>22</v>
      </c>
      <c r="Q56" s="298">
        <f t="shared" si="20"/>
        <v>25</v>
      </c>
    </row>
    <row r="57" spans="1:17" ht="22.5" x14ac:dyDescent="0.55000000000000004">
      <c r="A57" s="48"/>
      <c r="B57" s="295">
        <v>6</v>
      </c>
      <c r="C57" s="2" t="s">
        <v>68</v>
      </c>
      <c r="D57" s="2" t="s">
        <v>69</v>
      </c>
      <c r="E57" s="2" t="s">
        <v>42</v>
      </c>
      <c r="F57" s="1"/>
      <c r="G57" s="1"/>
      <c r="H57" s="298"/>
      <c r="I57" s="1"/>
      <c r="J57" s="1"/>
      <c r="K57" s="298"/>
      <c r="L57" s="1">
        <v>1</v>
      </c>
      <c r="M57" s="1"/>
      <c r="N57" s="298">
        <f>L57+M57</f>
        <v>1</v>
      </c>
      <c r="O57" s="1">
        <f t="shared" si="18"/>
        <v>1</v>
      </c>
      <c r="P57" s="1"/>
      <c r="Q57" s="298">
        <f t="shared" si="20"/>
        <v>1</v>
      </c>
    </row>
    <row r="58" spans="1:17" ht="22.5" x14ac:dyDescent="0.55000000000000004">
      <c r="A58" s="48"/>
      <c r="B58" s="295">
        <v>7</v>
      </c>
      <c r="C58" s="2" t="s">
        <v>70</v>
      </c>
      <c r="D58" s="2" t="s">
        <v>71</v>
      </c>
      <c r="E58" s="2" t="s">
        <v>14</v>
      </c>
      <c r="F58" s="1">
        <v>6</v>
      </c>
      <c r="G58" s="1">
        <v>128</v>
      </c>
      <c r="H58" s="298">
        <f>F58+G58</f>
        <v>134</v>
      </c>
      <c r="I58" s="1"/>
      <c r="J58" s="1">
        <v>14</v>
      </c>
      <c r="K58" s="298">
        <f>I58+J58</f>
        <v>14</v>
      </c>
      <c r="L58" s="1"/>
      <c r="M58" s="1"/>
      <c r="N58" s="298"/>
      <c r="O58" s="1">
        <f t="shared" si="18"/>
        <v>6</v>
      </c>
      <c r="P58" s="1">
        <f t="shared" si="19"/>
        <v>142</v>
      </c>
      <c r="Q58" s="298">
        <f t="shared" si="20"/>
        <v>148</v>
      </c>
    </row>
    <row r="59" spans="1:17" ht="22.5" x14ac:dyDescent="0.55000000000000004">
      <c r="A59" s="48"/>
      <c r="B59" s="295">
        <v>8</v>
      </c>
      <c r="C59" s="2" t="s">
        <v>72</v>
      </c>
      <c r="D59" s="2" t="s">
        <v>71</v>
      </c>
      <c r="E59" s="2" t="s">
        <v>42</v>
      </c>
      <c r="F59" s="1"/>
      <c r="G59" s="1"/>
      <c r="H59" s="298"/>
      <c r="I59" s="1"/>
      <c r="J59" s="1"/>
      <c r="K59" s="298"/>
      <c r="L59" s="1">
        <v>1</v>
      </c>
      <c r="M59" s="1">
        <v>3</v>
      </c>
      <c r="N59" s="298">
        <f t="shared" ref="N59" si="21">L59+M59</f>
        <v>4</v>
      </c>
      <c r="O59" s="1">
        <f t="shared" si="18"/>
        <v>1</v>
      </c>
      <c r="P59" s="1">
        <f t="shared" si="19"/>
        <v>3</v>
      </c>
      <c r="Q59" s="298">
        <f t="shared" si="20"/>
        <v>4</v>
      </c>
    </row>
    <row r="60" spans="1:17" ht="22.5" x14ac:dyDescent="0.55000000000000004">
      <c r="A60" s="48"/>
      <c r="B60" s="295">
        <v>9</v>
      </c>
      <c r="C60" s="2" t="s">
        <v>49</v>
      </c>
      <c r="D60" s="2" t="s">
        <v>110</v>
      </c>
      <c r="E60" s="2" t="s">
        <v>14</v>
      </c>
      <c r="F60" s="1">
        <v>9</v>
      </c>
      <c r="G60" s="1">
        <v>65</v>
      </c>
      <c r="H60" s="298">
        <f>F60+G60</f>
        <v>74</v>
      </c>
      <c r="I60" s="1"/>
      <c r="J60" s="1"/>
      <c r="K60" s="298"/>
      <c r="L60" s="1"/>
      <c r="M60" s="1"/>
      <c r="N60" s="298"/>
      <c r="O60" s="1">
        <f t="shared" si="18"/>
        <v>9</v>
      </c>
      <c r="P60" s="1">
        <f t="shared" si="19"/>
        <v>65</v>
      </c>
      <c r="Q60" s="298">
        <f t="shared" si="20"/>
        <v>74</v>
      </c>
    </row>
    <row r="61" spans="1:17" s="440" customFormat="1" ht="22.5" x14ac:dyDescent="0.55000000000000004">
      <c r="A61" s="312" t="s">
        <v>73</v>
      </c>
      <c r="B61" s="312"/>
      <c r="C61" s="312"/>
      <c r="D61" s="312"/>
      <c r="E61" s="312"/>
      <c r="F61" s="298">
        <f t="shared" ref="F61:Q61" si="22">SUM(F52:F60)</f>
        <v>47</v>
      </c>
      <c r="G61" s="298">
        <f t="shared" si="22"/>
        <v>318</v>
      </c>
      <c r="H61" s="298">
        <f t="shared" si="22"/>
        <v>365</v>
      </c>
      <c r="I61" s="298">
        <f t="shared" si="22"/>
        <v>14</v>
      </c>
      <c r="J61" s="298">
        <f t="shared" si="22"/>
        <v>43</v>
      </c>
      <c r="K61" s="298">
        <f t="shared" si="22"/>
        <v>57</v>
      </c>
      <c r="L61" s="298">
        <f t="shared" si="22"/>
        <v>2</v>
      </c>
      <c r="M61" s="298">
        <f t="shared" si="22"/>
        <v>3</v>
      </c>
      <c r="N61" s="298">
        <f t="shared" si="22"/>
        <v>5</v>
      </c>
      <c r="O61" s="298">
        <f t="shared" si="22"/>
        <v>63</v>
      </c>
      <c r="P61" s="298">
        <f t="shared" si="22"/>
        <v>364</v>
      </c>
      <c r="Q61" s="298">
        <f t="shared" si="22"/>
        <v>427</v>
      </c>
    </row>
    <row r="62" spans="1:17" ht="22.5" x14ac:dyDescent="0.55000000000000004">
      <c r="A62" s="24" t="s">
        <v>74</v>
      </c>
      <c r="B62" s="25"/>
      <c r="C62" s="25"/>
      <c r="D62" s="25"/>
      <c r="E62" s="25"/>
      <c r="F62" s="26"/>
      <c r="G62" s="26"/>
      <c r="H62" s="447"/>
      <c r="I62" s="26"/>
      <c r="J62" s="26"/>
      <c r="K62" s="447"/>
      <c r="L62" s="26"/>
      <c r="M62" s="26"/>
      <c r="N62" s="447"/>
      <c r="O62" s="26"/>
      <c r="P62" s="26"/>
      <c r="Q62" s="447"/>
    </row>
    <row r="63" spans="1:17" ht="22.5" x14ac:dyDescent="0.55000000000000004">
      <c r="A63" s="48"/>
      <c r="B63" s="295">
        <v>1</v>
      </c>
      <c r="C63" s="2" t="s">
        <v>75</v>
      </c>
      <c r="D63" s="2" t="s">
        <v>76</v>
      </c>
      <c r="E63" s="2" t="s">
        <v>14</v>
      </c>
      <c r="F63" s="1">
        <v>35</v>
      </c>
      <c r="G63" s="1">
        <v>22</v>
      </c>
      <c r="H63" s="448">
        <f>F63+G63</f>
        <v>57</v>
      </c>
      <c r="I63" s="1">
        <v>9</v>
      </c>
      <c r="J63" s="1">
        <v>2</v>
      </c>
      <c r="K63" s="448">
        <f>I63+J63</f>
        <v>11</v>
      </c>
      <c r="L63" s="1"/>
      <c r="M63" s="1"/>
      <c r="N63" s="448"/>
      <c r="O63" s="1">
        <f>F63+I63+L63</f>
        <v>44</v>
      </c>
      <c r="P63" s="1">
        <f>G63+J63+M63</f>
        <v>24</v>
      </c>
      <c r="Q63" s="448">
        <f>O63+P63</f>
        <v>68</v>
      </c>
    </row>
    <row r="64" spans="1:17" ht="22.5" x14ac:dyDescent="0.55000000000000004">
      <c r="A64" s="48"/>
      <c r="B64" s="295">
        <v>2</v>
      </c>
      <c r="C64" s="2" t="s">
        <v>77</v>
      </c>
      <c r="D64" s="2" t="s">
        <v>79</v>
      </c>
      <c r="E64" s="2" t="s">
        <v>14</v>
      </c>
      <c r="F64" s="1">
        <v>40</v>
      </c>
      <c r="G64" s="1">
        <v>61</v>
      </c>
      <c r="H64" s="448">
        <f>F64+G64</f>
        <v>101</v>
      </c>
      <c r="I64" s="1">
        <v>12</v>
      </c>
      <c r="J64" s="1">
        <v>14</v>
      </c>
      <c r="K64" s="448">
        <f>I64+J64</f>
        <v>26</v>
      </c>
      <c r="L64" s="1"/>
      <c r="M64" s="1"/>
      <c r="N64" s="448"/>
      <c r="O64" s="1">
        <f t="shared" ref="O64:O66" si="23">F64+I64+L64</f>
        <v>52</v>
      </c>
      <c r="P64" s="1">
        <f t="shared" ref="P64:P66" si="24">G64+J64+M64</f>
        <v>75</v>
      </c>
      <c r="Q64" s="448">
        <f t="shared" ref="Q64:Q66" si="25">O64+P64</f>
        <v>127</v>
      </c>
    </row>
    <row r="65" spans="1:17" ht="22.5" x14ac:dyDescent="0.55000000000000004">
      <c r="A65" s="48"/>
      <c r="B65" s="295">
        <v>3</v>
      </c>
      <c r="C65" s="2" t="s">
        <v>80</v>
      </c>
      <c r="D65" s="2" t="s">
        <v>78</v>
      </c>
      <c r="E65" s="2" t="s">
        <v>42</v>
      </c>
      <c r="F65" s="1"/>
      <c r="G65" s="1"/>
      <c r="H65" s="448"/>
      <c r="I65" s="1"/>
      <c r="J65" s="1"/>
      <c r="K65" s="448"/>
      <c r="L65" s="1">
        <v>3</v>
      </c>
      <c r="M65" s="1">
        <v>1</v>
      </c>
      <c r="N65" s="448">
        <f>L65+M65</f>
        <v>4</v>
      </c>
      <c r="O65" s="1">
        <f t="shared" si="23"/>
        <v>3</v>
      </c>
      <c r="P65" s="1">
        <f t="shared" si="24"/>
        <v>1</v>
      </c>
      <c r="Q65" s="448">
        <f t="shared" si="25"/>
        <v>4</v>
      </c>
    </row>
    <row r="66" spans="1:17" ht="22.5" x14ac:dyDescent="0.55000000000000004">
      <c r="A66" s="48"/>
      <c r="B66" s="295">
        <v>4</v>
      </c>
      <c r="C66" s="2" t="s">
        <v>81</v>
      </c>
      <c r="D66" s="2" t="s">
        <v>82</v>
      </c>
      <c r="E66" s="2" t="s">
        <v>14</v>
      </c>
      <c r="F66" s="1">
        <v>75</v>
      </c>
      <c r="G66" s="1">
        <v>60</v>
      </c>
      <c r="H66" s="448">
        <f>F66+G66</f>
        <v>135</v>
      </c>
      <c r="I66" s="1">
        <v>7</v>
      </c>
      <c r="J66" s="1">
        <v>5</v>
      </c>
      <c r="K66" s="448">
        <f>I66+J66</f>
        <v>12</v>
      </c>
      <c r="L66" s="1"/>
      <c r="M66" s="1"/>
      <c r="N66" s="448"/>
      <c r="O66" s="1">
        <f t="shared" si="23"/>
        <v>82</v>
      </c>
      <c r="P66" s="1">
        <f t="shared" si="24"/>
        <v>65</v>
      </c>
      <c r="Q66" s="448">
        <f t="shared" si="25"/>
        <v>147</v>
      </c>
    </row>
    <row r="67" spans="1:17" s="440" customFormat="1" ht="22.5" x14ac:dyDescent="0.55000000000000004">
      <c r="A67" s="455" t="s">
        <v>83</v>
      </c>
      <c r="B67" s="455"/>
      <c r="C67" s="455"/>
      <c r="D67" s="455"/>
      <c r="E67" s="455"/>
      <c r="F67" s="448">
        <f>SUM(F63:F66)</f>
        <v>150</v>
      </c>
      <c r="G67" s="448">
        <f t="shared" ref="G67:Q67" si="26">SUM(G63:G66)</f>
        <v>143</v>
      </c>
      <c r="H67" s="448">
        <f t="shared" si="26"/>
        <v>293</v>
      </c>
      <c r="I67" s="448">
        <f t="shared" si="26"/>
        <v>28</v>
      </c>
      <c r="J67" s="448">
        <f t="shared" si="26"/>
        <v>21</v>
      </c>
      <c r="K67" s="448">
        <f t="shared" si="26"/>
        <v>49</v>
      </c>
      <c r="L67" s="448">
        <f t="shared" si="26"/>
        <v>3</v>
      </c>
      <c r="M67" s="448">
        <f t="shared" si="26"/>
        <v>1</v>
      </c>
      <c r="N67" s="448">
        <f t="shared" si="26"/>
        <v>4</v>
      </c>
      <c r="O67" s="448">
        <f t="shared" si="26"/>
        <v>181</v>
      </c>
      <c r="P67" s="448">
        <f t="shared" si="26"/>
        <v>165</v>
      </c>
      <c r="Q67" s="448">
        <f t="shared" si="26"/>
        <v>346</v>
      </c>
    </row>
    <row r="68" spans="1:17" s="440" customFormat="1" ht="22.5" x14ac:dyDescent="0.55000000000000004">
      <c r="A68" s="456" t="s">
        <v>84</v>
      </c>
      <c r="B68" s="456"/>
      <c r="C68" s="456"/>
      <c r="D68" s="456"/>
      <c r="E68" s="456"/>
      <c r="F68" s="449">
        <f t="shared" ref="F68:Q68" si="27">SUM(F19+F37+F50+F61+F67)</f>
        <v>555</v>
      </c>
      <c r="G68" s="449">
        <f t="shared" si="27"/>
        <v>1375</v>
      </c>
      <c r="H68" s="449">
        <f t="shared" si="27"/>
        <v>1930</v>
      </c>
      <c r="I68" s="449">
        <f t="shared" si="27"/>
        <v>64</v>
      </c>
      <c r="J68" s="449">
        <f t="shared" si="27"/>
        <v>84</v>
      </c>
      <c r="K68" s="449">
        <f t="shared" si="27"/>
        <v>148</v>
      </c>
      <c r="L68" s="449">
        <f t="shared" si="27"/>
        <v>84</v>
      </c>
      <c r="M68" s="449">
        <f t="shared" si="27"/>
        <v>145</v>
      </c>
      <c r="N68" s="449">
        <f t="shared" si="27"/>
        <v>229</v>
      </c>
      <c r="O68" s="449">
        <f t="shared" si="27"/>
        <v>703</v>
      </c>
      <c r="P68" s="449">
        <f t="shared" si="27"/>
        <v>1604</v>
      </c>
      <c r="Q68" s="449">
        <f t="shared" si="27"/>
        <v>2307</v>
      </c>
    </row>
  </sheetData>
  <mergeCells count="12">
    <mergeCell ref="A68:E68"/>
    <mergeCell ref="A1:Q1"/>
    <mergeCell ref="F2:Q2"/>
    <mergeCell ref="F3:H3"/>
    <mergeCell ref="I3:K3"/>
    <mergeCell ref="L3:N3"/>
    <mergeCell ref="O3:Q3"/>
    <mergeCell ref="A19:E19"/>
    <mergeCell ref="A37:E37"/>
    <mergeCell ref="A50:E50"/>
    <mergeCell ref="A61:E61"/>
    <mergeCell ref="A67:E6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300" verticalDpi="300" r:id="rId1"/>
  <rowBreaks count="4" manualBreakCount="4">
    <brk id="19" max="16383" man="1"/>
    <brk id="37" max="16383" man="1"/>
    <brk id="50" max="16383" man="1"/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"/>
  <sheetViews>
    <sheetView zoomScaleNormal="100" zoomScaleSheetLayoutView="85" workbookViewId="0">
      <selection sqref="A1:M1"/>
    </sheetView>
  </sheetViews>
  <sheetFormatPr defaultRowHeight="22.5" x14ac:dyDescent="0.55000000000000004"/>
  <cols>
    <col min="1" max="1" width="1.42578125" style="4" customWidth="1"/>
    <col min="2" max="2" width="4.7109375" style="4" customWidth="1"/>
    <col min="3" max="3" width="25.5703125" style="4" bestFit="1" customWidth="1"/>
    <col min="4" max="4" width="41.42578125" style="4" customWidth="1"/>
    <col min="5" max="5" width="16.7109375" style="4" customWidth="1"/>
    <col min="6" max="8" width="8" style="28" customWidth="1"/>
    <col min="9" max="9" width="8" style="141" customWidth="1"/>
    <col min="10" max="12" width="8" style="28" customWidth="1"/>
    <col min="13" max="13" width="8" style="141" customWidth="1"/>
    <col min="14" max="16384" width="9.140625" style="27"/>
  </cols>
  <sheetData>
    <row r="1" spans="1:13" ht="24.75" x14ac:dyDescent="0.6">
      <c r="A1" s="344" t="s">
        <v>134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s="142" customFormat="1" x14ac:dyDescent="0.55000000000000004">
      <c r="A2" s="270"/>
      <c r="B2" s="271"/>
      <c r="C2" s="139"/>
      <c r="D2" s="139"/>
      <c r="E2" s="139"/>
      <c r="F2" s="329" t="s">
        <v>98</v>
      </c>
      <c r="G2" s="329"/>
      <c r="H2" s="329"/>
      <c r="I2" s="329"/>
      <c r="J2" s="329" t="s">
        <v>88</v>
      </c>
      <c r="K2" s="329"/>
      <c r="L2" s="329"/>
      <c r="M2" s="329"/>
    </row>
    <row r="3" spans="1:13" s="142" customFormat="1" x14ac:dyDescent="0.55000000000000004">
      <c r="A3" s="272"/>
      <c r="B3" s="273" t="s">
        <v>2</v>
      </c>
      <c r="C3" s="274" t="s">
        <v>3</v>
      </c>
      <c r="D3" s="274" t="s">
        <v>4</v>
      </c>
      <c r="E3" s="274" t="s">
        <v>5</v>
      </c>
      <c r="F3" s="275" t="s">
        <v>99</v>
      </c>
      <c r="G3" s="276" t="s">
        <v>99</v>
      </c>
      <c r="H3" s="277" t="s">
        <v>99</v>
      </c>
      <c r="I3" s="139" t="s">
        <v>10</v>
      </c>
      <c r="J3" s="275" t="s">
        <v>99</v>
      </c>
      <c r="K3" s="276" t="s">
        <v>99</v>
      </c>
      <c r="L3" s="277" t="s">
        <v>99</v>
      </c>
      <c r="M3" s="139" t="s">
        <v>10</v>
      </c>
    </row>
    <row r="4" spans="1:13" s="142" customFormat="1" x14ac:dyDescent="0.55000000000000004">
      <c r="A4" s="278"/>
      <c r="B4" s="279"/>
      <c r="C4" s="140"/>
      <c r="D4" s="140"/>
      <c r="E4" s="140" t="s">
        <v>7</v>
      </c>
      <c r="F4" s="280" t="s">
        <v>100</v>
      </c>
      <c r="G4" s="281" t="s">
        <v>101</v>
      </c>
      <c r="H4" s="282" t="s">
        <v>102</v>
      </c>
      <c r="I4" s="140" t="s">
        <v>132</v>
      </c>
      <c r="J4" s="280" t="s">
        <v>100</v>
      </c>
      <c r="K4" s="281" t="s">
        <v>101</v>
      </c>
      <c r="L4" s="282" t="s">
        <v>102</v>
      </c>
      <c r="M4" s="140" t="s">
        <v>132</v>
      </c>
    </row>
    <row r="5" spans="1:13" s="142" customFormat="1" x14ac:dyDescent="0.55000000000000004">
      <c r="A5" s="283" t="s">
        <v>11</v>
      </c>
      <c r="B5" s="284"/>
      <c r="C5" s="285"/>
      <c r="D5" s="285"/>
      <c r="E5" s="285"/>
      <c r="F5" s="119"/>
      <c r="G5" s="119"/>
      <c r="H5" s="119"/>
      <c r="I5" s="119"/>
      <c r="J5" s="119"/>
      <c r="K5" s="119"/>
      <c r="L5" s="119"/>
      <c r="M5" s="119"/>
    </row>
    <row r="6" spans="1:13" x14ac:dyDescent="0.55000000000000004">
      <c r="A6" s="248"/>
      <c r="B6" s="2">
        <v>1</v>
      </c>
      <c r="C6" s="2" t="s">
        <v>12</v>
      </c>
      <c r="D6" s="2" t="s">
        <v>13</v>
      </c>
      <c r="E6" s="2" t="s">
        <v>14</v>
      </c>
      <c r="F6" s="42">
        <f>แยกชั้นปี!W6</f>
        <v>78</v>
      </c>
      <c r="G6" s="44"/>
      <c r="H6" s="45"/>
      <c r="I6" s="138">
        <f>SUM(F6:H6)</f>
        <v>78</v>
      </c>
      <c r="J6" s="42">
        <f>แยกชั้นปี!H6</f>
        <v>7</v>
      </c>
      <c r="K6" s="44"/>
      <c r="L6" s="45"/>
      <c r="M6" s="138">
        <f>SUM(J6:L6)</f>
        <v>7</v>
      </c>
    </row>
    <row r="7" spans="1:13" x14ac:dyDescent="0.55000000000000004">
      <c r="A7" s="249"/>
      <c r="B7" s="2">
        <v>2</v>
      </c>
      <c r="C7" s="2" t="s">
        <v>12</v>
      </c>
      <c r="D7" s="2" t="s">
        <v>15</v>
      </c>
      <c r="E7" s="2" t="s">
        <v>14</v>
      </c>
      <c r="F7" s="299">
        <f>แยกชั้นปี!W7</f>
        <v>49</v>
      </c>
      <c r="G7" s="156"/>
      <c r="H7" s="45"/>
      <c r="I7" s="138">
        <f t="shared" ref="I7:I17" si="0">SUM(F7:H7)</f>
        <v>49</v>
      </c>
      <c r="J7" s="299">
        <f>แยกชั้นปี!H7</f>
        <v>30</v>
      </c>
      <c r="K7" s="156"/>
      <c r="L7" s="45"/>
      <c r="M7" s="157">
        <f t="shared" ref="M7:M17" si="1">SUM(J7:L7)</f>
        <v>30</v>
      </c>
    </row>
    <row r="8" spans="1:13" x14ac:dyDescent="0.55000000000000004">
      <c r="A8" s="249"/>
      <c r="B8" s="2">
        <v>3</v>
      </c>
      <c r="C8" s="2" t="s">
        <v>12</v>
      </c>
      <c r="D8" s="2" t="s">
        <v>16</v>
      </c>
      <c r="E8" s="2" t="s">
        <v>14</v>
      </c>
      <c r="F8" s="299">
        <f>แยกชั้นปี!W8</f>
        <v>57</v>
      </c>
      <c r="G8" s="156"/>
      <c r="H8" s="45"/>
      <c r="I8" s="138">
        <f t="shared" si="0"/>
        <v>57</v>
      </c>
      <c r="J8" s="299">
        <f>แยกชั้นปี!H8</f>
        <v>18</v>
      </c>
      <c r="K8" s="156"/>
      <c r="L8" s="45"/>
      <c r="M8" s="157">
        <f t="shared" si="1"/>
        <v>18</v>
      </c>
    </row>
    <row r="9" spans="1:13" x14ac:dyDescent="0.55000000000000004">
      <c r="A9" s="249"/>
      <c r="B9" s="2">
        <v>4</v>
      </c>
      <c r="C9" s="2" t="s">
        <v>12</v>
      </c>
      <c r="D9" s="2" t="s">
        <v>17</v>
      </c>
      <c r="E9" s="2" t="s">
        <v>14</v>
      </c>
      <c r="F9" s="299">
        <f>แยกชั้นปี!W9</f>
        <v>268</v>
      </c>
      <c r="G9" s="156"/>
      <c r="H9" s="45"/>
      <c r="I9" s="138">
        <f t="shared" si="0"/>
        <v>268</v>
      </c>
      <c r="J9" s="299">
        <f>แยกชั้นปี!H9</f>
        <v>59</v>
      </c>
      <c r="K9" s="156"/>
      <c r="L9" s="45"/>
      <c r="M9" s="157">
        <f t="shared" si="1"/>
        <v>59</v>
      </c>
    </row>
    <row r="10" spans="1:13" x14ac:dyDescent="0.55000000000000004">
      <c r="A10" s="249"/>
      <c r="B10" s="2">
        <v>5</v>
      </c>
      <c r="C10" s="2" t="s">
        <v>12</v>
      </c>
      <c r="D10" s="2" t="s">
        <v>18</v>
      </c>
      <c r="E10" s="2" t="s">
        <v>14</v>
      </c>
      <c r="F10" s="299">
        <f>แยกชั้นปี!W10</f>
        <v>470</v>
      </c>
      <c r="G10" s="156"/>
      <c r="H10" s="45"/>
      <c r="I10" s="138">
        <f t="shared" si="0"/>
        <v>470</v>
      </c>
      <c r="J10" s="299">
        <f>แยกชั้นปี!H10</f>
        <v>82</v>
      </c>
      <c r="K10" s="156"/>
      <c r="L10" s="45"/>
      <c r="M10" s="157">
        <f t="shared" si="1"/>
        <v>82</v>
      </c>
    </row>
    <row r="11" spans="1:13" x14ac:dyDescent="0.55000000000000004">
      <c r="A11" s="249"/>
      <c r="B11" s="2">
        <v>6</v>
      </c>
      <c r="C11" s="2" t="s">
        <v>12</v>
      </c>
      <c r="D11" s="2" t="s">
        <v>19</v>
      </c>
      <c r="E11" s="2" t="s">
        <v>14</v>
      </c>
      <c r="F11" s="299">
        <f>แยกชั้นปี!W11</f>
        <v>54</v>
      </c>
      <c r="G11" s="156"/>
      <c r="H11" s="45"/>
      <c r="I11" s="138">
        <f t="shared" si="0"/>
        <v>54</v>
      </c>
      <c r="J11" s="299">
        <f>แยกชั้นปี!H11</f>
        <v>6</v>
      </c>
      <c r="K11" s="156"/>
      <c r="L11" s="45"/>
      <c r="M11" s="157">
        <f t="shared" si="1"/>
        <v>6</v>
      </c>
    </row>
    <row r="12" spans="1:13" x14ac:dyDescent="0.55000000000000004">
      <c r="A12" s="249"/>
      <c r="B12" s="2">
        <v>7</v>
      </c>
      <c r="C12" s="2" t="s">
        <v>105</v>
      </c>
      <c r="D12" s="2" t="s">
        <v>20</v>
      </c>
      <c r="E12" s="2" t="s">
        <v>14</v>
      </c>
      <c r="F12" s="299">
        <f>แยกชั้นปี!W12</f>
        <v>144</v>
      </c>
      <c r="G12" s="156"/>
      <c r="H12" s="45"/>
      <c r="I12" s="138">
        <f t="shared" si="0"/>
        <v>144</v>
      </c>
      <c r="J12" s="299">
        <f>แยกชั้นปี!H12</f>
        <v>37</v>
      </c>
      <c r="K12" s="156"/>
      <c r="L12" s="45"/>
      <c r="M12" s="157">
        <f t="shared" si="1"/>
        <v>37</v>
      </c>
    </row>
    <row r="13" spans="1:13" x14ac:dyDescent="0.55000000000000004">
      <c r="A13" s="249"/>
      <c r="B13" s="2">
        <v>8</v>
      </c>
      <c r="C13" s="2" t="s">
        <v>12</v>
      </c>
      <c r="D13" s="2" t="s">
        <v>106</v>
      </c>
      <c r="E13" s="2" t="s">
        <v>14</v>
      </c>
      <c r="F13" s="299">
        <f>แยกชั้นปี!W13</f>
        <v>50</v>
      </c>
      <c r="G13" s="156"/>
      <c r="H13" s="45"/>
      <c r="I13" s="138">
        <f t="shared" si="0"/>
        <v>50</v>
      </c>
      <c r="J13" s="299">
        <f>แยกชั้นปี!H13</f>
        <v>12</v>
      </c>
      <c r="K13" s="156"/>
      <c r="L13" s="45"/>
      <c r="M13" s="157">
        <f t="shared" si="1"/>
        <v>12</v>
      </c>
    </row>
    <row r="14" spans="1:13" x14ac:dyDescent="0.55000000000000004">
      <c r="A14" s="249"/>
      <c r="B14" s="2">
        <v>9</v>
      </c>
      <c r="C14" s="2" t="s">
        <v>12</v>
      </c>
      <c r="D14" s="2" t="s">
        <v>107</v>
      </c>
      <c r="E14" s="2" t="s">
        <v>14</v>
      </c>
      <c r="F14" s="299">
        <f>แยกชั้นปี!W14</f>
        <v>43</v>
      </c>
      <c r="G14" s="156"/>
      <c r="H14" s="45"/>
      <c r="I14" s="138">
        <f t="shared" si="0"/>
        <v>43</v>
      </c>
      <c r="J14" s="299">
        <f>แยกชั้นปี!H14</f>
        <v>9</v>
      </c>
      <c r="K14" s="156"/>
      <c r="L14" s="45"/>
      <c r="M14" s="157">
        <f t="shared" si="1"/>
        <v>9</v>
      </c>
    </row>
    <row r="15" spans="1:13" x14ac:dyDescent="0.55000000000000004">
      <c r="A15" s="249"/>
      <c r="B15" s="2">
        <v>10</v>
      </c>
      <c r="C15" s="2" t="s">
        <v>12</v>
      </c>
      <c r="D15" s="2" t="s">
        <v>113</v>
      </c>
      <c r="E15" s="2" t="s">
        <v>14</v>
      </c>
      <c r="F15" s="299">
        <f>แยกชั้นปี!W15</f>
        <v>56</v>
      </c>
      <c r="G15" s="156"/>
      <c r="H15" s="45"/>
      <c r="I15" s="138">
        <f t="shared" si="0"/>
        <v>56</v>
      </c>
      <c r="J15" s="299">
        <f>แยกชั้นปี!H15</f>
        <v>13</v>
      </c>
      <c r="K15" s="156"/>
      <c r="L15" s="45"/>
      <c r="M15" s="157">
        <f t="shared" si="1"/>
        <v>13</v>
      </c>
    </row>
    <row r="16" spans="1:13" x14ac:dyDescent="0.55000000000000004">
      <c r="A16" s="249"/>
      <c r="B16" s="2">
        <v>11</v>
      </c>
      <c r="C16" s="2" t="s">
        <v>21</v>
      </c>
      <c r="D16" s="2" t="s">
        <v>112</v>
      </c>
      <c r="E16" s="2" t="s">
        <v>14</v>
      </c>
      <c r="F16" s="299">
        <f>แยกชั้นปี!W16</f>
        <v>49</v>
      </c>
      <c r="G16" s="156"/>
      <c r="H16" s="45"/>
      <c r="I16" s="138">
        <f t="shared" si="0"/>
        <v>49</v>
      </c>
      <c r="J16" s="299">
        <f>แยกชั้นปี!H16</f>
        <v>10</v>
      </c>
      <c r="K16" s="156"/>
      <c r="L16" s="45"/>
      <c r="M16" s="157">
        <f t="shared" si="1"/>
        <v>10</v>
      </c>
    </row>
    <row r="17" spans="1:13" x14ac:dyDescent="0.55000000000000004">
      <c r="A17" s="249"/>
      <c r="B17" s="2">
        <v>12</v>
      </c>
      <c r="C17" s="2" t="s">
        <v>21</v>
      </c>
      <c r="D17" s="2" t="s">
        <v>111</v>
      </c>
      <c r="E17" s="2" t="s">
        <v>14</v>
      </c>
      <c r="F17" s="299">
        <f>แยกชั้นปี!W17</f>
        <v>99</v>
      </c>
      <c r="G17" s="156">
        <f>แยกชั้นปี!AO17</f>
        <v>32</v>
      </c>
      <c r="H17" s="45"/>
      <c r="I17" s="138">
        <f t="shared" si="0"/>
        <v>131</v>
      </c>
      <c r="J17" s="299">
        <f>แยกชั้นปี!H17</f>
        <v>27</v>
      </c>
      <c r="K17" s="156"/>
      <c r="L17" s="45"/>
      <c r="M17" s="157">
        <f t="shared" si="1"/>
        <v>27</v>
      </c>
    </row>
    <row r="18" spans="1:13" s="142" customFormat="1" x14ac:dyDescent="0.55000000000000004">
      <c r="A18" s="346" t="s">
        <v>25</v>
      </c>
      <c r="B18" s="346"/>
      <c r="C18" s="346"/>
      <c r="D18" s="346"/>
      <c r="E18" s="346"/>
      <c r="F18" s="158">
        <f>SUM(F6:F17)</f>
        <v>1417</v>
      </c>
      <c r="G18" s="158">
        <f t="shared" ref="G18:M18" si="2">SUM(G6:G17)</f>
        <v>32</v>
      </c>
      <c r="H18" s="158"/>
      <c r="I18" s="158">
        <f t="shared" si="2"/>
        <v>1449</v>
      </c>
      <c r="J18" s="158">
        <f t="shared" si="2"/>
        <v>310</v>
      </c>
      <c r="K18" s="158"/>
      <c r="L18" s="158"/>
      <c r="M18" s="158">
        <f t="shared" si="2"/>
        <v>310</v>
      </c>
    </row>
    <row r="19" spans="1:13" s="142" customFormat="1" x14ac:dyDescent="0.55000000000000004">
      <c r="A19" s="267" t="s">
        <v>26</v>
      </c>
      <c r="B19" s="267"/>
      <c r="C19" s="268"/>
      <c r="D19" s="269"/>
      <c r="E19" s="269"/>
      <c r="F19" s="257"/>
      <c r="G19" s="257"/>
      <c r="H19" s="257"/>
      <c r="I19" s="257"/>
      <c r="J19" s="257"/>
      <c r="K19" s="257"/>
      <c r="L19" s="257"/>
      <c r="M19" s="257"/>
    </row>
    <row r="20" spans="1:13" x14ac:dyDescent="0.55000000000000004">
      <c r="A20" s="248"/>
      <c r="B20" s="2">
        <v>1</v>
      </c>
      <c r="C20" s="2" t="s">
        <v>27</v>
      </c>
      <c r="D20" s="2" t="s">
        <v>28</v>
      </c>
      <c r="E20" s="2" t="s">
        <v>14</v>
      </c>
      <c r="F20" s="42">
        <f>แยกชั้นปี!W21</f>
        <v>360</v>
      </c>
      <c r="G20" s="44"/>
      <c r="H20" s="45"/>
      <c r="I20" s="138">
        <f t="shared" ref="I20:I35" si="3">SUM(F20:H20)</f>
        <v>360</v>
      </c>
      <c r="J20" s="42">
        <f>แยกชั้นปี!H21</f>
        <v>80</v>
      </c>
      <c r="K20" s="44"/>
      <c r="L20" s="45"/>
      <c r="M20" s="138">
        <f t="shared" ref="M20:M32" si="4">SUM(J20:L20)</f>
        <v>80</v>
      </c>
    </row>
    <row r="21" spans="1:13" x14ac:dyDescent="0.55000000000000004">
      <c r="A21" s="249"/>
      <c r="B21" s="2">
        <v>2</v>
      </c>
      <c r="C21" s="2" t="s">
        <v>27</v>
      </c>
      <c r="D21" s="2" t="s">
        <v>29</v>
      </c>
      <c r="E21" s="2" t="s">
        <v>14</v>
      </c>
      <c r="F21" s="299">
        <f>แยกชั้นปี!W22</f>
        <v>353</v>
      </c>
      <c r="G21" s="44"/>
      <c r="H21" s="45"/>
      <c r="I21" s="138">
        <f t="shared" si="3"/>
        <v>353</v>
      </c>
      <c r="J21" s="299">
        <f>แยกชั้นปี!H22</f>
        <v>69</v>
      </c>
      <c r="K21" s="44"/>
      <c r="L21" s="45"/>
      <c r="M21" s="157">
        <f t="shared" si="4"/>
        <v>69</v>
      </c>
    </row>
    <row r="22" spans="1:13" x14ac:dyDescent="0.55000000000000004">
      <c r="A22" s="249"/>
      <c r="B22" s="2">
        <v>3</v>
      </c>
      <c r="C22" s="2" t="s">
        <v>27</v>
      </c>
      <c r="D22" s="2" t="s">
        <v>30</v>
      </c>
      <c r="E22" s="2" t="s">
        <v>14</v>
      </c>
      <c r="F22" s="299">
        <f>แยกชั้นปี!W23</f>
        <v>251</v>
      </c>
      <c r="G22" s="44"/>
      <c r="H22" s="45"/>
      <c r="I22" s="138">
        <f t="shared" si="3"/>
        <v>251</v>
      </c>
      <c r="J22" s="299">
        <f>แยกชั้นปี!H23</f>
        <v>48</v>
      </c>
      <c r="K22" s="44"/>
      <c r="L22" s="45"/>
      <c r="M22" s="157">
        <f t="shared" si="4"/>
        <v>48</v>
      </c>
    </row>
    <row r="23" spans="1:13" x14ac:dyDescent="0.55000000000000004">
      <c r="A23" s="249"/>
      <c r="B23" s="2">
        <v>4</v>
      </c>
      <c r="C23" s="2" t="s">
        <v>27</v>
      </c>
      <c r="D23" s="2" t="s">
        <v>31</v>
      </c>
      <c r="E23" s="2" t="s">
        <v>14</v>
      </c>
      <c r="F23" s="299">
        <f>แยกชั้นปี!W24</f>
        <v>359</v>
      </c>
      <c r="G23" s="44"/>
      <c r="H23" s="45"/>
      <c r="I23" s="138">
        <f t="shared" si="3"/>
        <v>359</v>
      </c>
      <c r="J23" s="299">
        <f>แยกชั้นปี!H24</f>
        <v>76</v>
      </c>
      <c r="K23" s="44"/>
      <c r="L23" s="45"/>
      <c r="M23" s="157">
        <f t="shared" si="4"/>
        <v>76</v>
      </c>
    </row>
    <row r="24" spans="1:13" x14ac:dyDescent="0.55000000000000004">
      <c r="A24" s="249"/>
      <c r="B24" s="2">
        <v>5</v>
      </c>
      <c r="C24" s="2" t="s">
        <v>27</v>
      </c>
      <c r="D24" s="2" t="s">
        <v>32</v>
      </c>
      <c r="E24" s="2" t="s">
        <v>14</v>
      </c>
      <c r="F24" s="299">
        <f>แยกชั้นปี!W25</f>
        <v>365</v>
      </c>
      <c r="G24" s="44"/>
      <c r="H24" s="45"/>
      <c r="I24" s="138">
        <f t="shared" si="3"/>
        <v>365</v>
      </c>
      <c r="J24" s="299">
        <f>แยกชั้นปี!H25</f>
        <v>75</v>
      </c>
      <c r="K24" s="44"/>
      <c r="L24" s="45"/>
      <c r="M24" s="157">
        <f t="shared" si="4"/>
        <v>75</v>
      </c>
    </row>
    <row r="25" spans="1:13" x14ac:dyDescent="0.55000000000000004">
      <c r="A25" s="249"/>
      <c r="B25" s="2">
        <v>6</v>
      </c>
      <c r="C25" s="2" t="s">
        <v>27</v>
      </c>
      <c r="D25" s="2" t="s">
        <v>33</v>
      </c>
      <c r="E25" s="2" t="s">
        <v>14</v>
      </c>
      <c r="F25" s="299">
        <f>แยกชั้นปี!W26</f>
        <v>361</v>
      </c>
      <c r="G25" s="44"/>
      <c r="H25" s="45"/>
      <c r="I25" s="138">
        <f t="shared" si="3"/>
        <v>361</v>
      </c>
      <c r="J25" s="299">
        <f>แยกชั้นปี!H26</f>
        <v>70</v>
      </c>
      <c r="K25" s="44"/>
      <c r="L25" s="45"/>
      <c r="M25" s="157">
        <f t="shared" si="4"/>
        <v>70</v>
      </c>
    </row>
    <row r="26" spans="1:13" x14ac:dyDescent="0.55000000000000004">
      <c r="A26" s="249"/>
      <c r="B26" s="2">
        <v>7</v>
      </c>
      <c r="C26" s="2" t="s">
        <v>27</v>
      </c>
      <c r="D26" s="2" t="s">
        <v>34</v>
      </c>
      <c r="E26" s="2" t="s">
        <v>14</v>
      </c>
      <c r="F26" s="299">
        <f>แยกชั้นปี!W27</f>
        <v>370</v>
      </c>
      <c r="G26" s="44"/>
      <c r="H26" s="45"/>
      <c r="I26" s="138">
        <f t="shared" si="3"/>
        <v>370</v>
      </c>
      <c r="J26" s="299">
        <f>แยกชั้นปี!H27</f>
        <v>79</v>
      </c>
      <c r="K26" s="44"/>
      <c r="L26" s="45"/>
      <c r="M26" s="157">
        <f t="shared" si="4"/>
        <v>79</v>
      </c>
    </row>
    <row r="27" spans="1:13" x14ac:dyDescent="0.55000000000000004">
      <c r="A27" s="249"/>
      <c r="B27" s="2">
        <v>8</v>
      </c>
      <c r="C27" s="2" t="s">
        <v>27</v>
      </c>
      <c r="D27" s="2" t="s">
        <v>35</v>
      </c>
      <c r="E27" s="2" t="s">
        <v>14</v>
      </c>
      <c r="F27" s="299">
        <f>แยกชั้นปี!W28</f>
        <v>340</v>
      </c>
      <c r="G27" s="44"/>
      <c r="H27" s="45"/>
      <c r="I27" s="138">
        <f t="shared" si="3"/>
        <v>340</v>
      </c>
      <c r="J27" s="299">
        <f>แยกชั้นปี!H28</f>
        <v>64</v>
      </c>
      <c r="K27" s="44"/>
      <c r="L27" s="45"/>
      <c r="M27" s="157">
        <f t="shared" si="4"/>
        <v>64</v>
      </c>
    </row>
    <row r="28" spans="1:13" x14ac:dyDescent="0.55000000000000004">
      <c r="A28" s="249"/>
      <c r="B28" s="2">
        <v>9</v>
      </c>
      <c r="C28" s="2" t="s">
        <v>27</v>
      </c>
      <c r="D28" s="2" t="s">
        <v>36</v>
      </c>
      <c r="E28" s="2" t="s">
        <v>14</v>
      </c>
      <c r="F28" s="299">
        <f>แยกชั้นปี!W29</f>
        <v>385</v>
      </c>
      <c r="G28" s="44"/>
      <c r="H28" s="45"/>
      <c r="I28" s="138">
        <f t="shared" si="3"/>
        <v>385</v>
      </c>
      <c r="J28" s="299">
        <f>แยกชั้นปี!H29</f>
        <v>84</v>
      </c>
      <c r="K28" s="44"/>
      <c r="L28" s="45"/>
      <c r="M28" s="157">
        <f t="shared" si="4"/>
        <v>84</v>
      </c>
    </row>
    <row r="29" spans="1:13" x14ac:dyDescent="0.55000000000000004">
      <c r="A29" s="249"/>
      <c r="B29" s="2">
        <v>10</v>
      </c>
      <c r="C29" s="2" t="s">
        <v>27</v>
      </c>
      <c r="D29" s="2" t="s">
        <v>37</v>
      </c>
      <c r="E29" s="2" t="s">
        <v>14</v>
      </c>
      <c r="F29" s="299">
        <f>แยกชั้นปี!W30</f>
        <v>248</v>
      </c>
      <c r="G29" s="44"/>
      <c r="H29" s="45"/>
      <c r="I29" s="138">
        <f t="shared" si="3"/>
        <v>248</v>
      </c>
      <c r="J29" s="299">
        <f>แยกชั้นปี!H30</f>
        <v>47</v>
      </c>
      <c r="K29" s="44"/>
      <c r="L29" s="45"/>
      <c r="M29" s="157">
        <f t="shared" si="4"/>
        <v>47</v>
      </c>
    </row>
    <row r="30" spans="1:13" x14ac:dyDescent="0.55000000000000004">
      <c r="A30" s="249"/>
      <c r="B30" s="2">
        <v>11</v>
      </c>
      <c r="C30" s="2" t="s">
        <v>27</v>
      </c>
      <c r="D30" s="2" t="s">
        <v>104</v>
      </c>
      <c r="E30" s="2" t="s">
        <v>14</v>
      </c>
      <c r="F30" s="299">
        <f>แยกชั้นปี!W31</f>
        <v>248</v>
      </c>
      <c r="G30" s="44"/>
      <c r="H30" s="45"/>
      <c r="I30" s="138">
        <f t="shared" si="3"/>
        <v>248</v>
      </c>
      <c r="J30" s="299">
        <f>แยกชั้นปี!H31</f>
        <v>40</v>
      </c>
      <c r="K30" s="44"/>
      <c r="L30" s="45"/>
      <c r="M30" s="157">
        <f t="shared" si="4"/>
        <v>40</v>
      </c>
    </row>
    <row r="31" spans="1:13" x14ac:dyDescent="0.55000000000000004">
      <c r="A31" s="249"/>
      <c r="B31" s="2">
        <v>12</v>
      </c>
      <c r="C31" s="2" t="s">
        <v>38</v>
      </c>
      <c r="D31" s="2" t="s">
        <v>39</v>
      </c>
      <c r="E31" s="3" t="s">
        <v>38</v>
      </c>
      <c r="F31" s="42"/>
      <c r="G31" s="44"/>
      <c r="H31" s="45">
        <f>แยกชั้นปี!AO32</f>
        <v>367</v>
      </c>
      <c r="I31" s="138">
        <f t="shared" si="3"/>
        <v>367</v>
      </c>
      <c r="J31" s="299"/>
      <c r="K31" s="44"/>
      <c r="L31" s="45">
        <f>แยกชั้นปี!Z32</f>
        <v>185</v>
      </c>
      <c r="M31" s="157">
        <f t="shared" si="4"/>
        <v>185</v>
      </c>
    </row>
    <row r="32" spans="1:13" x14ac:dyDescent="0.55000000000000004">
      <c r="A32" s="249"/>
      <c r="B32" s="2">
        <v>13</v>
      </c>
      <c r="C32" s="2" t="s">
        <v>40</v>
      </c>
      <c r="D32" s="2" t="s">
        <v>41</v>
      </c>
      <c r="E32" s="2" t="s">
        <v>42</v>
      </c>
      <c r="F32" s="42"/>
      <c r="G32" s="44"/>
      <c r="H32" s="45">
        <f>แยกชั้นปี!AO33</f>
        <v>110</v>
      </c>
      <c r="I32" s="138">
        <f t="shared" si="3"/>
        <v>110</v>
      </c>
      <c r="J32" s="299"/>
      <c r="K32" s="44"/>
      <c r="L32" s="45">
        <f>แยกชั้นปี!Z33</f>
        <v>32</v>
      </c>
      <c r="M32" s="157">
        <f t="shared" si="4"/>
        <v>32</v>
      </c>
    </row>
    <row r="33" spans="1:13" x14ac:dyDescent="0.55000000000000004">
      <c r="A33" s="249"/>
      <c r="B33" s="2">
        <v>14</v>
      </c>
      <c r="C33" s="2" t="s">
        <v>40</v>
      </c>
      <c r="D33" s="2" t="s">
        <v>43</v>
      </c>
      <c r="E33" s="2" t="s">
        <v>42</v>
      </c>
      <c r="F33" s="42"/>
      <c r="G33" s="44"/>
      <c r="H33" s="45">
        <f>แยกชั้นปี!AO34</f>
        <v>15</v>
      </c>
      <c r="I33" s="138">
        <f t="shared" si="3"/>
        <v>15</v>
      </c>
      <c r="J33" s="299"/>
      <c r="K33" s="44"/>
      <c r="L33" s="45"/>
      <c r="M33" s="157"/>
    </row>
    <row r="34" spans="1:13" x14ac:dyDescent="0.55000000000000004">
      <c r="A34" s="249"/>
      <c r="B34" s="2">
        <v>15</v>
      </c>
      <c r="C34" s="2" t="s">
        <v>40</v>
      </c>
      <c r="D34" s="2" t="s">
        <v>44</v>
      </c>
      <c r="E34" s="2" t="s">
        <v>42</v>
      </c>
      <c r="F34" s="42"/>
      <c r="G34" s="44"/>
      <c r="H34" s="45">
        <f>แยกชั้นปี!AO35</f>
        <v>6</v>
      </c>
      <c r="I34" s="138">
        <f t="shared" si="3"/>
        <v>6</v>
      </c>
      <c r="J34" s="299"/>
      <c r="K34" s="44"/>
      <c r="L34" s="45"/>
      <c r="M34" s="157"/>
    </row>
    <row r="35" spans="1:13" x14ac:dyDescent="0.55000000000000004">
      <c r="A35" s="121"/>
      <c r="B35" s="2">
        <v>16</v>
      </c>
      <c r="C35" s="2" t="s">
        <v>45</v>
      </c>
      <c r="D35" s="2" t="s">
        <v>41</v>
      </c>
      <c r="E35" s="2" t="s">
        <v>46</v>
      </c>
      <c r="F35" s="42"/>
      <c r="G35" s="44"/>
      <c r="H35" s="45">
        <f>แยกชั้นปี!AO36</f>
        <v>5</v>
      </c>
      <c r="I35" s="138">
        <f t="shared" si="3"/>
        <v>5</v>
      </c>
      <c r="J35" s="299"/>
      <c r="K35" s="44"/>
      <c r="L35" s="45"/>
      <c r="M35" s="157"/>
    </row>
    <row r="36" spans="1:13" s="142" customFormat="1" x14ac:dyDescent="0.55000000000000004">
      <c r="A36" s="347" t="s">
        <v>47</v>
      </c>
      <c r="B36" s="347"/>
      <c r="C36" s="347"/>
      <c r="D36" s="347"/>
      <c r="E36" s="347"/>
      <c r="F36" s="256">
        <f>SUM(F20:F35)</f>
        <v>3640</v>
      </c>
      <c r="G36" s="256"/>
      <c r="H36" s="256">
        <f t="shared" ref="H36:M36" si="5">SUM(H20:H35)</f>
        <v>503</v>
      </c>
      <c r="I36" s="256">
        <f t="shared" si="5"/>
        <v>4143</v>
      </c>
      <c r="J36" s="256">
        <f t="shared" si="5"/>
        <v>732</v>
      </c>
      <c r="K36" s="256">
        <f t="shared" si="5"/>
        <v>0</v>
      </c>
      <c r="L36" s="256">
        <f t="shared" si="5"/>
        <v>217</v>
      </c>
      <c r="M36" s="256">
        <f t="shared" si="5"/>
        <v>949</v>
      </c>
    </row>
    <row r="37" spans="1:13" s="142" customFormat="1" x14ac:dyDescent="0.55000000000000004">
      <c r="A37" s="264" t="s">
        <v>48</v>
      </c>
      <c r="B37" s="264"/>
      <c r="C37" s="265"/>
      <c r="D37" s="266"/>
      <c r="E37" s="266"/>
      <c r="F37" s="255"/>
      <c r="G37" s="255"/>
      <c r="H37" s="255"/>
      <c r="I37" s="255"/>
      <c r="J37" s="255"/>
      <c r="K37" s="255"/>
      <c r="L37" s="255"/>
      <c r="M37" s="255"/>
    </row>
    <row r="38" spans="1:13" x14ac:dyDescent="0.55000000000000004">
      <c r="A38" s="248"/>
      <c r="B38" s="2">
        <v>1</v>
      </c>
      <c r="C38" s="2" t="s">
        <v>49</v>
      </c>
      <c r="D38" s="2" t="s">
        <v>50</v>
      </c>
      <c r="E38" s="2" t="s">
        <v>14</v>
      </c>
      <c r="F38" s="42">
        <f>แยกชั้นปี!W39</f>
        <v>127</v>
      </c>
      <c r="G38" s="44">
        <f>แยกชั้นปี!AO39</f>
        <v>40</v>
      </c>
      <c r="H38" s="45"/>
      <c r="I38" s="138">
        <f t="shared" ref="I38:I46" si="6">SUM(F38:H38)</f>
        <v>167</v>
      </c>
      <c r="J38" s="42">
        <f>แยกชั้นปี!H39</f>
        <v>20</v>
      </c>
      <c r="K38" s="44">
        <f>แยกชั้นปี!Z39</f>
        <v>7</v>
      </c>
      <c r="L38" s="45"/>
      <c r="M38" s="138">
        <f t="shared" ref="M38:M46" si="7">SUM(J38:L38)</f>
        <v>27</v>
      </c>
    </row>
    <row r="39" spans="1:13" x14ac:dyDescent="0.55000000000000004">
      <c r="A39" s="249"/>
      <c r="B39" s="2">
        <v>2</v>
      </c>
      <c r="C39" s="2" t="s">
        <v>49</v>
      </c>
      <c r="D39" s="2" t="s">
        <v>51</v>
      </c>
      <c r="E39" s="2" t="s">
        <v>14</v>
      </c>
      <c r="F39" s="299">
        <f>แยกชั้นปี!W40</f>
        <v>172</v>
      </c>
      <c r="G39" s="156"/>
      <c r="H39" s="45"/>
      <c r="I39" s="138">
        <f t="shared" si="6"/>
        <v>172</v>
      </c>
      <c r="J39" s="299">
        <f>แยกชั้นปี!H40</f>
        <v>32</v>
      </c>
      <c r="K39" s="156"/>
      <c r="L39" s="45"/>
      <c r="M39" s="138">
        <f t="shared" si="7"/>
        <v>32</v>
      </c>
    </row>
    <row r="40" spans="1:13" x14ac:dyDescent="0.55000000000000004">
      <c r="A40" s="249"/>
      <c r="B40" s="2">
        <v>3</v>
      </c>
      <c r="C40" s="2" t="s">
        <v>49</v>
      </c>
      <c r="D40" s="2" t="s">
        <v>52</v>
      </c>
      <c r="E40" s="2" t="s">
        <v>14</v>
      </c>
      <c r="F40" s="299">
        <f>แยกชั้นปี!W41</f>
        <v>99</v>
      </c>
      <c r="G40" s="156"/>
      <c r="H40" s="45"/>
      <c r="I40" s="138">
        <f t="shared" si="6"/>
        <v>99</v>
      </c>
      <c r="J40" s="299">
        <f>แยกชั้นปี!H41</f>
        <v>16</v>
      </c>
      <c r="K40" s="156"/>
      <c r="L40" s="45"/>
      <c r="M40" s="138">
        <f t="shared" si="7"/>
        <v>16</v>
      </c>
    </row>
    <row r="41" spans="1:13" x14ac:dyDescent="0.55000000000000004">
      <c r="A41" s="249"/>
      <c r="B41" s="2">
        <v>4</v>
      </c>
      <c r="C41" s="2" t="s">
        <v>49</v>
      </c>
      <c r="D41" s="2" t="s">
        <v>53</v>
      </c>
      <c r="E41" s="2" t="s">
        <v>14</v>
      </c>
      <c r="F41" s="299">
        <f>แยกชั้นปี!W42</f>
        <v>428</v>
      </c>
      <c r="G41" s="156">
        <f>แยกชั้นปี!AO42</f>
        <v>19</v>
      </c>
      <c r="H41" s="45"/>
      <c r="I41" s="138">
        <f t="shared" si="6"/>
        <v>447</v>
      </c>
      <c r="J41" s="299">
        <f>แยกชั้นปี!H42</f>
        <v>78</v>
      </c>
      <c r="K41" s="156"/>
      <c r="L41" s="45"/>
      <c r="M41" s="138">
        <f t="shared" si="7"/>
        <v>78</v>
      </c>
    </row>
    <row r="42" spans="1:13" x14ac:dyDescent="0.55000000000000004">
      <c r="A42" s="249"/>
      <c r="B42" s="2">
        <v>5</v>
      </c>
      <c r="C42" s="2" t="s">
        <v>49</v>
      </c>
      <c r="D42" s="2" t="s">
        <v>54</v>
      </c>
      <c r="E42" s="2" t="s">
        <v>14</v>
      </c>
      <c r="F42" s="299">
        <f>แยกชั้นปี!W43</f>
        <v>20</v>
      </c>
      <c r="G42" s="156">
        <f>แยกชั้นปี!AO43</f>
        <v>8</v>
      </c>
      <c r="H42" s="45"/>
      <c r="I42" s="138">
        <f t="shared" si="6"/>
        <v>28</v>
      </c>
      <c r="J42" s="299">
        <f>แยกชั้นปี!H43</f>
        <v>10</v>
      </c>
      <c r="K42" s="156"/>
      <c r="L42" s="45"/>
      <c r="M42" s="138">
        <f t="shared" si="7"/>
        <v>10</v>
      </c>
    </row>
    <row r="43" spans="1:13" x14ac:dyDescent="0.55000000000000004">
      <c r="A43" s="249"/>
      <c r="B43" s="2">
        <v>6</v>
      </c>
      <c r="C43" s="2" t="s">
        <v>49</v>
      </c>
      <c r="D43" s="2" t="s">
        <v>55</v>
      </c>
      <c r="E43" s="2" t="s">
        <v>14</v>
      </c>
      <c r="F43" s="299">
        <f>แยกชั้นปี!W44</f>
        <v>75</v>
      </c>
      <c r="G43" s="156"/>
      <c r="H43" s="45"/>
      <c r="I43" s="138">
        <f t="shared" si="6"/>
        <v>75</v>
      </c>
      <c r="J43" s="299">
        <f>แยกชั้นปี!H44</f>
        <v>8</v>
      </c>
      <c r="K43" s="156"/>
      <c r="L43" s="45"/>
      <c r="M43" s="138">
        <f t="shared" si="7"/>
        <v>8</v>
      </c>
    </row>
    <row r="44" spans="1:13" x14ac:dyDescent="0.55000000000000004">
      <c r="A44" s="249"/>
      <c r="B44" s="2">
        <v>7</v>
      </c>
      <c r="C44" s="2" t="s">
        <v>49</v>
      </c>
      <c r="D44" s="2" t="s">
        <v>85</v>
      </c>
      <c r="E44" s="2" t="s">
        <v>14</v>
      </c>
      <c r="F44" s="299">
        <f>แยกชั้นปี!W45</f>
        <v>286</v>
      </c>
      <c r="G44" s="156">
        <f>แยกชั้นปี!AO45</f>
        <v>36</v>
      </c>
      <c r="H44" s="45"/>
      <c r="I44" s="138">
        <f t="shared" si="6"/>
        <v>322</v>
      </c>
      <c r="J44" s="299">
        <f>แยกชั้นปี!H45</f>
        <v>39</v>
      </c>
      <c r="K44" s="156"/>
      <c r="L44" s="45"/>
      <c r="M44" s="138">
        <f t="shared" si="7"/>
        <v>39</v>
      </c>
    </row>
    <row r="45" spans="1:13" x14ac:dyDescent="0.55000000000000004">
      <c r="A45" s="249"/>
      <c r="B45" s="2">
        <v>8</v>
      </c>
      <c r="C45" s="2" t="s">
        <v>49</v>
      </c>
      <c r="D45" s="2" t="s">
        <v>86</v>
      </c>
      <c r="E45" s="2" t="s">
        <v>14</v>
      </c>
      <c r="F45" s="299">
        <f>แยกชั้นปี!W46</f>
        <v>68</v>
      </c>
      <c r="G45" s="156"/>
      <c r="H45" s="45"/>
      <c r="I45" s="138">
        <f t="shared" si="6"/>
        <v>68</v>
      </c>
      <c r="J45" s="299">
        <f>แยกชั้นปี!H46</f>
        <v>9</v>
      </c>
      <c r="K45" s="156"/>
      <c r="L45" s="45"/>
      <c r="M45" s="138">
        <f t="shared" si="7"/>
        <v>9</v>
      </c>
    </row>
    <row r="46" spans="1:13" x14ac:dyDescent="0.55000000000000004">
      <c r="A46" s="249"/>
      <c r="B46" s="2">
        <v>9</v>
      </c>
      <c r="C46" s="2" t="s">
        <v>56</v>
      </c>
      <c r="D46" s="2" t="s">
        <v>114</v>
      </c>
      <c r="E46" s="2" t="s">
        <v>14</v>
      </c>
      <c r="F46" s="299">
        <f>แยกชั้นปี!W47</f>
        <v>69</v>
      </c>
      <c r="G46" s="156"/>
      <c r="H46" s="45"/>
      <c r="I46" s="138">
        <f t="shared" si="6"/>
        <v>69</v>
      </c>
      <c r="J46" s="299">
        <f>แยกชั้นปี!H47</f>
        <v>22</v>
      </c>
      <c r="K46" s="156"/>
      <c r="L46" s="45"/>
      <c r="M46" s="138">
        <f t="shared" si="7"/>
        <v>22</v>
      </c>
    </row>
    <row r="47" spans="1:13" s="142" customFormat="1" x14ac:dyDescent="0.55000000000000004">
      <c r="A47" s="348" t="s">
        <v>59</v>
      </c>
      <c r="B47" s="348"/>
      <c r="C47" s="348"/>
      <c r="D47" s="348"/>
      <c r="E47" s="348"/>
      <c r="F47" s="254">
        <f>SUM(F38:F46)</f>
        <v>1344</v>
      </c>
      <c r="G47" s="254">
        <f t="shared" ref="G47:M47" si="8">SUM(G38:G46)</f>
        <v>103</v>
      </c>
      <c r="H47" s="254"/>
      <c r="I47" s="254">
        <f t="shared" si="8"/>
        <v>1447</v>
      </c>
      <c r="J47" s="254">
        <f t="shared" si="8"/>
        <v>234</v>
      </c>
      <c r="K47" s="254">
        <f t="shared" si="8"/>
        <v>7</v>
      </c>
      <c r="L47" s="254"/>
      <c r="M47" s="254">
        <f t="shared" si="8"/>
        <v>241</v>
      </c>
    </row>
    <row r="48" spans="1:13" s="142" customFormat="1" x14ac:dyDescent="0.55000000000000004">
      <c r="A48" s="261" t="s">
        <v>60</v>
      </c>
      <c r="B48" s="261"/>
      <c r="C48" s="262"/>
      <c r="D48" s="263"/>
      <c r="E48" s="263"/>
      <c r="F48" s="253"/>
      <c r="G48" s="253"/>
      <c r="H48" s="253"/>
      <c r="I48" s="253"/>
      <c r="J48" s="253"/>
      <c r="K48" s="253"/>
      <c r="L48" s="253"/>
      <c r="M48" s="253"/>
    </row>
    <row r="49" spans="1:14" x14ac:dyDescent="0.55000000000000004">
      <c r="A49" s="248"/>
      <c r="B49" s="2">
        <v>1</v>
      </c>
      <c r="C49" s="2" t="s">
        <v>49</v>
      </c>
      <c r="D49" s="2" t="s">
        <v>62</v>
      </c>
      <c r="E49" s="2" t="s">
        <v>14</v>
      </c>
      <c r="F49" s="42">
        <f>แยกชั้นปี!W50</f>
        <v>226</v>
      </c>
      <c r="G49" s="44"/>
      <c r="H49" s="45"/>
      <c r="I49" s="138">
        <f t="shared" ref="I49:I56" si="9">SUM(F49:H49)</f>
        <v>226</v>
      </c>
      <c r="J49" s="42">
        <f>แยกชั้นปี!H50</f>
        <v>39</v>
      </c>
      <c r="K49" s="44"/>
      <c r="L49" s="45"/>
      <c r="M49" s="138">
        <f t="shared" ref="M49:M56" si="10">SUM(J49:L49)</f>
        <v>39</v>
      </c>
    </row>
    <row r="50" spans="1:14" x14ac:dyDescent="0.55000000000000004">
      <c r="A50" s="249"/>
      <c r="B50" s="2">
        <v>2</v>
      </c>
      <c r="C50" s="2" t="s">
        <v>61</v>
      </c>
      <c r="D50" s="2" t="s">
        <v>63</v>
      </c>
      <c r="E50" s="2" t="s">
        <v>14</v>
      </c>
      <c r="F50" s="299">
        <f>แยกชั้นปี!W51</f>
        <v>117</v>
      </c>
      <c r="G50" s="156">
        <f>แยกชั้นปี!AO51</f>
        <v>52</v>
      </c>
      <c r="H50" s="45"/>
      <c r="I50" s="138">
        <f t="shared" si="9"/>
        <v>169</v>
      </c>
      <c r="J50" s="299">
        <f>แยกชั้นปี!H51</f>
        <v>22</v>
      </c>
      <c r="K50" s="156"/>
      <c r="L50" s="45"/>
      <c r="M50" s="138">
        <f t="shared" si="10"/>
        <v>22</v>
      </c>
    </row>
    <row r="51" spans="1:14" x14ac:dyDescent="0.55000000000000004">
      <c r="A51" s="249"/>
      <c r="B51" s="2">
        <v>3</v>
      </c>
      <c r="C51" s="2" t="s">
        <v>61</v>
      </c>
      <c r="D51" s="2" t="s">
        <v>64</v>
      </c>
      <c r="E51" s="2" t="s">
        <v>14</v>
      </c>
      <c r="F51" s="299">
        <f>แยกชั้นปี!W52</f>
        <v>124</v>
      </c>
      <c r="G51" s="156"/>
      <c r="H51" s="45"/>
      <c r="I51" s="138">
        <f t="shared" si="9"/>
        <v>124</v>
      </c>
      <c r="J51" s="299">
        <f>แยกชั้นปี!H52</f>
        <v>20</v>
      </c>
      <c r="K51" s="156"/>
      <c r="L51" s="45"/>
      <c r="M51" s="138">
        <f t="shared" si="10"/>
        <v>20</v>
      </c>
    </row>
    <row r="52" spans="1:14" x14ac:dyDescent="0.55000000000000004">
      <c r="A52" s="249"/>
      <c r="B52" s="2">
        <v>4</v>
      </c>
      <c r="C52" s="2" t="s">
        <v>61</v>
      </c>
      <c r="D52" s="2" t="s">
        <v>65</v>
      </c>
      <c r="E52" s="2" t="s">
        <v>14</v>
      </c>
      <c r="F52" s="299">
        <f>แยกชั้นปี!W53</f>
        <v>100</v>
      </c>
      <c r="G52" s="156">
        <f>แยกชั้นปี!AO53</f>
        <v>63</v>
      </c>
      <c r="H52" s="45"/>
      <c r="I52" s="138">
        <f t="shared" si="9"/>
        <v>163</v>
      </c>
      <c r="J52" s="299">
        <f>แยกชั้นปี!H53</f>
        <v>18</v>
      </c>
      <c r="K52" s="156"/>
      <c r="L52" s="45"/>
      <c r="M52" s="138">
        <f t="shared" si="10"/>
        <v>18</v>
      </c>
    </row>
    <row r="53" spans="1:14" x14ac:dyDescent="0.55000000000000004">
      <c r="A53" s="249"/>
      <c r="B53" s="2">
        <v>5</v>
      </c>
      <c r="C53" s="2" t="s">
        <v>61</v>
      </c>
      <c r="D53" s="2" t="s">
        <v>66</v>
      </c>
      <c r="E53" s="2" t="s">
        <v>14</v>
      </c>
      <c r="F53" s="299">
        <f>แยกชั้นปี!W54</f>
        <v>35</v>
      </c>
      <c r="G53" s="156"/>
      <c r="H53" s="45"/>
      <c r="I53" s="138">
        <f t="shared" si="9"/>
        <v>35</v>
      </c>
      <c r="J53" s="299">
        <f>แยกชั้นปี!H54</f>
        <v>12</v>
      </c>
      <c r="K53" s="156"/>
      <c r="L53" s="45"/>
      <c r="M53" s="138">
        <f t="shared" si="10"/>
        <v>12</v>
      </c>
    </row>
    <row r="54" spans="1:14" x14ac:dyDescent="0.55000000000000004">
      <c r="A54" s="249"/>
      <c r="B54" s="2">
        <v>6</v>
      </c>
      <c r="C54" s="2" t="s">
        <v>61</v>
      </c>
      <c r="D54" s="2" t="s">
        <v>67</v>
      </c>
      <c r="E54" s="2" t="s">
        <v>14</v>
      </c>
      <c r="F54" s="299">
        <f>แยกชั้นปี!W55</f>
        <v>48</v>
      </c>
      <c r="G54" s="156"/>
      <c r="H54" s="45"/>
      <c r="I54" s="138">
        <f t="shared" si="9"/>
        <v>48</v>
      </c>
      <c r="J54" s="299">
        <f>แยกชั้นปี!H55</f>
        <v>4</v>
      </c>
      <c r="K54" s="156"/>
      <c r="L54" s="45"/>
      <c r="M54" s="138">
        <f t="shared" si="10"/>
        <v>4</v>
      </c>
    </row>
    <row r="55" spans="1:14" x14ac:dyDescent="0.55000000000000004">
      <c r="A55" s="249"/>
      <c r="B55" s="2">
        <v>7</v>
      </c>
      <c r="C55" s="2" t="s">
        <v>70</v>
      </c>
      <c r="D55" s="2" t="s">
        <v>71</v>
      </c>
      <c r="E55" s="2" t="s">
        <v>14</v>
      </c>
      <c r="F55" s="299">
        <f>แยกชั้นปี!W56</f>
        <v>442</v>
      </c>
      <c r="G55" s="156">
        <f>แยกชั้นปี!AO56</f>
        <v>99</v>
      </c>
      <c r="H55" s="45"/>
      <c r="I55" s="138">
        <f t="shared" si="9"/>
        <v>541</v>
      </c>
      <c r="J55" s="299">
        <f>แยกชั้นปี!H56</f>
        <v>79</v>
      </c>
      <c r="K55" s="156">
        <f>แยกชั้นปี!Z56</f>
        <v>19</v>
      </c>
      <c r="L55" s="45"/>
      <c r="M55" s="138">
        <f t="shared" si="10"/>
        <v>98</v>
      </c>
    </row>
    <row r="56" spans="1:14" x14ac:dyDescent="0.55000000000000004">
      <c r="A56" s="249"/>
      <c r="B56" s="2">
        <v>8</v>
      </c>
      <c r="C56" s="2" t="s">
        <v>61</v>
      </c>
      <c r="D56" s="2" t="s">
        <v>144</v>
      </c>
      <c r="E56" s="2" t="s">
        <v>14</v>
      </c>
      <c r="F56" s="299">
        <f>แยกชั้นปี!W57</f>
        <v>21</v>
      </c>
      <c r="G56" s="156">
        <f>แยกชั้นปี!AO57</f>
        <v>0</v>
      </c>
      <c r="H56" s="45"/>
      <c r="I56" s="138">
        <f t="shared" si="9"/>
        <v>21</v>
      </c>
      <c r="J56" s="299">
        <f>แยกชั้นปี!H57</f>
        <v>21</v>
      </c>
      <c r="K56" s="156"/>
      <c r="L56" s="45"/>
      <c r="M56" s="138">
        <f t="shared" si="10"/>
        <v>21</v>
      </c>
      <c r="N56" s="426"/>
    </row>
    <row r="57" spans="1:14" s="142" customFormat="1" x14ac:dyDescent="0.55000000000000004">
      <c r="A57" s="312" t="s">
        <v>73</v>
      </c>
      <c r="B57" s="312"/>
      <c r="C57" s="312"/>
      <c r="D57" s="312"/>
      <c r="E57" s="312"/>
      <c r="F57" s="252">
        <f>SUM(F49:F56)</f>
        <v>1113</v>
      </c>
      <c r="G57" s="252">
        <f t="shared" ref="G57:M57" si="11">SUM(G49:G56)</f>
        <v>214</v>
      </c>
      <c r="H57" s="252"/>
      <c r="I57" s="252">
        <f t="shared" si="11"/>
        <v>1327</v>
      </c>
      <c r="J57" s="252">
        <f t="shared" si="11"/>
        <v>215</v>
      </c>
      <c r="K57" s="252">
        <f t="shared" si="11"/>
        <v>19</v>
      </c>
      <c r="L57" s="252"/>
      <c r="M57" s="252">
        <f t="shared" si="11"/>
        <v>234</v>
      </c>
    </row>
    <row r="58" spans="1:14" s="142" customFormat="1" x14ac:dyDescent="0.55000000000000004">
      <c r="A58" s="258" t="s">
        <v>74</v>
      </c>
      <c r="B58" s="258"/>
      <c r="C58" s="259"/>
      <c r="D58" s="260"/>
      <c r="E58" s="260"/>
      <c r="F58" s="251"/>
      <c r="G58" s="251"/>
      <c r="H58" s="251"/>
      <c r="I58" s="251"/>
      <c r="J58" s="251"/>
      <c r="K58" s="251"/>
      <c r="L58" s="251"/>
      <c r="M58" s="251"/>
    </row>
    <row r="59" spans="1:14" x14ac:dyDescent="0.55000000000000004">
      <c r="A59" s="248"/>
      <c r="B59" s="2">
        <v>1</v>
      </c>
      <c r="C59" s="2" t="s">
        <v>75</v>
      </c>
      <c r="D59" s="2" t="s">
        <v>76</v>
      </c>
      <c r="E59" s="2" t="s">
        <v>14</v>
      </c>
      <c r="F59" s="42">
        <f>แยกชั้นปี!W60</f>
        <v>317</v>
      </c>
      <c r="G59" s="44">
        <f>แยกชั้นปี!AO60</f>
        <v>129</v>
      </c>
      <c r="H59" s="45"/>
      <c r="I59" s="138">
        <f t="shared" ref="I59:I62" si="12">SUM(F59:H59)</f>
        <v>446</v>
      </c>
      <c r="J59" s="42">
        <f>แยกชั้นปี!H60</f>
        <v>52</v>
      </c>
      <c r="K59" s="44">
        <f>แยกชั้นปี!Z60</f>
        <v>31</v>
      </c>
      <c r="L59" s="45"/>
      <c r="M59" s="138">
        <f t="shared" ref="M59:M62" si="13">SUM(J59:L59)</f>
        <v>83</v>
      </c>
    </row>
    <row r="60" spans="1:14" x14ac:dyDescent="0.55000000000000004">
      <c r="A60" s="249"/>
      <c r="B60" s="2">
        <v>2</v>
      </c>
      <c r="C60" s="2" t="s">
        <v>77</v>
      </c>
      <c r="D60" s="2" t="s">
        <v>79</v>
      </c>
      <c r="E60" s="2" t="s">
        <v>14</v>
      </c>
      <c r="F60" s="299">
        <f>แยกชั้นปี!W61</f>
        <v>258</v>
      </c>
      <c r="G60" s="156">
        <f>แยกชั้นปี!AO61</f>
        <v>62</v>
      </c>
      <c r="H60" s="45"/>
      <c r="I60" s="138">
        <f t="shared" si="12"/>
        <v>320</v>
      </c>
      <c r="J60" s="299">
        <f>แยกชั้นปี!H61</f>
        <v>44</v>
      </c>
      <c r="K60" s="156"/>
      <c r="L60" s="45"/>
      <c r="M60" s="138">
        <f t="shared" si="13"/>
        <v>44</v>
      </c>
    </row>
    <row r="61" spans="1:14" x14ac:dyDescent="0.55000000000000004">
      <c r="A61" s="249"/>
      <c r="B61" s="2">
        <v>3</v>
      </c>
      <c r="C61" s="2" t="s">
        <v>80</v>
      </c>
      <c r="D61" s="2" t="s">
        <v>78</v>
      </c>
      <c r="E61" s="2" t="s">
        <v>42</v>
      </c>
      <c r="F61" s="299"/>
      <c r="G61" s="156">
        <f>แยกชั้นปี!AO62</f>
        <v>4</v>
      </c>
      <c r="H61" s="45"/>
      <c r="I61" s="138">
        <f t="shared" si="12"/>
        <v>4</v>
      </c>
      <c r="J61" s="299"/>
      <c r="K61" s="156"/>
      <c r="L61" s="45"/>
      <c r="M61" s="138"/>
    </row>
    <row r="62" spans="1:14" x14ac:dyDescent="0.55000000000000004">
      <c r="A62" s="121"/>
      <c r="B62" s="2">
        <v>4</v>
      </c>
      <c r="C62" s="2" t="s">
        <v>81</v>
      </c>
      <c r="D62" s="2" t="s">
        <v>82</v>
      </c>
      <c r="E62" s="2" t="s">
        <v>14</v>
      </c>
      <c r="F62" s="299">
        <f>แยกชั้นปี!W63</f>
        <v>468</v>
      </c>
      <c r="G62" s="156">
        <f>แยกชั้นปี!AO63</f>
        <v>97</v>
      </c>
      <c r="H62" s="45"/>
      <c r="I62" s="138">
        <f t="shared" si="12"/>
        <v>565</v>
      </c>
      <c r="J62" s="299">
        <f>แยกชั้นปี!H63</f>
        <v>87</v>
      </c>
      <c r="K62" s="156">
        <f>แยกชั้นปี!Z63</f>
        <v>27</v>
      </c>
      <c r="L62" s="45"/>
      <c r="M62" s="138">
        <f t="shared" si="13"/>
        <v>114</v>
      </c>
    </row>
    <row r="63" spans="1:14" s="142" customFormat="1" x14ac:dyDescent="0.55000000000000004">
      <c r="A63" s="345" t="s">
        <v>83</v>
      </c>
      <c r="B63" s="345"/>
      <c r="C63" s="345"/>
      <c r="D63" s="345"/>
      <c r="E63" s="345"/>
      <c r="F63" s="250">
        <f>SUM(F59:F62)</f>
        <v>1043</v>
      </c>
      <c r="G63" s="250">
        <f t="shared" ref="G63:M63" si="14">SUM(G59:G62)</f>
        <v>292</v>
      </c>
      <c r="H63" s="250"/>
      <c r="I63" s="250">
        <f t="shared" si="14"/>
        <v>1335</v>
      </c>
      <c r="J63" s="250">
        <f t="shared" si="14"/>
        <v>183</v>
      </c>
      <c r="K63" s="250">
        <f t="shared" si="14"/>
        <v>58</v>
      </c>
      <c r="L63" s="250"/>
      <c r="M63" s="250">
        <f t="shared" si="14"/>
        <v>241</v>
      </c>
    </row>
    <row r="64" spans="1:14" s="142" customFormat="1" x14ac:dyDescent="0.55000000000000004">
      <c r="A64" s="329" t="s">
        <v>84</v>
      </c>
      <c r="B64" s="329"/>
      <c r="C64" s="329"/>
      <c r="D64" s="329"/>
      <c r="E64" s="329"/>
      <c r="F64" s="157">
        <f>SUM(F18,F36,F47,F57,F63)</f>
        <v>8557</v>
      </c>
      <c r="G64" s="157">
        <f t="shared" ref="G64:M64" si="15">SUM(G18,G36,G47,G57,G63)</f>
        <v>641</v>
      </c>
      <c r="H64" s="157">
        <f t="shared" si="15"/>
        <v>503</v>
      </c>
      <c r="I64" s="157">
        <f t="shared" si="15"/>
        <v>9701</v>
      </c>
      <c r="J64" s="157">
        <f t="shared" si="15"/>
        <v>1674</v>
      </c>
      <c r="K64" s="157">
        <f t="shared" si="15"/>
        <v>84</v>
      </c>
      <c r="L64" s="157">
        <f t="shared" si="15"/>
        <v>217</v>
      </c>
      <c r="M64" s="157">
        <f t="shared" si="15"/>
        <v>1975</v>
      </c>
    </row>
  </sheetData>
  <mergeCells count="9">
    <mergeCell ref="A1:M1"/>
    <mergeCell ref="A57:E57"/>
    <mergeCell ref="A63:E63"/>
    <mergeCell ref="A64:E64"/>
    <mergeCell ref="F2:I2"/>
    <mergeCell ref="J2:M2"/>
    <mergeCell ref="A18:E18"/>
    <mergeCell ref="A36:E36"/>
    <mergeCell ref="A47:E47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24"/>
  <sheetViews>
    <sheetView tabSelected="1" zoomScale="85" zoomScaleNormal="85" workbookViewId="0">
      <selection activeCell="D27" sqref="D27"/>
    </sheetView>
  </sheetViews>
  <sheetFormatPr defaultRowHeight="12.75" x14ac:dyDescent="0.2"/>
  <cols>
    <col min="1" max="1" width="24.7109375" bestFit="1" customWidth="1"/>
    <col min="2" max="2" width="22.140625" customWidth="1"/>
    <col min="3" max="19" width="9.140625" customWidth="1"/>
  </cols>
  <sheetData>
    <row r="1" spans="1:25" ht="26.25" x14ac:dyDescent="0.4">
      <c r="A1" s="362" t="s">
        <v>134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1:25" ht="21" x14ac:dyDescent="0.2">
      <c r="A2" s="349" t="s">
        <v>87</v>
      </c>
      <c r="B2" s="349" t="s">
        <v>3</v>
      </c>
      <c r="C2" s="356" t="s">
        <v>108</v>
      </c>
      <c r="D2" s="357"/>
      <c r="E2" s="357"/>
      <c r="F2" s="358"/>
      <c r="G2" s="350" t="s">
        <v>10</v>
      </c>
      <c r="H2" s="351" t="s">
        <v>154</v>
      </c>
      <c r="I2" s="352"/>
      <c r="J2" s="352"/>
      <c r="K2" s="352"/>
      <c r="L2" s="353"/>
      <c r="M2" s="350" t="s">
        <v>10</v>
      </c>
      <c r="N2" s="349" t="s">
        <v>88</v>
      </c>
      <c r="O2" s="349"/>
      <c r="P2" s="349"/>
      <c r="Q2" s="349"/>
      <c r="R2" s="349"/>
      <c r="S2" s="350" t="s">
        <v>10</v>
      </c>
      <c r="T2" s="349" t="s">
        <v>135</v>
      </c>
      <c r="U2" s="349"/>
      <c r="V2" s="349"/>
      <c r="W2" s="349"/>
      <c r="X2" s="349"/>
      <c r="Y2" s="350" t="s">
        <v>10</v>
      </c>
    </row>
    <row r="3" spans="1:25" ht="21" x14ac:dyDescent="0.2">
      <c r="A3" s="349"/>
      <c r="B3" s="349"/>
      <c r="C3" s="359"/>
      <c r="D3" s="360"/>
      <c r="E3" s="360"/>
      <c r="F3" s="361"/>
      <c r="G3" s="350"/>
      <c r="H3" s="349" t="s">
        <v>14</v>
      </c>
      <c r="I3" s="349"/>
      <c r="J3" s="351" t="s">
        <v>89</v>
      </c>
      <c r="K3" s="352"/>
      <c r="L3" s="353"/>
      <c r="M3" s="350"/>
      <c r="N3" s="349" t="s">
        <v>14</v>
      </c>
      <c r="O3" s="349"/>
      <c r="P3" s="351" t="s">
        <v>89</v>
      </c>
      <c r="Q3" s="352"/>
      <c r="R3" s="353"/>
      <c r="S3" s="350"/>
      <c r="T3" s="349" t="s">
        <v>14</v>
      </c>
      <c r="U3" s="349"/>
      <c r="V3" s="351" t="s">
        <v>89</v>
      </c>
      <c r="W3" s="352"/>
      <c r="X3" s="353"/>
      <c r="Y3" s="350"/>
    </row>
    <row r="4" spans="1:25" ht="21" x14ac:dyDescent="0.2">
      <c r="A4" s="349"/>
      <c r="B4" s="349"/>
      <c r="C4" s="39" t="s">
        <v>14</v>
      </c>
      <c r="D4" s="39" t="s">
        <v>90</v>
      </c>
      <c r="E4" s="39" t="s">
        <v>42</v>
      </c>
      <c r="F4" s="39" t="s">
        <v>46</v>
      </c>
      <c r="G4" s="350"/>
      <c r="H4" s="39" t="s">
        <v>91</v>
      </c>
      <c r="I4" s="39" t="s">
        <v>92</v>
      </c>
      <c r="J4" s="39" t="s">
        <v>90</v>
      </c>
      <c r="K4" s="39" t="s">
        <v>42</v>
      </c>
      <c r="L4" s="39" t="s">
        <v>46</v>
      </c>
      <c r="M4" s="350"/>
      <c r="N4" s="40" t="s">
        <v>91</v>
      </c>
      <c r="O4" s="40" t="s">
        <v>92</v>
      </c>
      <c r="P4" s="39" t="s">
        <v>90</v>
      </c>
      <c r="Q4" s="39" t="s">
        <v>42</v>
      </c>
      <c r="R4" s="39" t="s">
        <v>46</v>
      </c>
      <c r="S4" s="350"/>
      <c r="T4" s="40" t="s">
        <v>91</v>
      </c>
      <c r="U4" s="40" t="s">
        <v>92</v>
      </c>
      <c r="V4" s="39" t="s">
        <v>90</v>
      </c>
      <c r="W4" s="39" t="s">
        <v>42</v>
      </c>
      <c r="X4" s="39" t="s">
        <v>46</v>
      </c>
      <c r="Y4" s="350"/>
    </row>
    <row r="5" spans="1:25" ht="21" x14ac:dyDescent="0.35">
      <c r="A5" s="29" t="s">
        <v>93</v>
      </c>
      <c r="B5" s="30" t="s">
        <v>12</v>
      </c>
      <c r="C5" s="31">
        <v>9</v>
      </c>
      <c r="D5" s="31"/>
      <c r="E5" s="31"/>
      <c r="F5" s="31"/>
      <c r="G5" s="38">
        <f>SUM(C5:F5)</f>
        <v>9</v>
      </c>
      <c r="H5" s="31">
        <f>แยกชั้นปี!W6+แยกชั้นปี!W7+แยกชั้นปี!W8+แยกชั้นปี!W9+แยกชั้นปี!W10+แยกชั้นปี!W11+แยกชั้นปี!W13+แยกชั้นปี!W14+แยกชั้นปี!W15</f>
        <v>1125</v>
      </c>
      <c r="I5" s="31"/>
      <c r="J5" s="31"/>
      <c r="K5" s="31"/>
      <c r="L5" s="31"/>
      <c r="M5" s="38">
        <f>SUM(H5:L5)</f>
        <v>1125</v>
      </c>
      <c r="N5" s="31">
        <f>แยกชั้นปี!H6+แยกชั้นปี!H7+แยกชั้นปี!H8+แยกชั้นปี!H9+แยกชั้นปี!H10+แยกชั้นปี!H11+แยกชั้นปี!H13+แยกชั้นปี!H14+แยกชั้นปี!H15</f>
        <v>236</v>
      </c>
      <c r="O5" s="31"/>
      <c r="P5" s="31"/>
      <c r="Q5" s="31"/>
      <c r="R5" s="31"/>
      <c r="S5" s="38">
        <f>SUM(N5:R5)</f>
        <v>236</v>
      </c>
      <c r="T5" s="31">
        <f>จบปี62!H6+จบปี62!H7+จบปี62!H8+จบปี62!H9+จบปี62!H10+จบปี62!H11+จบปี62!H13+จบปี62!H14</f>
        <v>234</v>
      </c>
      <c r="U5" s="31">
        <f>จบปี62!K7</f>
        <v>5</v>
      </c>
      <c r="V5" s="31"/>
      <c r="W5" s="31"/>
      <c r="X5" s="31"/>
      <c r="Y5" s="38">
        <f>SUM(T5:X5)</f>
        <v>239</v>
      </c>
    </row>
    <row r="6" spans="1:25" ht="21" x14ac:dyDescent="0.35">
      <c r="A6" s="32"/>
      <c r="B6" s="30" t="s">
        <v>105</v>
      </c>
      <c r="C6" s="31">
        <v>1</v>
      </c>
      <c r="D6" s="31"/>
      <c r="E6" s="31"/>
      <c r="F6" s="31"/>
      <c r="G6" s="38">
        <f t="shared" ref="G6:G16" si="0">SUM(C6:F6)</f>
        <v>1</v>
      </c>
      <c r="H6" s="31">
        <f>แยกชั้นปี!W12</f>
        <v>144</v>
      </c>
      <c r="I6" s="31"/>
      <c r="J6" s="31"/>
      <c r="K6" s="31"/>
      <c r="L6" s="31"/>
      <c r="M6" s="38">
        <f t="shared" ref="M6:M16" si="1">SUM(H6:L6)</f>
        <v>144</v>
      </c>
      <c r="N6" s="31">
        <f>แยกชั้นปี!H12</f>
        <v>37</v>
      </c>
      <c r="O6" s="31"/>
      <c r="P6" s="31"/>
      <c r="Q6" s="31"/>
      <c r="R6" s="31"/>
      <c r="S6" s="38">
        <f t="shared" ref="S6:S16" si="2">SUM(N6:R6)</f>
        <v>37</v>
      </c>
      <c r="T6" s="31">
        <f>จบปี62!H12</f>
        <v>10</v>
      </c>
      <c r="U6" s="31"/>
      <c r="V6" s="31"/>
      <c r="W6" s="31"/>
      <c r="X6" s="31"/>
      <c r="Y6" s="38">
        <f t="shared" ref="Y6:Y16" si="3">SUM(T6:X6)</f>
        <v>10</v>
      </c>
    </row>
    <row r="7" spans="1:25" ht="21" x14ac:dyDescent="0.35">
      <c r="A7" s="33"/>
      <c r="B7" s="30" t="s">
        <v>21</v>
      </c>
      <c r="C7" s="31">
        <v>2</v>
      </c>
      <c r="D7" s="31"/>
      <c r="E7" s="31"/>
      <c r="F7" s="31"/>
      <c r="G7" s="38">
        <f t="shared" si="0"/>
        <v>2</v>
      </c>
      <c r="H7" s="31">
        <f>แยกชั้นปี!W16+แยกชั้นปี!W17</f>
        <v>148</v>
      </c>
      <c r="I7" s="31">
        <f>แยกชั้นปี!AO17</f>
        <v>32</v>
      </c>
      <c r="J7" s="31"/>
      <c r="K7" s="31"/>
      <c r="L7" s="31"/>
      <c r="M7" s="38">
        <f t="shared" si="1"/>
        <v>180</v>
      </c>
      <c r="N7" s="31">
        <f>แยกชั้นปี!H16+แยกชั้นปี!H17</f>
        <v>37</v>
      </c>
      <c r="O7" s="31"/>
      <c r="P7" s="31"/>
      <c r="Q7" s="31"/>
      <c r="R7" s="31"/>
      <c r="S7" s="38">
        <f t="shared" si="2"/>
        <v>37</v>
      </c>
      <c r="T7" s="31">
        <f>จบปี62!H15+จบปี62!H16+จบปี62!H17+จบปี62!H18</f>
        <v>35</v>
      </c>
      <c r="U7" s="31">
        <f>จบปี62!K16</f>
        <v>9</v>
      </c>
      <c r="V7" s="31"/>
      <c r="W7" s="31"/>
      <c r="X7" s="31"/>
      <c r="Y7" s="38">
        <f t="shared" si="3"/>
        <v>44</v>
      </c>
    </row>
    <row r="8" spans="1:25" ht="21" x14ac:dyDescent="0.35">
      <c r="A8" s="34" t="s">
        <v>94</v>
      </c>
      <c r="B8" s="35" t="s">
        <v>27</v>
      </c>
      <c r="C8" s="36">
        <v>11</v>
      </c>
      <c r="D8" s="36">
        <v>1</v>
      </c>
      <c r="E8" s="36">
        <v>3</v>
      </c>
      <c r="F8" s="36">
        <v>1</v>
      </c>
      <c r="G8" s="183">
        <f t="shared" si="0"/>
        <v>16</v>
      </c>
      <c r="H8" s="36">
        <f>แยกชั้นปี!W37</f>
        <v>3640</v>
      </c>
      <c r="I8" s="36"/>
      <c r="J8" s="36">
        <f>แยกชั้นปี!AO32</f>
        <v>367</v>
      </c>
      <c r="K8" s="36">
        <f>SUM(แยกชั้นปี!AO33:AO35)</f>
        <v>131</v>
      </c>
      <c r="L8" s="36">
        <f>แยกชั้นปี!AO36</f>
        <v>5</v>
      </c>
      <c r="M8" s="183">
        <f t="shared" si="1"/>
        <v>4143</v>
      </c>
      <c r="N8" s="36">
        <f>แยกชั้นปี!H37</f>
        <v>732</v>
      </c>
      <c r="O8" s="36"/>
      <c r="P8" s="36">
        <f>แยกชั้นปี!Z32</f>
        <v>185</v>
      </c>
      <c r="Q8" s="36">
        <f>แยกชั้นปี!Z33</f>
        <v>32</v>
      </c>
      <c r="R8" s="36"/>
      <c r="S8" s="183">
        <f t="shared" si="2"/>
        <v>949</v>
      </c>
      <c r="T8" s="36">
        <f>จบปี62!H37</f>
        <v>737</v>
      </c>
      <c r="U8" s="36"/>
      <c r="V8" s="36">
        <f>จบปี62!N32</f>
        <v>166</v>
      </c>
      <c r="W8" s="36">
        <f>จบปี62!N33+จบปี62!N34+จบปี62!N35</f>
        <v>37</v>
      </c>
      <c r="X8" s="36">
        <f>จบปี62!N36</f>
        <v>17</v>
      </c>
      <c r="Y8" s="183">
        <f t="shared" si="3"/>
        <v>957</v>
      </c>
    </row>
    <row r="9" spans="1:25" ht="21" x14ac:dyDescent="0.35">
      <c r="A9" s="178" t="s">
        <v>95</v>
      </c>
      <c r="B9" s="179" t="s">
        <v>49</v>
      </c>
      <c r="C9" s="180">
        <v>8</v>
      </c>
      <c r="D9" s="180"/>
      <c r="E9" s="180"/>
      <c r="F9" s="180"/>
      <c r="G9" s="182">
        <f t="shared" si="0"/>
        <v>8</v>
      </c>
      <c r="H9" s="180">
        <f>SUM(แยกชั้นปี!W39:W46)</f>
        <v>1275</v>
      </c>
      <c r="I9" s="180">
        <f>SUM(แยกชั้นปี!AO39:AO45)</f>
        <v>103</v>
      </c>
      <c r="J9" s="180"/>
      <c r="K9" s="180"/>
      <c r="L9" s="180"/>
      <c r="M9" s="182">
        <f t="shared" si="1"/>
        <v>1378</v>
      </c>
      <c r="N9" s="180">
        <f>SUM(แยกชั้นปี!H39:H46)</f>
        <v>212</v>
      </c>
      <c r="O9" s="180">
        <f>แยกชั้นปี!Z39</f>
        <v>7</v>
      </c>
      <c r="P9" s="180"/>
      <c r="Q9" s="180"/>
      <c r="R9" s="180"/>
      <c r="S9" s="182">
        <f t="shared" si="2"/>
        <v>219</v>
      </c>
      <c r="T9" s="180">
        <f>SUM(จบปี62!H39:H46)</f>
        <v>246</v>
      </c>
      <c r="U9" s="180">
        <f>จบปี62!K39+จบปี62!K42+จบปี62!K45</f>
        <v>28</v>
      </c>
      <c r="V9" s="180"/>
      <c r="W9" s="180"/>
      <c r="X9" s="180"/>
      <c r="Y9" s="182">
        <f t="shared" si="3"/>
        <v>274</v>
      </c>
    </row>
    <row r="10" spans="1:25" ht="21" x14ac:dyDescent="0.35">
      <c r="A10" s="181"/>
      <c r="B10" s="179" t="s">
        <v>56</v>
      </c>
      <c r="C10" s="180">
        <v>1</v>
      </c>
      <c r="D10" s="180"/>
      <c r="E10" s="180"/>
      <c r="F10" s="180"/>
      <c r="G10" s="182">
        <f t="shared" si="0"/>
        <v>1</v>
      </c>
      <c r="H10" s="180">
        <f>แยกชั้นปี!W47</f>
        <v>69</v>
      </c>
      <c r="I10" s="180"/>
      <c r="J10" s="180"/>
      <c r="K10" s="180"/>
      <c r="L10" s="180"/>
      <c r="M10" s="182">
        <f t="shared" si="1"/>
        <v>69</v>
      </c>
      <c r="N10" s="180">
        <f>แยกชั้นปี!H47</f>
        <v>22</v>
      </c>
      <c r="O10" s="180"/>
      <c r="P10" s="180"/>
      <c r="Q10" s="180"/>
      <c r="R10" s="180"/>
      <c r="S10" s="182">
        <f t="shared" si="2"/>
        <v>22</v>
      </c>
      <c r="T10" s="180">
        <f>SUM(จบปี62!H47:H49)</f>
        <v>10</v>
      </c>
      <c r="U10" s="180"/>
      <c r="V10" s="180"/>
      <c r="W10" s="180"/>
      <c r="X10" s="180"/>
      <c r="Y10" s="182">
        <f t="shared" si="3"/>
        <v>10</v>
      </c>
    </row>
    <row r="11" spans="1:25" ht="21" x14ac:dyDescent="0.35">
      <c r="A11" s="172" t="s">
        <v>96</v>
      </c>
      <c r="B11" s="173" t="s">
        <v>49</v>
      </c>
      <c r="C11" s="174">
        <v>1</v>
      </c>
      <c r="D11" s="174"/>
      <c r="E11" s="174"/>
      <c r="F11" s="174"/>
      <c r="G11" s="177">
        <f t="shared" si="0"/>
        <v>1</v>
      </c>
      <c r="H11" s="174">
        <f>แยกชั้นปี!W50</f>
        <v>226</v>
      </c>
      <c r="I11" s="174"/>
      <c r="J11" s="174"/>
      <c r="K11" s="174"/>
      <c r="L11" s="174"/>
      <c r="M11" s="177">
        <f t="shared" si="1"/>
        <v>226</v>
      </c>
      <c r="N11" s="174">
        <f>แยกชั้นปี!H50</f>
        <v>39</v>
      </c>
      <c r="O11" s="174"/>
      <c r="P11" s="174"/>
      <c r="Q11" s="174"/>
      <c r="R11" s="174"/>
      <c r="S11" s="177">
        <f t="shared" si="2"/>
        <v>39</v>
      </c>
      <c r="T11" s="174">
        <f>จบปี62!H60</f>
        <v>74</v>
      </c>
      <c r="U11" s="174"/>
      <c r="V11" s="174"/>
      <c r="W11" s="174"/>
      <c r="X11" s="174"/>
      <c r="Y11" s="177">
        <f t="shared" si="3"/>
        <v>74</v>
      </c>
    </row>
    <row r="12" spans="1:25" ht="21" x14ac:dyDescent="0.35">
      <c r="A12" s="175"/>
      <c r="B12" s="173" t="s">
        <v>61</v>
      </c>
      <c r="C12" s="174">
        <v>6</v>
      </c>
      <c r="D12" s="174"/>
      <c r="E12" s="174"/>
      <c r="F12" s="174"/>
      <c r="G12" s="177">
        <f t="shared" si="0"/>
        <v>6</v>
      </c>
      <c r="H12" s="174">
        <f>SUM(แยกชั้นปี!W51:W55)+แยกชั้นปี!W57</f>
        <v>445</v>
      </c>
      <c r="I12" s="174">
        <f>SUM(แยกชั้นปี!AO51:AO54)</f>
        <v>115</v>
      </c>
      <c r="J12" s="174"/>
      <c r="K12" s="174"/>
      <c r="L12" s="174"/>
      <c r="M12" s="177">
        <f t="shared" si="1"/>
        <v>560</v>
      </c>
      <c r="N12" s="174">
        <f>SUM(แยกชั้นปี!H51:H55)+แยกชั้นปี!H57</f>
        <v>97</v>
      </c>
      <c r="O12" s="174"/>
      <c r="P12" s="174"/>
      <c r="Q12" s="174"/>
      <c r="R12" s="174"/>
      <c r="S12" s="177">
        <f t="shared" si="2"/>
        <v>97</v>
      </c>
      <c r="T12" s="174">
        <f>SUM(จบปี62!H52:H56)</f>
        <v>157</v>
      </c>
      <c r="U12" s="174">
        <f>SUM(จบปี62!K52:K54)</f>
        <v>43</v>
      </c>
      <c r="V12" s="174"/>
      <c r="W12" s="174">
        <f>จบปี62!N57</f>
        <v>1</v>
      </c>
      <c r="X12" s="174"/>
      <c r="Y12" s="177">
        <f t="shared" si="3"/>
        <v>201</v>
      </c>
    </row>
    <row r="13" spans="1:25" ht="21" x14ac:dyDescent="0.35">
      <c r="A13" s="176"/>
      <c r="B13" s="173" t="s">
        <v>70</v>
      </c>
      <c r="C13" s="174">
        <v>1</v>
      </c>
      <c r="D13" s="174"/>
      <c r="E13" s="174"/>
      <c r="F13" s="174"/>
      <c r="G13" s="177">
        <f t="shared" si="0"/>
        <v>1</v>
      </c>
      <c r="H13" s="174">
        <f>แยกชั้นปี!W56</f>
        <v>442</v>
      </c>
      <c r="I13" s="174">
        <f>แยกชั้นปี!AO56</f>
        <v>99</v>
      </c>
      <c r="J13" s="174"/>
      <c r="K13" s="174"/>
      <c r="L13" s="174"/>
      <c r="M13" s="177">
        <f t="shared" si="1"/>
        <v>541</v>
      </c>
      <c r="N13" s="174">
        <f>แยกชั้นปี!H56</f>
        <v>79</v>
      </c>
      <c r="O13" s="174">
        <f>แยกชั้นปี!Z56</f>
        <v>19</v>
      </c>
      <c r="P13" s="174"/>
      <c r="Q13" s="174"/>
      <c r="R13" s="174"/>
      <c r="S13" s="177">
        <f t="shared" si="2"/>
        <v>98</v>
      </c>
      <c r="T13" s="174">
        <f>จบปี62!H58</f>
        <v>134</v>
      </c>
      <c r="U13" s="174">
        <f>จบปี62!K58</f>
        <v>14</v>
      </c>
      <c r="V13" s="174"/>
      <c r="W13" s="174">
        <f>จบปี62!N59</f>
        <v>4</v>
      </c>
      <c r="X13" s="174"/>
      <c r="Y13" s="177">
        <f t="shared" si="3"/>
        <v>152</v>
      </c>
    </row>
    <row r="14" spans="1:25" ht="21" x14ac:dyDescent="0.35">
      <c r="A14" s="167" t="s">
        <v>97</v>
      </c>
      <c r="B14" s="168" t="s">
        <v>75</v>
      </c>
      <c r="C14" s="169">
        <v>1</v>
      </c>
      <c r="D14" s="169"/>
      <c r="E14" s="169"/>
      <c r="F14" s="169"/>
      <c r="G14" s="184">
        <f t="shared" si="0"/>
        <v>1</v>
      </c>
      <c r="H14" s="169">
        <f>แยกชั้นปี!W60</f>
        <v>317</v>
      </c>
      <c r="I14" s="169">
        <f>แยกชั้นปี!AO60</f>
        <v>129</v>
      </c>
      <c r="J14" s="169"/>
      <c r="K14" s="169"/>
      <c r="L14" s="169"/>
      <c r="M14" s="184">
        <f t="shared" si="1"/>
        <v>446</v>
      </c>
      <c r="N14" s="169">
        <f>แยกชั้นปี!H60</f>
        <v>52</v>
      </c>
      <c r="O14" s="169">
        <f>แยกชั้นปี!Z60</f>
        <v>31</v>
      </c>
      <c r="P14" s="169"/>
      <c r="Q14" s="169"/>
      <c r="R14" s="169"/>
      <c r="S14" s="184">
        <f t="shared" si="2"/>
        <v>83</v>
      </c>
      <c r="T14" s="169">
        <f>จบปี62!H63</f>
        <v>57</v>
      </c>
      <c r="U14" s="169">
        <f>จบปี62!K63</f>
        <v>11</v>
      </c>
      <c r="V14" s="169"/>
      <c r="W14" s="169"/>
      <c r="X14" s="169"/>
      <c r="Y14" s="184">
        <f t="shared" si="3"/>
        <v>68</v>
      </c>
    </row>
    <row r="15" spans="1:25" ht="21" x14ac:dyDescent="0.35">
      <c r="A15" s="170"/>
      <c r="B15" s="168" t="s">
        <v>77</v>
      </c>
      <c r="C15" s="169">
        <v>1</v>
      </c>
      <c r="D15" s="169">
        <v>1</v>
      </c>
      <c r="E15" s="169"/>
      <c r="F15" s="169"/>
      <c r="G15" s="184">
        <f t="shared" si="0"/>
        <v>2</v>
      </c>
      <c r="H15" s="169">
        <f>แยกชั้นปี!W61</f>
        <v>258</v>
      </c>
      <c r="I15" s="169">
        <f>แยกชั้นปี!AO61</f>
        <v>62</v>
      </c>
      <c r="J15" s="169"/>
      <c r="K15" s="169">
        <f>แยกชั้นปี!AO62</f>
        <v>4</v>
      </c>
      <c r="L15" s="169"/>
      <c r="M15" s="184">
        <f t="shared" si="1"/>
        <v>324</v>
      </c>
      <c r="N15" s="169">
        <f>แยกชั้นปี!H61</f>
        <v>44</v>
      </c>
      <c r="O15" s="169"/>
      <c r="P15" s="169"/>
      <c r="Q15" s="169"/>
      <c r="R15" s="169"/>
      <c r="S15" s="184">
        <f t="shared" si="2"/>
        <v>44</v>
      </c>
      <c r="T15" s="169">
        <f>จบปี62!H64</f>
        <v>101</v>
      </c>
      <c r="U15" s="169">
        <f>จบปี62!K64</f>
        <v>26</v>
      </c>
      <c r="V15" s="169"/>
      <c r="W15" s="169">
        <f>จบปี62!N65</f>
        <v>4</v>
      </c>
      <c r="X15" s="169"/>
      <c r="Y15" s="184">
        <f t="shared" si="3"/>
        <v>131</v>
      </c>
    </row>
    <row r="16" spans="1:25" ht="21" x14ac:dyDescent="0.35">
      <c r="A16" s="171"/>
      <c r="B16" s="168" t="s">
        <v>81</v>
      </c>
      <c r="C16" s="169">
        <v>1</v>
      </c>
      <c r="D16" s="169"/>
      <c r="E16" s="169"/>
      <c r="F16" s="169"/>
      <c r="G16" s="184">
        <f t="shared" si="0"/>
        <v>1</v>
      </c>
      <c r="H16" s="169">
        <f>แยกชั้นปี!W63</f>
        <v>468</v>
      </c>
      <c r="I16" s="169">
        <f>แยกชั้นปี!AO63</f>
        <v>97</v>
      </c>
      <c r="J16" s="169"/>
      <c r="K16" s="169"/>
      <c r="L16" s="169"/>
      <c r="M16" s="184">
        <f t="shared" si="1"/>
        <v>565</v>
      </c>
      <c r="N16" s="169">
        <f>แยกชั้นปี!H63</f>
        <v>87</v>
      </c>
      <c r="O16" s="169">
        <f>แยกชั้นปี!Z63</f>
        <v>27</v>
      </c>
      <c r="P16" s="169"/>
      <c r="Q16" s="169"/>
      <c r="R16" s="169"/>
      <c r="S16" s="184">
        <f t="shared" si="2"/>
        <v>114</v>
      </c>
      <c r="T16" s="169">
        <f>จบปี62!H66</f>
        <v>135</v>
      </c>
      <c r="U16" s="169">
        <f>จบปี62!K66</f>
        <v>12</v>
      </c>
      <c r="V16" s="169"/>
      <c r="W16" s="169"/>
      <c r="X16" s="169"/>
      <c r="Y16" s="184">
        <f t="shared" si="3"/>
        <v>147</v>
      </c>
    </row>
    <row r="17" spans="1:25" ht="21" x14ac:dyDescent="0.35">
      <c r="A17" s="354" t="s">
        <v>10</v>
      </c>
      <c r="B17" s="355"/>
      <c r="C17" s="37">
        <f>SUM(C5:C16)</f>
        <v>43</v>
      </c>
      <c r="D17" s="37">
        <f t="shared" ref="D17:Y17" si="4">SUM(D5:D16)</f>
        <v>2</v>
      </c>
      <c r="E17" s="37">
        <f t="shared" si="4"/>
        <v>3</v>
      </c>
      <c r="F17" s="37">
        <f t="shared" si="4"/>
        <v>1</v>
      </c>
      <c r="G17" s="37">
        <f t="shared" si="4"/>
        <v>49</v>
      </c>
      <c r="H17" s="37">
        <f t="shared" si="4"/>
        <v>8557</v>
      </c>
      <c r="I17" s="37">
        <f t="shared" si="4"/>
        <v>637</v>
      </c>
      <c r="J17" s="37">
        <f t="shared" si="4"/>
        <v>367</v>
      </c>
      <c r="K17" s="37">
        <f t="shared" si="4"/>
        <v>135</v>
      </c>
      <c r="L17" s="37">
        <f t="shared" si="4"/>
        <v>5</v>
      </c>
      <c r="M17" s="37">
        <f t="shared" si="4"/>
        <v>9701</v>
      </c>
      <c r="N17" s="37">
        <f t="shared" si="4"/>
        <v>1674</v>
      </c>
      <c r="O17" s="37">
        <f t="shared" si="4"/>
        <v>84</v>
      </c>
      <c r="P17" s="37">
        <f t="shared" si="4"/>
        <v>185</v>
      </c>
      <c r="Q17" s="37">
        <f t="shared" si="4"/>
        <v>32</v>
      </c>
      <c r="R17" s="37"/>
      <c r="S17" s="37">
        <f t="shared" si="4"/>
        <v>1975</v>
      </c>
      <c r="T17" s="37">
        <f t="shared" si="4"/>
        <v>1930</v>
      </c>
      <c r="U17" s="37">
        <f t="shared" si="4"/>
        <v>148</v>
      </c>
      <c r="V17" s="37">
        <f t="shared" si="4"/>
        <v>166</v>
      </c>
      <c r="W17" s="37">
        <f t="shared" si="4"/>
        <v>46</v>
      </c>
      <c r="X17" s="37">
        <f t="shared" si="4"/>
        <v>17</v>
      </c>
      <c r="Y17" s="37">
        <f t="shared" si="4"/>
        <v>2307</v>
      </c>
    </row>
    <row r="22" spans="1:25" x14ac:dyDescent="0.2">
      <c r="G22" s="43"/>
      <c r="H22" s="43"/>
      <c r="I22" s="43"/>
    </row>
    <row r="23" spans="1:25" x14ac:dyDescent="0.2">
      <c r="G23" s="43"/>
      <c r="H23" s="43"/>
      <c r="I23" s="43"/>
    </row>
    <row r="24" spans="1:25" x14ac:dyDescent="0.2">
      <c r="G24" s="43"/>
      <c r="H24" s="43"/>
      <c r="I24" s="43"/>
    </row>
  </sheetData>
  <mergeCells count="18">
    <mergeCell ref="A1:S1"/>
    <mergeCell ref="H2:L2"/>
    <mergeCell ref="M2:M4"/>
    <mergeCell ref="N2:R2"/>
    <mergeCell ref="S2:S4"/>
    <mergeCell ref="H3:I3"/>
    <mergeCell ref="J3:L3"/>
    <mergeCell ref="N3:O3"/>
    <mergeCell ref="P3:R3"/>
    <mergeCell ref="T2:X2"/>
    <mergeCell ref="Y2:Y4"/>
    <mergeCell ref="T3:U3"/>
    <mergeCell ref="V3:X3"/>
    <mergeCell ref="A17:B17"/>
    <mergeCell ref="A2:A4"/>
    <mergeCell ref="B2:B4"/>
    <mergeCell ref="C2:F3"/>
    <mergeCell ref="G2:G4"/>
  </mergeCells>
  <phoneticPr fontId="3" type="noConversion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9"/>
  <sheetViews>
    <sheetView zoomScale="85" zoomScaleNormal="85" workbookViewId="0">
      <selection activeCell="A3" sqref="A3:Q3"/>
    </sheetView>
  </sheetViews>
  <sheetFormatPr defaultRowHeight="12.75" x14ac:dyDescent="0.2"/>
  <cols>
    <col min="1" max="1" width="1.28515625" style="41" customWidth="1"/>
    <col min="2" max="2" width="42.28515625" style="41" customWidth="1"/>
    <col min="3" max="5" width="8" style="41" customWidth="1"/>
    <col min="6" max="14" width="7.42578125" style="41" customWidth="1"/>
    <col min="15" max="17" width="8" style="41" customWidth="1"/>
    <col min="18" max="16384" width="9.140625" style="41"/>
  </cols>
  <sheetData>
    <row r="1" spans="1:17" ht="24.75" x14ac:dyDescent="0.6">
      <c r="A1" s="49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 t="s">
        <v>115</v>
      </c>
    </row>
    <row r="2" spans="1:17" ht="5.25" customHeight="1" x14ac:dyDescent="0.6">
      <c r="A2" s="4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2"/>
    </row>
    <row r="3" spans="1:17" ht="27.75" x14ac:dyDescent="0.65">
      <c r="A3" s="364" t="s">
        <v>136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</row>
    <row r="4" spans="1:17" ht="4.5" customHeight="1" x14ac:dyDescent="0.6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22.5" x14ac:dyDescent="0.2">
      <c r="A5" s="365" t="s">
        <v>116</v>
      </c>
      <c r="B5" s="365"/>
      <c r="C5" s="366" t="s">
        <v>117</v>
      </c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 t="s">
        <v>84</v>
      </c>
      <c r="P5" s="366"/>
      <c r="Q5" s="366"/>
    </row>
    <row r="6" spans="1:17" ht="22.5" x14ac:dyDescent="0.2">
      <c r="A6" s="365"/>
      <c r="B6" s="365"/>
      <c r="C6" s="366" t="s">
        <v>14</v>
      </c>
      <c r="D6" s="366"/>
      <c r="E6" s="366"/>
      <c r="F6" s="366" t="s">
        <v>38</v>
      </c>
      <c r="G6" s="366"/>
      <c r="H6" s="366"/>
      <c r="I6" s="366" t="s">
        <v>42</v>
      </c>
      <c r="J6" s="366"/>
      <c r="K6" s="366"/>
      <c r="L6" s="366" t="s">
        <v>46</v>
      </c>
      <c r="M6" s="366"/>
      <c r="N6" s="366"/>
      <c r="O6" s="366"/>
      <c r="P6" s="366"/>
      <c r="Q6" s="366"/>
    </row>
    <row r="7" spans="1:17" ht="22.5" x14ac:dyDescent="0.2">
      <c r="A7" s="365"/>
      <c r="B7" s="365"/>
      <c r="C7" s="159" t="s">
        <v>8</v>
      </c>
      <c r="D7" s="159" t="s">
        <v>9</v>
      </c>
      <c r="E7" s="159" t="s">
        <v>10</v>
      </c>
      <c r="F7" s="159" t="s">
        <v>8</v>
      </c>
      <c r="G7" s="159" t="s">
        <v>9</v>
      </c>
      <c r="H7" s="159" t="s">
        <v>10</v>
      </c>
      <c r="I7" s="159" t="s">
        <v>8</v>
      </c>
      <c r="J7" s="159" t="s">
        <v>9</v>
      </c>
      <c r="K7" s="159" t="s">
        <v>10</v>
      </c>
      <c r="L7" s="159" t="s">
        <v>8</v>
      </c>
      <c r="M7" s="159" t="s">
        <v>9</v>
      </c>
      <c r="N7" s="159" t="s">
        <v>10</v>
      </c>
      <c r="O7" s="159" t="s">
        <v>8</v>
      </c>
      <c r="P7" s="159" t="s">
        <v>9</v>
      </c>
      <c r="Q7" s="159" t="s">
        <v>10</v>
      </c>
    </row>
    <row r="8" spans="1:17" ht="22.5" x14ac:dyDescent="0.2">
      <c r="A8" s="367" t="s">
        <v>11</v>
      </c>
      <c r="B8" s="367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</row>
    <row r="9" spans="1:17" ht="22.5" x14ac:dyDescent="0.55000000000000004">
      <c r="A9" s="55"/>
      <c r="B9" s="56" t="str">
        <f>[1]แยกชั้นปี!D6</f>
        <v>วิทยาการคอมพิวเตอร์</v>
      </c>
      <c r="C9" s="57">
        <f>แยกชั้นปี!BE6</f>
        <v>57</v>
      </c>
      <c r="D9" s="57">
        <f>แยกชั้นปี!BF6</f>
        <v>21</v>
      </c>
      <c r="E9" s="57">
        <f>แยกชั้นปี!BG6</f>
        <v>78</v>
      </c>
      <c r="F9" s="57"/>
      <c r="G9" s="57"/>
      <c r="H9" s="57"/>
      <c r="I9" s="57"/>
      <c r="J9" s="57"/>
      <c r="K9" s="57"/>
      <c r="L9" s="57"/>
      <c r="M9" s="57"/>
      <c r="N9" s="57"/>
      <c r="O9" s="59">
        <f>C9+F9+I9+L9</f>
        <v>57</v>
      </c>
      <c r="P9" s="59">
        <f>D9+G9+J9+M9</f>
        <v>21</v>
      </c>
      <c r="Q9" s="58">
        <f>SUM(O9:P9)</f>
        <v>78</v>
      </c>
    </row>
    <row r="10" spans="1:17" ht="22.5" x14ac:dyDescent="0.55000000000000004">
      <c r="A10" s="60"/>
      <c r="B10" s="61" t="str">
        <f>[1]แยกชั้นปี!D7</f>
        <v>เทคโนโลยีสารสนเทศ</v>
      </c>
      <c r="C10" s="62">
        <f>แยกชั้นปี!BE7</f>
        <v>43</v>
      </c>
      <c r="D10" s="62">
        <f>แยกชั้นปี!BF7</f>
        <v>6</v>
      </c>
      <c r="E10" s="62">
        <f>แยกชั้นปี!BG7</f>
        <v>49</v>
      </c>
      <c r="F10" s="62"/>
      <c r="G10" s="62"/>
      <c r="H10" s="62"/>
      <c r="I10" s="62"/>
      <c r="J10" s="62"/>
      <c r="K10" s="62"/>
      <c r="L10" s="62"/>
      <c r="M10" s="62"/>
      <c r="N10" s="62"/>
      <c r="O10" s="64">
        <f t="shared" ref="O10:P17" si="0">C10+F10+I10+L10</f>
        <v>43</v>
      </c>
      <c r="P10" s="64">
        <f t="shared" si="0"/>
        <v>6</v>
      </c>
      <c r="Q10" s="63">
        <f t="shared" ref="Q10:Q17" si="1">SUM(O10:P10)</f>
        <v>49</v>
      </c>
    </row>
    <row r="11" spans="1:17" ht="22.5" x14ac:dyDescent="0.55000000000000004">
      <c r="A11" s="60"/>
      <c r="B11" s="61" t="str">
        <f>[1]แยกชั้นปี!D8</f>
        <v>วิศวกรรมซอฟแวร์</v>
      </c>
      <c r="C11" s="62">
        <f>แยกชั้นปี!BE8</f>
        <v>40</v>
      </c>
      <c r="D11" s="62">
        <f>แยกชั้นปี!BF8</f>
        <v>17</v>
      </c>
      <c r="E11" s="62">
        <f>แยกชั้นปี!BG8</f>
        <v>57</v>
      </c>
      <c r="F11" s="62"/>
      <c r="G11" s="62"/>
      <c r="H11" s="62"/>
      <c r="I11" s="62"/>
      <c r="J11" s="62"/>
      <c r="K11" s="62"/>
      <c r="L11" s="62"/>
      <c r="M11" s="62"/>
      <c r="N11" s="62"/>
      <c r="O11" s="64">
        <f t="shared" si="0"/>
        <v>40</v>
      </c>
      <c r="P11" s="64">
        <f t="shared" si="0"/>
        <v>17</v>
      </c>
      <c r="Q11" s="63">
        <f t="shared" si="1"/>
        <v>57</v>
      </c>
    </row>
    <row r="12" spans="1:17" ht="22.5" x14ac:dyDescent="0.55000000000000004">
      <c r="A12" s="60"/>
      <c r="B12" s="61" t="str">
        <f>[1]แยกชั้นปี!D9</f>
        <v>สาธารณสุขชุมชน</v>
      </c>
      <c r="C12" s="62">
        <f>แยกชั้นปี!BE9</f>
        <v>18</v>
      </c>
      <c r="D12" s="62">
        <f>แยกชั้นปี!BF9</f>
        <v>250</v>
      </c>
      <c r="E12" s="62">
        <f>แยกชั้นปี!BG9</f>
        <v>268</v>
      </c>
      <c r="F12" s="62"/>
      <c r="G12" s="62"/>
      <c r="H12" s="62"/>
      <c r="I12" s="62"/>
      <c r="J12" s="62"/>
      <c r="K12" s="62"/>
      <c r="L12" s="62"/>
      <c r="M12" s="62"/>
      <c r="N12" s="62"/>
      <c r="O12" s="64">
        <f t="shared" si="0"/>
        <v>18</v>
      </c>
      <c r="P12" s="64">
        <f t="shared" si="0"/>
        <v>250</v>
      </c>
      <c r="Q12" s="63">
        <f t="shared" si="1"/>
        <v>268</v>
      </c>
    </row>
    <row r="13" spans="1:17" ht="22.5" x14ac:dyDescent="0.55000000000000004">
      <c r="A13" s="60"/>
      <c r="B13" s="61" t="str">
        <f>[1]แยกชั้นปี!D10</f>
        <v>วิทยาศาสตร์การกีฬา</v>
      </c>
      <c r="C13" s="62">
        <f>แยกชั้นปี!BE10</f>
        <v>357</v>
      </c>
      <c r="D13" s="62">
        <f>แยกชั้นปี!BF10</f>
        <v>113</v>
      </c>
      <c r="E13" s="62">
        <f>แยกชั้นปี!BG10</f>
        <v>470</v>
      </c>
      <c r="F13" s="62"/>
      <c r="G13" s="62"/>
      <c r="H13" s="62"/>
      <c r="I13" s="62"/>
      <c r="J13" s="62"/>
      <c r="K13" s="62"/>
      <c r="L13" s="62"/>
      <c r="M13" s="62"/>
      <c r="N13" s="62"/>
      <c r="O13" s="64">
        <f t="shared" si="0"/>
        <v>357</v>
      </c>
      <c r="P13" s="64">
        <f t="shared" si="0"/>
        <v>113</v>
      </c>
      <c r="Q13" s="63">
        <f t="shared" si="1"/>
        <v>470</v>
      </c>
    </row>
    <row r="14" spans="1:17" ht="22.5" x14ac:dyDescent="0.55000000000000004">
      <c r="A14" s="60"/>
      <c r="B14" s="61" t="str">
        <f>[1]แยกชั้นปี!D11</f>
        <v>วิทยาศาสตร์สิ่งแวดล้อม</v>
      </c>
      <c r="C14" s="62">
        <f>แยกชั้นปี!BE11</f>
        <v>8</v>
      </c>
      <c r="D14" s="62">
        <f>แยกชั้นปี!BF11</f>
        <v>46</v>
      </c>
      <c r="E14" s="62">
        <f>แยกชั้นปี!BG11</f>
        <v>54</v>
      </c>
      <c r="F14" s="62"/>
      <c r="G14" s="62"/>
      <c r="H14" s="62"/>
      <c r="I14" s="62"/>
      <c r="J14" s="62"/>
      <c r="K14" s="62"/>
      <c r="L14" s="62"/>
      <c r="M14" s="62"/>
      <c r="N14" s="62"/>
      <c r="O14" s="64">
        <f t="shared" si="0"/>
        <v>8</v>
      </c>
      <c r="P14" s="64">
        <f t="shared" si="0"/>
        <v>46</v>
      </c>
      <c r="Q14" s="63">
        <f t="shared" si="1"/>
        <v>54</v>
      </c>
    </row>
    <row r="15" spans="1:17" ht="22.5" x14ac:dyDescent="0.55000000000000004">
      <c r="A15" s="60"/>
      <c r="B15" s="61" t="str">
        <f>[1]แยกชั้นปี!D13</f>
        <v>วิทยาศาสตร์และเทคโนโลยีอาหาร</v>
      </c>
      <c r="C15" s="62">
        <f>แยกชั้นปี!BE13</f>
        <v>11</v>
      </c>
      <c r="D15" s="62">
        <f>แยกชั้นปี!BF13</f>
        <v>39</v>
      </c>
      <c r="E15" s="62">
        <f>แยกชั้นปี!BG13</f>
        <v>50</v>
      </c>
      <c r="F15" s="62"/>
      <c r="G15" s="62"/>
      <c r="H15" s="62"/>
      <c r="I15" s="62"/>
      <c r="J15" s="62"/>
      <c r="K15" s="62"/>
      <c r="L15" s="62"/>
      <c r="M15" s="62"/>
      <c r="N15" s="62"/>
      <c r="O15" s="64">
        <f t="shared" si="0"/>
        <v>11</v>
      </c>
      <c r="P15" s="64">
        <f t="shared" si="0"/>
        <v>39</v>
      </c>
      <c r="Q15" s="63">
        <f t="shared" si="1"/>
        <v>50</v>
      </c>
    </row>
    <row r="16" spans="1:17" ht="22.5" x14ac:dyDescent="0.55000000000000004">
      <c r="A16" s="60"/>
      <c r="B16" s="61" t="str">
        <f>[1]แยกชั้นปี!D14</f>
        <v>เทคโนโลยีการเกษตร</v>
      </c>
      <c r="C16" s="62">
        <f>แยกชั้นปี!BE14</f>
        <v>21</v>
      </c>
      <c r="D16" s="62">
        <f>แยกชั้นปี!BF14</f>
        <v>22</v>
      </c>
      <c r="E16" s="62">
        <f>แยกชั้นปี!BG14</f>
        <v>43</v>
      </c>
      <c r="F16" s="62"/>
      <c r="G16" s="62"/>
      <c r="H16" s="62"/>
      <c r="I16" s="62"/>
      <c r="J16" s="62"/>
      <c r="K16" s="62"/>
      <c r="L16" s="62"/>
      <c r="M16" s="62"/>
      <c r="N16" s="62"/>
      <c r="O16" s="64">
        <f t="shared" si="0"/>
        <v>21</v>
      </c>
      <c r="P16" s="64">
        <f t="shared" si="0"/>
        <v>22</v>
      </c>
      <c r="Q16" s="63">
        <f t="shared" si="1"/>
        <v>43</v>
      </c>
    </row>
    <row r="17" spans="1:17" ht="22.5" x14ac:dyDescent="0.55000000000000004">
      <c r="A17" s="60"/>
      <c r="B17" s="65" t="str">
        <f>[1]แยกชั้นปี!D15</f>
        <v>เทคโนโลยีการจัดการอุตสาหกรรม</v>
      </c>
      <c r="C17" s="66">
        <f>แยกชั้นปี!BE15</f>
        <v>37</v>
      </c>
      <c r="D17" s="66">
        <f>แยกชั้นปี!BF15</f>
        <v>19</v>
      </c>
      <c r="E17" s="66">
        <f>แยกชั้นปี!BG15</f>
        <v>56</v>
      </c>
      <c r="F17" s="66"/>
      <c r="G17" s="66"/>
      <c r="H17" s="66"/>
      <c r="I17" s="66"/>
      <c r="J17" s="66"/>
      <c r="K17" s="66"/>
      <c r="L17" s="66"/>
      <c r="M17" s="66"/>
      <c r="N17" s="66"/>
      <c r="O17" s="68">
        <f t="shared" si="0"/>
        <v>37</v>
      </c>
      <c r="P17" s="68">
        <f t="shared" si="0"/>
        <v>19</v>
      </c>
      <c r="Q17" s="67">
        <f t="shared" si="1"/>
        <v>56</v>
      </c>
    </row>
    <row r="18" spans="1:17" ht="22.5" x14ac:dyDescent="0.55000000000000004">
      <c r="A18" s="60"/>
      <c r="B18" s="69" t="s">
        <v>118</v>
      </c>
      <c r="C18" s="70">
        <f>SUM(C9:C17)</f>
        <v>592</v>
      </c>
      <c r="D18" s="70">
        <f t="shared" ref="D18:E18" si="2">SUM(D9:D17)</f>
        <v>533</v>
      </c>
      <c r="E18" s="70">
        <f t="shared" si="2"/>
        <v>1125</v>
      </c>
      <c r="F18" s="70"/>
      <c r="G18" s="70"/>
      <c r="H18" s="70"/>
      <c r="I18" s="70"/>
      <c r="J18" s="70"/>
      <c r="K18" s="70"/>
      <c r="L18" s="70"/>
      <c r="M18" s="70"/>
      <c r="N18" s="70"/>
      <c r="O18" s="70">
        <f>SUM(O9:O17)</f>
        <v>592</v>
      </c>
      <c r="P18" s="70">
        <f>SUM(P9:P17)</f>
        <v>533</v>
      </c>
      <c r="Q18" s="70">
        <f>SUM(Q9:Q17)</f>
        <v>1125</v>
      </c>
    </row>
    <row r="19" spans="1:17" ht="22.5" x14ac:dyDescent="0.55000000000000004">
      <c r="A19" s="60"/>
      <c r="B19" s="117" t="str">
        <f>[1]แยกชั้นปี!D12</f>
        <v>วิศวกรรมโลจิสติกส์</v>
      </c>
      <c r="C19" s="71">
        <f>แยกชั้นปี!BE12</f>
        <v>43</v>
      </c>
      <c r="D19" s="71">
        <f>แยกชั้นปี!BF12</f>
        <v>101</v>
      </c>
      <c r="E19" s="72">
        <f t="shared" ref="E19" si="3">SUM(C19:D19)</f>
        <v>144</v>
      </c>
      <c r="F19" s="71"/>
      <c r="G19" s="71"/>
      <c r="H19" s="71"/>
      <c r="I19" s="71"/>
      <c r="J19" s="71"/>
      <c r="K19" s="71"/>
      <c r="L19" s="71"/>
      <c r="M19" s="71"/>
      <c r="N19" s="71"/>
      <c r="O19" s="73">
        <f>C19+F19+I19+L19</f>
        <v>43</v>
      </c>
      <c r="P19" s="73">
        <f>D19+G19+J19+M19</f>
        <v>101</v>
      </c>
      <c r="Q19" s="72">
        <f>SUM(O19:P19)</f>
        <v>144</v>
      </c>
    </row>
    <row r="20" spans="1:17" ht="22.5" x14ac:dyDescent="0.55000000000000004">
      <c r="A20" s="60"/>
      <c r="B20" s="69" t="s">
        <v>119</v>
      </c>
      <c r="C20" s="70">
        <f>SUM(C19)</f>
        <v>43</v>
      </c>
      <c r="D20" s="70">
        <f>SUM(D19)</f>
        <v>101</v>
      </c>
      <c r="E20" s="70">
        <f>SUM(E19)</f>
        <v>144</v>
      </c>
      <c r="F20" s="70"/>
      <c r="G20" s="70"/>
      <c r="H20" s="70"/>
      <c r="I20" s="70"/>
      <c r="J20" s="70"/>
      <c r="K20" s="70"/>
      <c r="L20" s="70"/>
      <c r="M20" s="70"/>
      <c r="N20" s="70"/>
      <c r="O20" s="70">
        <f>SUM(O19)</f>
        <v>43</v>
      </c>
      <c r="P20" s="70">
        <f>SUM(P19)</f>
        <v>101</v>
      </c>
      <c r="Q20" s="70">
        <f>SUM(Q19)</f>
        <v>144</v>
      </c>
    </row>
    <row r="21" spans="1:17" ht="22.5" x14ac:dyDescent="0.55000000000000004">
      <c r="A21" s="60"/>
      <c r="B21" s="61" t="str">
        <f>[1]แยกชั้นปี!D17</f>
        <v xml:space="preserve">เทคโนโลยีออกแบบผลิตภัณฑ์และบรรจุภัณฑ์ </v>
      </c>
      <c r="C21" s="62">
        <f>แยกชั้นปี!BE16</f>
        <v>27</v>
      </c>
      <c r="D21" s="62">
        <f>แยกชั้นปี!BF16</f>
        <v>22</v>
      </c>
      <c r="E21" s="63">
        <f t="shared" ref="E21" si="4">SUM(C21:D21)</f>
        <v>49</v>
      </c>
      <c r="F21" s="62"/>
      <c r="G21" s="62"/>
      <c r="H21" s="62"/>
      <c r="I21" s="62"/>
      <c r="J21" s="62"/>
      <c r="K21" s="62"/>
      <c r="L21" s="62"/>
      <c r="M21" s="62"/>
      <c r="N21" s="62"/>
      <c r="O21" s="64">
        <f t="shared" ref="O21:P22" si="5">C21+F21+I21+L21</f>
        <v>27</v>
      </c>
      <c r="P21" s="64">
        <f t="shared" si="5"/>
        <v>22</v>
      </c>
      <c r="Q21" s="63">
        <f>SUM(O21:P21)</f>
        <v>49</v>
      </c>
    </row>
    <row r="22" spans="1:17" ht="22.5" x14ac:dyDescent="0.55000000000000004">
      <c r="A22" s="60"/>
      <c r="B22" s="61" t="str">
        <f>[1]แยกชั้นปี!D19</f>
        <v xml:space="preserve">เทคโนโลยีโยธาและสถาปัตยกรรม </v>
      </c>
      <c r="C22" s="62">
        <f>แยกชั้นปี!BE17</f>
        <v>103</v>
      </c>
      <c r="D22" s="62">
        <f>แยกชั้นปี!BF17</f>
        <v>28</v>
      </c>
      <c r="E22" s="63">
        <f t="shared" ref="E22" si="6">SUM(C22:D22)</f>
        <v>131</v>
      </c>
      <c r="F22" s="62"/>
      <c r="G22" s="62"/>
      <c r="H22" s="62"/>
      <c r="I22" s="62"/>
      <c r="J22" s="62"/>
      <c r="K22" s="62"/>
      <c r="L22" s="62"/>
      <c r="M22" s="62"/>
      <c r="N22" s="62"/>
      <c r="O22" s="64">
        <f t="shared" si="5"/>
        <v>103</v>
      </c>
      <c r="P22" s="64">
        <f t="shared" si="5"/>
        <v>28</v>
      </c>
      <c r="Q22" s="63">
        <f>SUM(O22:P22)</f>
        <v>131</v>
      </c>
    </row>
    <row r="23" spans="1:17" ht="22.5" x14ac:dyDescent="0.55000000000000004">
      <c r="A23" s="74"/>
      <c r="B23" s="75" t="s">
        <v>120</v>
      </c>
      <c r="C23" s="70">
        <f>SUM(C21:C22)</f>
        <v>130</v>
      </c>
      <c r="D23" s="70">
        <f>SUM(D21:D22)</f>
        <v>50</v>
      </c>
      <c r="E23" s="70">
        <f>SUM(E21:E22)</f>
        <v>180</v>
      </c>
      <c r="F23" s="70"/>
      <c r="G23" s="70"/>
      <c r="H23" s="70"/>
      <c r="I23" s="70"/>
      <c r="J23" s="70"/>
      <c r="K23" s="70"/>
      <c r="L23" s="70"/>
      <c r="M23" s="70"/>
      <c r="N23" s="70"/>
      <c r="O23" s="70">
        <f>SUM(O21:O22)</f>
        <v>130</v>
      </c>
      <c r="P23" s="70">
        <f>SUM(P21:P22)</f>
        <v>50</v>
      </c>
      <c r="Q23" s="70">
        <f>SUM(Q21:Q22)</f>
        <v>180</v>
      </c>
    </row>
    <row r="24" spans="1:17" ht="22.5" x14ac:dyDescent="0.2">
      <c r="A24" s="363" t="s">
        <v>25</v>
      </c>
      <c r="B24" s="363"/>
      <c r="C24" s="76">
        <f>C18+C20+C23</f>
        <v>765</v>
      </c>
      <c r="D24" s="76">
        <f>D18+D20+D23</f>
        <v>684</v>
      </c>
      <c r="E24" s="76">
        <f>E18+E20+E23</f>
        <v>1449</v>
      </c>
      <c r="F24" s="76"/>
      <c r="G24" s="76"/>
      <c r="H24" s="76"/>
      <c r="I24" s="76"/>
      <c r="J24" s="76"/>
      <c r="K24" s="76"/>
      <c r="L24" s="76"/>
      <c r="M24" s="76"/>
      <c r="N24" s="76"/>
      <c r="O24" s="76">
        <f>O18+O20+O23</f>
        <v>765</v>
      </c>
      <c r="P24" s="76">
        <f>P18+P20+P23</f>
        <v>684</v>
      </c>
      <c r="Q24" s="76">
        <f>Q18+Q20+Q23</f>
        <v>1449</v>
      </c>
    </row>
    <row r="25" spans="1:17" ht="22.5" x14ac:dyDescent="0.55000000000000004">
      <c r="A25" s="368" t="s">
        <v>26</v>
      </c>
      <c r="B25" s="369"/>
      <c r="C25" s="164"/>
      <c r="D25" s="164"/>
      <c r="E25" s="165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3"/>
    </row>
    <row r="26" spans="1:17" ht="22.5" x14ac:dyDescent="0.55000000000000004">
      <c r="A26" s="55"/>
      <c r="B26" s="56" t="str">
        <f>[1]แยกชั้นปี!D23</f>
        <v>การศึกษาปฐมวัย</v>
      </c>
      <c r="C26" s="57">
        <f>แยกชั้นปี!BE21</f>
        <v>3</v>
      </c>
      <c r="D26" s="57">
        <f>แยกชั้นปี!BF21</f>
        <v>357</v>
      </c>
      <c r="E26" s="58">
        <f t="shared" ref="E26:E36" si="7">SUM(C26:D26)</f>
        <v>360</v>
      </c>
      <c r="F26" s="57"/>
      <c r="G26" s="57"/>
      <c r="H26" s="57"/>
      <c r="I26" s="57"/>
      <c r="J26" s="57"/>
      <c r="K26" s="57"/>
      <c r="L26" s="57"/>
      <c r="M26" s="57"/>
      <c r="N26" s="57"/>
      <c r="O26" s="59">
        <f t="shared" ref="O26:P40" si="8">C26+F26+I26+L26</f>
        <v>3</v>
      </c>
      <c r="P26" s="59">
        <f t="shared" si="8"/>
        <v>357</v>
      </c>
      <c r="Q26" s="58">
        <f t="shared" ref="Q26:Q40" si="9">SUM(O26:P26)</f>
        <v>360</v>
      </c>
    </row>
    <row r="27" spans="1:17" ht="22.5" x14ac:dyDescent="0.55000000000000004">
      <c r="A27" s="60"/>
      <c r="B27" s="61" t="str">
        <f>[1]แยกชั้นปี!D24</f>
        <v>คณิตศาสตร์</v>
      </c>
      <c r="C27" s="62">
        <f>แยกชั้นปี!BE22</f>
        <v>95</v>
      </c>
      <c r="D27" s="62">
        <f>แยกชั้นปี!BF22</f>
        <v>258</v>
      </c>
      <c r="E27" s="63">
        <f t="shared" si="7"/>
        <v>353</v>
      </c>
      <c r="F27" s="62"/>
      <c r="G27" s="62"/>
      <c r="H27" s="62"/>
      <c r="I27" s="62"/>
      <c r="J27" s="62"/>
      <c r="K27" s="62"/>
      <c r="L27" s="62"/>
      <c r="M27" s="62"/>
      <c r="N27" s="62"/>
      <c r="O27" s="64">
        <f t="shared" si="8"/>
        <v>95</v>
      </c>
      <c r="P27" s="64">
        <f t="shared" si="8"/>
        <v>258</v>
      </c>
      <c r="Q27" s="63">
        <f t="shared" si="9"/>
        <v>353</v>
      </c>
    </row>
    <row r="28" spans="1:17" ht="22.5" x14ac:dyDescent="0.55000000000000004">
      <c r="A28" s="60"/>
      <c r="B28" s="61" t="str">
        <f>[1]แยกชั้นปี!D25</f>
        <v>คอมพิวเตอร์ศึกษา</v>
      </c>
      <c r="C28" s="62">
        <f>แยกชั้นปี!BE23</f>
        <v>108</v>
      </c>
      <c r="D28" s="62">
        <f>แยกชั้นปี!BF23</f>
        <v>143</v>
      </c>
      <c r="E28" s="63">
        <f t="shared" si="7"/>
        <v>251</v>
      </c>
      <c r="F28" s="62"/>
      <c r="G28" s="62"/>
      <c r="H28" s="62"/>
      <c r="I28" s="62"/>
      <c r="J28" s="62"/>
      <c r="K28" s="62"/>
      <c r="L28" s="62"/>
      <c r="M28" s="62"/>
      <c r="N28" s="62"/>
      <c r="O28" s="64">
        <f t="shared" si="8"/>
        <v>108</v>
      </c>
      <c r="P28" s="64">
        <f t="shared" si="8"/>
        <v>143</v>
      </c>
      <c r="Q28" s="63">
        <f t="shared" si="9"/>
        <v>251</v>
      </c>
    </row>
    <row r="29" spans="1:17" ht="22.5" x14ac:dyDescent="0.55000000000000004">
      <c r="A29" s="78"/>
      <c r="B29" s="61" t="str">
        <f>[1]แยกชั้นปี!D26</f>
        <v>ภาษาอังกฤษ</v>
      </c>
      <c r="C29" s="62">
        <f>แยกชั้นปี!BE24</f>
        <v>55</v>
      </c>
      <c r="D29" s="62">
        <f>แยกชั้นปี!BF24</f>
        <v>304</v>
      </c>
      <c r="E29" s="63">
        <f t="shared" si="7"/>
        <v>359</v>
      </c>
      <c r="F29" s="64"/>
      <c r="G29" s="64"/>
      <c r="H29" s="64"/>
      <c r="I29" s="64"/>
      <c r="J29" s="64"/>
      <c r="K29" s="64"/>
      <c r="L29" s="64"/>
      <c r="M29" s="64"/>
      <c r="N29" s="64"/>
      <c r="O29" s="64">
        <f t="shared" si="8"/>
        <v>55</v>
      </c>
      <c r="P29" s="64">
        <f t="shared" si="8"/>
        <v>304</v>
      </c>
      <c r="Q29" s="63">
        <f t="shared" si="9"/>
        <v>359</v>
      </c>
    </row>
    <row r="30" spans="1:17" ht="22.5" x14ac:dyDescent="0.55000000000000004">
      <c r="A30" s="78"/>
      <c r="B30" s="61" t="str">
        <f>[1]แยกชั้นปี!D27</f>
        <v>ภาษาไทย</v>
      </c>
      <c r="C30" s="62">
        <f>แยกชั้นปี!BE25</f>
        <v>53</v>
      </c>
      <c r="D30" s="62">
        <f>แยกชั้นปี!BF25</f>
        <v>312</v>
      </c>
      <c r="E30" s="63">
        <f t="shared" si="7"/>
        <v>365</v>
      </c>
      <c r="F30" s="64"/>
      <c r="G30" s="64"/>
      <c r="H30" s="64"/>
      <c r="I30" s="64"/>
      <c r="J30" s="64"/>
      <c r="K30" s="64"/>
      <c r="L30" s="64"/>
      <c r="M30" s="64"/>
      <c r="N30" s="64"/>
      <c r="O30" s="64">
        <f t="shared" si="8"/>
        <v>53</v>
      </c>
      <c r="P30" s="64">
        <f t="shared" si="8"/>
        <v>312</v>
      </c>
      <c r="Q30" s="63">
        <f t="shared" si="9"/>
        <v>365</v>
      </c>
    </row>
    <row r="31" spans="1:17" ht="22.5" x14ac:dyDescent="0.55000000000000004">
      <c r="A31" s="78"/>
      <c r="B31" s="61" t="str">
        <f>[1]แยกชั้นปี!D28</f>
        <v>สังคมศึกษา</v>
      </c>
      <c r="C31" s="62">
        <f>แยกชั้นปี!BE26</f>
        <v>106</v>
      </c>
      <c r="D31" s="62">
        <f>แยกชั้นปี!BF26</f>
        <v>255</v>
      </c>
      <c r="E31" s="63">
        <f t="shared" si="7"/>
        <v>361</v>
      </c>
      <c r="F31" s="64"/>
      <c r="G31" s="64"/>
      <c r="H31" s="64"/>
      <c r="I31" s="64"/>
      <c r="J31" s="64"/>
      <c r="K31" s="64"/>
      <c r="L31" s="64"/>
      <c r="M31" s="64"/>
      <c r="N31" s="64"/>
      <c r="O31" s="64">
        <f t="shared" si="8"/>
        <v>106</v>
      </c>
      <c r="P31" s="64">
        <f t="shared" si="8"/>
        <v>255</v>
      </c>
      <c r="Q31" s="63">
        <f t="shared" si="9"/>
        <v>361</v>
      </c>
    </row>
    <row r="32" spans="1:17" ht="22.5" x14ac:dyDescent="0.55000000000000004">
      <c r="A32" s="78"/>
      <c r="B32" s="61" t="str">
        <f>[1]แยกชั้นปี!D29</f>
        <v>การประถมศึกษา</v>
      </c>
      <c r="C32" s="62">
        <f>แยกชั้นปี!BE27</f>
        <v>21</v>
      </c>
      <c r="D32" s="62">
        <f>แยกชั้นปี!BF27</f>
        <v>349</v>
      </c>
      <c r="E32" s="63">
        <f t="shared" si="7"/>
        <v>370</v>
      </c>
      <c r="F32" s="64"/>
      <c r="G32" s="64"/>
      <c r="H32" s="64"/>
      <c r="I32" s="64"/>
      <c r="J32" s="64"/>
      <c r="K32" s="64"/>
      <c r="L32" s="64"/>
      <c r="M32" s="64"/>
      <c r="N32" s="64"/>
      <c r="O32" s="64">
        <f t="shared" si="8"/>
        <v>21</v>
      </c>
      <c r="P32" s="64">
        <f t="shared" si="8"/>
        <v>349</v>
      </c>
      <c r="Q32" s="63">
        <f t="shared" si="9"/>
        <v>370</v>
      </c>
    </row>
    <row r="33" spans="1:17" ht="22.5" x14ac:dyDescent="0.55000000000000004">
      <c r="A33" s="78"/>
      <c r="B33" s="61" t="str">
        <f>[1]แยกชั้นปี!D30</f>
        <v>วิทยาศาสตร์</v>
      </c>
      <c r="C33" s="62">
        <f>แยกชั้นปี!BE28</f>
        <v>57</v>
      </c>
      <c r="D33" s="62">
        <f>แยกชั้นปี!BF28</f>
        <v>283</v>
      </c>
      <c r="E33" s="63">
        <f t="shared" si="7"/>
        <v>340</v>
      </c>
      <c r="F33" s="64"/>
      <c r="G33" s="64"/>
      <c r="H33" s="64"/>
      <c r="I33" s="64"/>
      <c r="J33" s="64"/>
      <c r="K33" s="64"/>
      <c r="L33" s="64"/>
      <c r="M33" s="64"/>
      <c r="N33" s="64"/>
      <c r="O33" s="64">
        <f t="shared" si="8"/>
        <v>57</v>
      </c>
      <c r="P33" s="64">
        <f t="shared" si="8"/>
        <v>283</v>
      </c>
      <c r="Q33" s="63">
        <f t="shared" si="9"/>
        <v>340</v>
      </c>
    </row>
    <row r="34" spans="1:17" ht="22.5" x14ac:dyDescent="0.55000000000000004">
      <c r="A34" s="78"/>
      <c r="B34" s="61" t="str">
        <f>[1]แยกชั้นปี!D31</f>
        <v>พลศึกษา</v>
      </c>
      <c r="C34" s="62">
        <f>แยกชั้นปี!BE29</f>
        <v>245</v>
      </c>
      <c r="D34" s="62">
        <f>แยกชั้นปี!BF29</f>
        <v>140</v>
      </c>
      <c r="E34" s="63">
        <f t="shared" si="7"/>
        <v>385</v>
      </c>
      <c r="F34" s="64"/>
      <c r="G34" s="64"/>
      <c r="H34" s="64"/>
      <c r="I34" s="64"/>
      <c r="J34" s="64"/>
      <c r="K34" s="64"/>
      <c r="L34" s="64"/>
      <c r="M34" s="64"/>
      <c r="N34" s="64"/>
      <c r="O34" s="64">
        <f t="shared" si="8"/>
        <v>245</v>
      </c>
      <c r="P34" s="64">
        <f t="shared" si="8"/>
        <v>140</v>
      </c>
      <c r="Q34" s="63">
        <f t="shared" si="9"/>
        <v>385</v>
      </c>
    </row>
    <row r="35" spans="1:17" ht="22.5" x14ac:dyDescent="0.55000000000000004">
      <c r="A35" s="78"/>
      <c r="B35" s="61" t="str">
        <f>[1]แยกชั้นปี!D32</f>
        <v>ดนตรีศึกษา</v>
      </c>
      <c r="C35" s="62">
        <f>แยกชั้นปี!BE30</f>
        <v>196</v>
      </c>
      <c r="D35" s="62">
        <f>แยกชั้นปี!BF30</f>
        <v>52</v>
      </c>
      <c r="E35" s="63">
        <f t="shared" si="7"/>
        <v>248</v>
      </c>
      <c r="F35" s="64"/>
      <c r="G35" s="64"/>
      <c r="H35" s="64"/>
      <c r="I35" s="64"/>
      <c r="J35" s="64"/>
      <c r="K35" s="64"/>
      <c r="L35" s="64"/>
      <c r="M35" s="64"/>
      <c r="N35" s="64"/>
      <c r="O35" s="64">
        <f t="shared" si="8"/>
        <v>196</v>
      </c>
      <c r="P35" s="64">
        <f t="shared" si="8"/>
        <v>52</v>
      </c>
      <c r="Q35" s="63">
        <f t="shared" si="9"/>
        <v>248</v>
      </c>
    </row>
    <row r="36" spans="1:17" ht="22.5" x14ac:dyDescent="0.55000000000000004">
      <c r="A36" s="78"/>
      <c r="B36" s="61" t="str">
        <f>[1]แยกชั้นปี!D33</f>
        <v>การสอนภาษาจีน</v>
      </c>
      <c r="C36" s="62">
        <f>แยกชั้นปี!BE31</f>
        <v>20</v>
      </c>
      <c r="D36" s="62">
        <f>แยกชั้นปี!BF31</f>
        <v>228</v>
      </c>
      <c r="E36" s="63">
        <f t="shared" si="7"/>
        <v>248</v>
      </c>
      <c r="F36" s="64"/>
      <c r="G36" s="64"/>
      <c r="H36" s="64"/>
      <c r="I36" s="64"/>
      <c r="J36" s="64"/>
      <c r="K36" s="64"/>
      <c r="L36" s="64"/>
      <c r="M36" s="64"/>
      <c r="N36" s="64"/>
      <c r="O36" s="64">
        <f t="shared" si="8"/>
        <v>20</v>
      </c>
      <c r="P36" s="64">
        <f t="shared" si="8"/>
        <v>228</v>
      </c>
      <c r="Q36" s="63">
        <f t="shared" si="9"/>
        <v>248</v>
      </c>
    </row>
    <row r="37" spans="1:17" ht="22.5" x14ac:dyDescent="0.55000000000000004">
      <c r="A37" s="78"/>
      <c r="B37" s="61" t="str">
        <f>[1]แยกชั้นปี!D34</f>
        <v>ประกาศนียบัตรวิชาชีพครู</v>
      </c>
      <c r="C37" s="64"/>
      <c r="D37" s="64"/>
      <c r="E37" s="63"/>
      <c r="F37" s="64">
        <f>แยกชั้นปี!BE32</f>
        <v>84</v>
      </c>
      <c r="G37" s="64">
        <f>แยกชั้นปี!BF32</f>
        <v>283</v>
      </c>
      <c r="H37" s="63">
        <f>SUM(F37:G37)</f>
        <v>367</v>
      </c>
      <c r="I37" s="64"/>
      <c r="J37" s="64"/>
      <c r="K37" s="63"/>
      <c r="L37" s="64"/>
      <c r="M37" s="64"/>
      <c r="N37" s="64"/>
      <c r="O37" s="64">
        <f>C37+F37+I37+L37</f>
        <v>84</v>
      </c>
      <c r="P37" s="64">
        <f>D37+G37+J37+M37</f>
        <v>283</v>
      </c>
      <c r="Q37" s="63">
        <f>SUM(O37:P37)</f>
        <v>367</v>
      </c>
    </row>
    <row r="38" spans="1:17" ht="22.5" x14ac:dyDescent="0.55000000000000004">
      <c r="A38" s="78"/>
      <c r="B38" s="61" t="str">
        <f>[1]แยกชั้นปี!D35</f>
        <v>การบริหารการศึกษา</v>
      </c>
      <c r="C38" s="64"/>
      <c r="D38" s="64"/>
      <c r="E38" s="63"/>
      <c r="F38" s="64"/>
      <c r="G38" s="64"/>
      <c r="H38" s="64"/>
      <c r="I38" s="64">
        <f>แยกชั้นปี!BE33</f>
        <v>44</v>
      </c>
      <c r="J38" s="64">
        <f>แยกชั้นปี!BF33</f>
        <v>66</v>
      </c>
      <c r="K38" s="63">
        <f>SUM(I38:J38)</f>
        <v>110</v>
      </c>
      <c r="L38" s="64">
        <f>แยกชั้นปี!BE36</f>
        <v>3</v>
      </c>
      <c r="M38" s="64">
        <f>แยกชั้นปี!BF36</f>
        <v>2</v>
      </c>
      <c r="N38" s="63">
        <f>SUM(L38:M38)</f>
        <v>5</v>
      </c>
      <c r="O38" s="64">
        <f t="shared" si="8"/>
        <v>47</v>
      </c>
      <c r="P38" s="64">
        <f t="shared" si="8"/>
        <v>68</v>
      </c>
      <c r="Q38" s="63">
        <f t="shared" si="9"/>
        <v>115</v>
      </c>
    </row>
    <row r="39" spans="1:17" ht="22.5" x14ac:dyDescent="0.55000000000000004">
      <c r="A39" s="78"/>
      <c r="B39" s="61" t="str">
        <f>[1]แยกชั้นปี!D36</f>
        <v>หลักสูตรและการสอน</v>
      </c>
      <c r="C39" s="64"/>
      <c r="D39" s="64"/>
      <c r="E39" s="63"/>
      <c r="F39" s="64"/>
      <c r="G39" s="64"/>
      <c r="H39" s="64"/>
      <c r="I39" s="64">
        <f>แยกชั้นปี!BE34</f>
        <v>1</v>
      </c>
      <c r="J39" s="64">
        <f>แยกชั้นปี!BF34</f>
        <v>14</v>
      </c>
      <c r="K39" s="63">
        <f>SUM(I39:J39)</f>
        <v>15</v>
      </c>
      <c r="L39" s="64"/>
      <c r="M39" s="64"/>
      <c r="N39" s="64"/>
      <c r="O39" s="64">
        <f t="shared" si="8"/>
        <v>1</v>
      </c>
      <c r="P39" s="64">
        <f t="shared" si="8"/>
        <v>14</v>
      </c>
      <c r="Q39" s="63">
        <f t="shared" si="9"/>
        <v>15</v>
      </c>
    </row>
    <row r="40" spans="1:17" ht="22.5" x14ac:dyDescent="0.55000000000000004">
      <c r="A40" s="79"/>
      <c r="B40" s="65" t="str">
        <f>[1]แยกชั้นปี!D37</f>
        <v>วิจัยและประเมินผลการศึกษา</v>
      </c>
      <c r="C40" s="68"/>
      <c r="D40" s="68"/>
      <c r="E40" s="67"/>
      <c r="F40" s="68"/>
      <c r="G40" s="68"/>
      <c r="H40" s="68"/>
      <c r="I40" s="68">
        <f>แยกชั้นปี!BE35</f>
        <v>1</v>
      </c>
      <c r="J40" s="68">
        <f>แยกชั้นปี!BF35</f>
        <v>5</v>
      </c>
      <c r="K40" s="67">
        <f>SUM(I40:J40)</f>
        <v>6</v>
      </c>
      <c r="L40" s="68"/>
      <c r="M40" s="68"/>
      <c r="N40" s="68"/>
      <c r="O40" s="68">
        <f t="shared" si="8"/>
        <v>1</v>
      </c>
      <c r="P40" s="68">
        <f t="shared" si="8"/>
        <v>5</v>
      </c>
      <c r="Q40" s="67">
        <f t="shared" si="9"/>
        <v>6</v>
      </c>
    </row>
    <row r="41" spans="1:17" ht="22.5" x14ac:dyDescent="0.2">
      <c r="A41" s="363" t="s">
        <v>47</v>
      </c>
      <c r="B41" s="363"/>
      <c r="C41" s="77">
        <f>SUM(C26:C40)</f>
        <v>959</v>
      </c>
      <c r="D41" s="77">
        <f t="shared" ref="D41:Q41" si="10">SUM(D26:D40)</f>
        <v>2681</v>
      </c>
      <c r="E41" s="77">
        <f t="shared" si="10"/>
        <v>3640</v>
      </c>
      <c r="F41" s="77">
        <f t="shared" si="10"/>
        <v>84</v>
      </c>
      <c r="G41" s="77">
        <f t="shared" si="10"/>
        <v>283</v>
      </c>
      <c r="H41" s="77">
        <f t="shared" si="10"/>
        <v>367</v>
      </c>
      <c r="I41" s="77">
        <f t="shared" si="10"/>
        <v>46</v>
      </c>
      <c r="J41" s="77">
        <f t="shared" si="10"/>
        <v>85</v>
      </c>
      <c r="K41" s="77">
        <f t="shared" si="10"/>
        <v>131</v>
      </c>
      <c r="L41" s="77">
        <f t="shared" si="10"/>
        <v>3</v>
      </c>
      <c r="M41" s="77">
        <f t="shared" si="10"/>
        <v>2</v>
      </c>
      <c r="N41" s="77">
        <f t="shared" si="10"/>
        <v>5</v>
      </c>
      <c r="O41" s="77">
        <f t="shared" si="10"/>
        <v>1092</v>
      </c>
      <c r="P41" s="77">
        <f t="shared" si="10"/>
        <v>3051</v>
      </c>
      <c r="Q41" s="77">
        <f t="shared" si="10"/>
        <v>4143</v>
      </c>
    </row>
    <row r="42" spans="1:17" ht="22.5" x14ac:dyDescent="0.2">
      <c r="A42" s="367" t="s">
        <v>48</v>
      </c>
      <c r="B42" s="367"/>
      <c r="C42" s="166"/>
      <c r="D42" s="166"/>
      <c r="E42" s="165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5"/>
    </row>
    <row r="43" spans="1:17" ht="22.5" x14ac:dyDescent="0.55000000000000004">
      <c r="A43" s="55"/>
      <c r="B43" s="56" t="str">
        <f>[1]แยกชั้นปี!D41</f>
        <v>การพัฒนาชุมชน</v>
      </c>
      <c r="C43" s="59">
        <f>แยกชั้นปี!BE39</f>
        <v>71</v>
      </c>
      <c r="D43" s="59">
        <f>แยกชั้นปี!BF39</f>
        <v>96</v>
      </c>
      <c r="E43" s="58">
        <f t="shared" ref="E43:E50" si="11">SUM(C43:D43)</f>
        <v>167</v>
      </c>
      <c r="F43" s="59"/>
      <c r="G43" s="59"/>
      <c r="H43" s="59"/>
      <c r="I43" s="59"/>
      <c r="J43" s="59"/>
      <c r="K43" s="59"/>
      <c r="L43" s="59"/>
      <c r="M43" s="59"/>
      <c r="N43" s="59"/>
      <c r="O43" s="59">
        <f t="shared" ref="O43:P50" si="12">C43+F43+I43+L43</f>
        <v>71</v>
      </c>
      <c r="P43" s="59">
        <f t="shared" si="12"/>
        <v>96</v>
      </c>
      <c r="Q43" s="58">
        <f t="shared" ref="Q43:Q50" si="13">SUM(O43:P43)</f>
        <v>167</v>
      </c>
    </row>
    <row r="44" spans="1:17" ht="22.5" x14ac:dyDescent="0.55000000000000004">
      <c r="A44" s="60"/>
      <c r="B44" s="61" t="str">
        <f>[1]แยกชั้นปี!D42</f>
        <v>ภาษาจีน</v>
      </c>
      <c r="C44" s="64">
        <f>แยกชั้นปี!BE40</f>
        <v>13</v>
      </c>
      <c r="D44" s="64">
        <f>แยกชั้นปี!BF40</f>
        <v>159</v>
      </c>
      <c r="E44" s="63">
        <f t="shared" si="11"/>
        <v>172</v>
      </c>
      <c r="F44" s="64"/>
      <c r="G44" s="64"/>
      <c r="H44" s="64"/>
      <c r="I44" s="64"/>
      <c r="J44" s="64"/>
      <c r="K44" s="64"/>
      <c r="L44" s="64"/>
      <c r="M44" s="64"/>
      <c r="N44" s="64"/>
      <c r="O44" s="64">
        <f t="shared" si="12"/>
        <v>13</v>
      </c>
      <c r="P44" s="64">
        <f t="shared" si="12"/>
        <v>159</v>
      </c>
      <c r="Q44" s="63">
        <f t="shared" si="13"/>
        <v>172</v>
      </c>
    </row>
    <row r="45" spans="1:17" ht="22.5" x14ac:dyDescent="0.55000000000000004">
      <c r="A45" s="60"/>
      <c r="B45" s="61" t="str">
        <f>[1]แยกชั้นปี!D43</f>
        <v>ภาษาญี่ปุ่น</v>
      </c>
      <c r="C45" s="64">
        <f>แยกชั้นปี!BE41</f>
        <v>21</v>
      </c>
      <c r="D45" s="64">
        <f>แยกชั้นปี!BF41</f>
        <v>78</v>
      </c>
      <c r="E45" s="63">
        <f t="shared" si="11"/>
        <v>99</v>
      </c>
      <c r="F45" s="64"/>
      <c r="G45" s="64"/>
      <c r="H45" s="64"/>
      <c r="I45" s="64"/>
      <c r="J45" s="64"/>
      <c r="K45" s="64"/>
      <c r="L45" s="64"/>
      <c r="M45" s="64"/>
      <c r="N45" s="64"/>
      <c r="O45" s="64">
        <f t="shared" si="12"/>
        <v>21</v>
      </c>
      <c r="P45" s="64">
        <f t="shared" si="12"/>
        <v>78</v>
      </c>
      <c r="Q45" s="63">
        <f t="shared" si="13"/>
        <v>99</v>
      </c>
    </row>
    <row r="46" spans="1:17" ht="22.5" x14ac:dyDescent="0.55000000000000004">
      <c r="A46" s="60"/>
      <c r="B46" s="61" t="str">
        <f>[1]แยกชั้นปี!D44</f>
        <v>ภาษาอังกฤษธุรกิจ</v>
      </c>
      <c r="C46" s="64">
        <f>แยกชั้นปี!BE42</f>
        <v>70</v>
      </c>
      <c r="D46" s="64">
        <f>แยกชั้นปี!BF42</f>
        <v>377</v>
      </c>
      <c r="E46" s="63">
        <f t="shared" si="11"/>
        <v>447</v>
      </c>
      <c r="F46" s="64"/>
      <c r="G46" s="64"/>
      <c r="H46" s="64"/>
      <c r="I46" s="64"/>
      <c r="J46" s="64"/>
      <c r="K46" s="64"/>
      <c r="L46" s="64"/>
      <c r="M46" s="64"/>
      <c r="N46" s="64"/>
      <c r="O46" s="64">
        <f t="shared" si="12"/>
        <v>70</v>
      </c>
      <c r="P46" s="64">
        <f t="shared" si="12"/>
        <v>377</v>
      </c>
      <c r="Q46" s="63">
        <f t="shared" si="13"/>
        <v>447</v>
      </c>
    </row>
    <row r="47" spans="1:17" ht="22.5" x14ac:dyDescent="0.55000000000000004">
      <c r="A47" s="60"/>
      <c r="B47" s="61" t="str">
        <f>[1]แยกชั้นปี!D46</f>
        <v>บรรณรักษ์ศาสตร์และสารสนเทศศาสตร์</v>
      </c>
      <c r="C47" s="64">
        <f>แยกชั้นปี!BE43</f>
        <v>6</v>
      </c>
      <c r="D47" s="64">
        <f>แยกชั้นปี!BF43</f>
        <v>22</v>
      </c>
      <c r="E47" s="63">
        <f t="shared" si="11"/>
        <v>28</v>
      </c>
      <c r="F47" s="64"/>
      <c r="G47" s="64"/>
      <c r="H47" s="64"/>
      <c r="I47" s="64"/>
      <c r="J47" s="64"/>
      <c r="K47" s="64"/>
      <c r="L47" s="64"/>
      <c r="M47" s="64"/>
      <c r="N47" s="64"/>
      <c r="O47" s="64">
        <f t="shared" si="12"/>
        <v>6</v>
      </c>
      <c r="P47" s="64">
        <f t="shared" si="12"/>
        <v>22</v>
      </c>
      <c r="Q47" s="63">
        <f t="shared" si="13"/>
        <v>28</v>
      </c>
    </row>
    <row r="48" spans="1:17" ht="22.5" x14ac:dyDescent="0.55000000000000004">
      <c r="A48" s="60"/>
      <c r="B48" s="61" t="str">
        <f>[1]แยกชั้นปี!D47</f>
        <v>ศิลปะและการออกแบบ</v>
      </c>
      <c r="C48" s="64">
        <f>แยกชั้นปี!BE44</f>
        <v>44</v>
      </c>
      <c r="D48" s="64">
        <f>แยกชั้นปี!BF44</f>
        <v>31</v>
      </c>
      <c r="E48" s="63">
        <f t="shared" si="11"/>
        <v>75</v>
      </c>
      <c r="F48" s="64"/>
      <c r="G48" s="64"/>
      <c r="H48" s="64"/>
      <c r="I48" s="64"/>
      <c r="J48" s="64"/>
      <c r="K48" s="64"/>
      <c r="L48" s="64"/>
      <c r="M48" s="64"/>
      <c r="N48" s="64"/>
      <c r="O48" s="64">
        <f t="shared" si="12"/>
        <v>44</v>
      </c>
      <c r="P48" s="64">
        <f t="shared" si="12"/>
        <v>31</v>
      </c>
      <c r="Q48" s="63">
        <f t="shared" si="13"/>
        <v>75</v>
      </c>
    </row>
    <row r="49" spans="1:17" ht="22.5" x14ac:dyDescent="0.55000000000000004">
      <c r="A49" s="60"/>
      <c r="B49" s="61" t="str">
        <f>[1]แยกชั้นปี!D48</f>
        <v>ภาษาไทยเพื่อการสื่อสาร</v>
      </c>
      <c r="C49" s="64">
        <f>แยกชั้นปี!BE45</f>
        <v>41</v>
      </c>
      <c r="D49" s="64">
        <f>แยกชั้นปี!BF45</f>
        <v>281</v>
      </c>
      <c r="E49" s="63">
        <f t="shared" si="11"/>
        <v>322</v>
      </c>
      <c r="F49" s="64"/>
      <c r="G49" s="64"/>
      <c r="H49" s="64"/>
      <c r="I49" s="64"/>
      <c r="J49" s="64"/>
      <c r="K49" s="64"/>
      <c r="L49" s="64"/>
      <c r="M49" s="64"/>
      <c r="N49" s="64"/>
      <c r="O49" s="64">
        <f t="shared" si="12"/>
        <v>41</v>
      </c>
      <c r="P49" s="64">
        <f t="shared" si="12"/>
        <v>281</v>
      </c>
      <c r="Q49" s="63">
        <f t="shared" si="13"/>
        <v>322</v>
      </c>
    </row>
    <row r="50" spans="1:17" ht="22.5" x14ac:dyDescent="0.55000000000000004">
      <c r="A50" s="60"/>
      <c r="B50" s="61" t="str">
        <f>[1]แยกชั้นปี!D49</f>
        <v>ประวัติศาสตร์</v>
      </c>
      <c r="C50" s="64">
        <f>แยกชั้นปี!BE46</f>
        <v>30</v>
      </c>
      <c r="D50" s="64">
        <f>แยกชั้นปี!BF46</f>
        <v>38</v>
      </c>
      <c r="E50" s="63">
        <f t="shared" si="11"/>
        <v>68</v>
      </c>
      <c r="F50" s="64"/>
      <c r="G50" s="64"/>
      <c r="H50" s="64"/>
      <c r="I50" s="64"/>
      <c r="J50" s="64"/>
      <c r="K50" s="64"/>
      <c r="L50" s="64"/>
      <c r="M50" s="64"/>
      <c r="N50" s="64"/>
      <c r="O50" s="64">
        <f t="shared" si="12"/>
        <v>30</v>
      </c>
      <c r="P50" s="64">
        <f t="shared" si="12"/>
        <v>38</v>
      </c>
      <c r="Q50" s="63">
        <f t="shared" si="13"/>
        <v>68</v>
      </c>
    </row>
    <row r="51" spans="1:17" ht="22.5" x14ac:dyDescent="0.2">
      <c r="A51" s="60"/>
      <c r="B51" s="80" t="s">
        <v>121</v>
      </c>
      <c r="C51" s="81">
        <f>SUM(C43:C50)</f>
        <v>296</v>
      </c>
      <c r="D51" s="81">
        <f>SUM(D43:D50)</f>
        <v>1082</v>
      </c>
      <c r="E51" s="81">
        <f>SUM(E43:E50)</f>
        <v>1378</v>
      </c>
      <c r="F51" s="81"/>
      <c r="G51" s="81"/>
      <c r="H51" s="81"/>
      <c r="I51" s="81"/>
      <c r="J51" s="81"/>
      <c r="K51" s="81"/>
      <c r="L51" s="81"/>
      <c r="M51" s="81"/>
      <c r="N51" s="81"/>
      <c r="O51" s="81">
        <f>SUM(O43:O50)</f>
        <v>296</v>
      </c>
      <c r="P51" s="81">
        <f>SUM(P43:P50)</f>
        <v>1082</v>
      </c>
      <c r="Q51" s="81">
        <f>SUM(Q43:Q50)</f>
        <v>1378</v>
      </c>
    </row>
    <row r="52" spans="1:17" ht="22.5" x14ac:dyDescent="0.55000000000000004">
      <c r="A52" s="78"/>
      <c r="B52" s="65" t="str">
        <f>[1]แยกชั้นปี!D51</f>
        <v>นิเทศศาสตร์</v>
      </c>
      <c r="C52" s="68">
        <f>แยกชั้นปี!BE47</f>
        <v>35</v>
      </c>
      <c r="D52" s="68">
        <f>แยกชั้นปี!BF47</f>
        <v>34</v>
      </c>
      <c r="E52" s="72">
        <f t="shared" ref="E52" si="14">SUM(C52:D52)</f>
        <v>69</v>
      </c>
      <c r="F52" s="68"/>
      <c r="G52" s="68"/>
      <c r="H52" s="68"/>
      <c r="I52" s="68"/>
      <c r="J52" s="68"/>
      <c r="K52" s="68"/>
      <c r="L52" s="68"/>
      <c r="M52" s="68"/>
      <c r="N52" s="68"/>
      <c r="O52" s="68">
        <f t="shared" ref="O52:P52" si="15">C52+F52+I52+L52</f>
        <v>35</v>
      </c>
      <c r="P52" s="68">
        <f t="shared" si="15"/>
        <v>34</v>
      </c>
      <c r="Q52" s="67">
        <f>SUM(O52:P52)</f>
        <v>69</v>
      </c>
    </row>
    <row r="53" spans="1:17" ht="22.5" x14ac:dyDescent="0.55000000000000004">
      <c r="A53" s="79"/>
      <c r="B53" s="75" t="s">
        <v>122</v>
      </c>
      <c r="C53" s="81">
        <f>SUM(C52)</f>
        <v>35</v>
      </c>
      <c r="D53" s="81">
        <f t="shared" ref="D53:Q53" si="16">SUM(D52)</f>
        <v>34</v>
      </c>
      <c r="E53" s="81">
        <f t="shared" si="16"/>
        <v>69</v>
      </c>
      <c r="F53" s="81"/>
      <c r="G53" s="81"/>
      <c r="H53" s="81"/>
      <c r="I53" s="81"/>
      <c r="J53" s="81"/>
      <c r="K53" s="81"/>
      <c r="L53" s="81"/>
      <c r="M53" s="81"/>
      <c r="N53" s="81"/>
      <c r="O53" s="81">
        <f t="shared" si="16"/>
        <v>35</v>
      </c>
      <c r="P53" s="81">
        <f t="shared" si="16"/>
        <v>34</v>
      </c>
      <c r="Q53" s="81">
        <f t="shared" si="16"/>
        <v>69</v>
      </c>
    </row>
    <row r="54" spans="1:17" ht="22.5" x14ac:dyDescent="0.2">
      <c r="A54" s="363" t="s">
        <v>59</v>
      </c>
      <c r="B54" s="363"/>
      <c r="C54" s="77">
        <f>C51+C53</f>
        <v>331</v>
      </c>
      <c r="D54" s="77">
        <f>D51+D53</f>
        <v>1116</v>
      </c>
      <c r="E54" s="77">
        <f>E51+E53</f>
        <v>1447</v>
      </c>
      <c r="F54" s="77"/>
      <c r="G54" s="77"/>
      <c r="H54" s="77"/>
      <c r="I54" s="77"/>
      <c r="J54" s="77"/>
      <c r="K54" s="77"/>
      <c r="L54" s="77"/>
      <c r="M54" s="77"/>
      <c r="N54" s="77"/>
      <c r="O54" s="77">
        <f>O51+O53</f>
        <v>331</v>
      </c>
      <c r="P54" s="77">
        <f>P51+P53</f>
        <v>1116</v>
      </c>
      <c r="Q54" s="77">
        <f>Q51+Q53</f>
        <v>1447</v>
      </c>
    </row>
    <row r="55" spans="1:17" ht="22.5" x14ac:dyDescent="0.2">
      <c r="A55" s="370" t="s">
        <v>60</v>
      </c>
      <c r="B55" s="371"/>
      <c r="C55" s="165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</row>
    <row r="56" spans="1:17" ht="22.5" x14ac:dyDescent="0.55000000000000004">
      <c r="A56" s="82"/>
      <c r="B56" s="83" t="str">
        <f>[1]แยกชั้นปี!D56</f>
        <v>การจัดการการท่องเที่ยวและการโรงแรม</v>
      </c>
      <c r="C56" s="73">
        <f>แยกชั้นปี!BE50</f>
        <v>37</v>
      </c>
      <c r="D56" s="73">
        <f>แยกชั้นปี!BF50</f>
        <v>189</v>
      </c>
      <c r="E56" s="72">
        <f t="shared" ref="E56:E62" si="17">SUM(C56:D56)</f>
        <v>226</v>
      </c>
      <c r="F56" s="73"/>
      <c r="G56" s="73"/>
      <c r="H56" s="73"/>
      <c r="I56" s="73"/>
      <c r="J56" s="73"/>
      <c r="K56" s="73"/>
      <c r="L56" s="73"/>
      <c r="M56" s="73"/>
      <c r="N56" s="73"/>
      <c r="O56" s="73">
        <f t="shared" ref="O56:P62" si="18">C56+F56+I56+L56</f>
        <v>37</v>
      </c>
      <c r="P56" s="73">
        <f t="shared" si="18"/>
        <v>189</v>
      </c>
      <c r="Q56" s="72">
        <f t="shared" ref="Q56:Q62" si="19">SUM(O56:P56)</f>
        <v>226</v>
      </c>
    </row>
    <row r="57" spans="1:17" ht="22.5" x14ac:dyDescent="0.2">
      <c r="A57" s="78"/>
      <c r="B57" s="80" t="s">
        <v>121</v>
      </c>
      <c r="C57" s="84">
        <f>SUM(C56)</f>
        <v>37</v>
      </c>
      <c r="D57" s="84">
        <f>SUM(D56)</f>
        <v>189</v>
      </c>
      <c r="E57" s="84">
        <f>SUM(E56)</f>
        <v>226</v>
      </c>
      <c r="F57" s="84"/>
      <c r="G57" s="84"/>
      <c r="H57" s="84"/>
      <c r="I57" s="84"/>
      <c r="J57" s="84"/>
      <c r="K57" s="84"/>
      <c r="L57" s="84"/>
      <c r="M57" s="84"/>
      <c r="N57" s="84"/>
      <c r="O57" s="84">
        <f>SUM(O56)</f>
        <v>37</v>
      </c>
      <c r="P57" s="84">
        <f>SUM(P56)</f>
        <v>189</v>
      </c>
      <c r="Q57" s="84">
        <f>SUM(Q56)</f>
        <v>226</v>
      </c>
    </row>
    <row r="58" spans="1:17" ht="22.5" x14ac:dyDescent="0.55000000000000004">
      <c r="A58" s="78"/>
      <c r="B58" s="56" t="str">
        <f>[1]แยกชั้นปี!D57</f>
        <v>การจัดการ</v>
      </c>
      <c r="C58" s="59">
        <f>แยกชั้นปี!BE51</f>
        <v>45</v>
      </c>
      <c r="D58" s="59">
        <f>แยกชั้นปี!BF51</f>
        <v>124</v>
      </c>
      <c r="E58" s="58">
        <f t="shared" si="17"/>
        <v>169</v>
      </c>
      <c r="F58" s="59"/>
      <c r="G58" s="59"/>
      <c r="H58" s="59"/>
      <c r="I58" s="59"/>
      <c r="J58" s="59"/>
      <c r="K58" s="59"/>
      <c r="L58" s="59"/>
      <c r="M58" s="59"/>
      <c r="N58" s="59"/>
      <c r="O58" s="59">
        <f t="shared" si="18"/>
        <v>45</v>
      </c>
      <c r="P58" s="59">
        <f t="shared" si="18"/>
        <v>124</v>
      </c>
      <c r="Q58" s="58">
        <f t="shared" si="19"/>
        <v>169</v>
      </c>
    </row>
    <row r="59" spans="1:17" ht="22.5" x14ac:dyDescent="0.55000000000000004">
      <c r="A59" s="78"/>
      <c r="B59" s="61" t="str">
        <f>[1]แยกชั้นปี!D58</f>
        <v>การตลาด</v>
      </c>
      <c r="C59" s="64">
        <f>แยกชั้นปี!BE52</f>
        <v>32</v>
      </c>
      <c r="D59" s="64">
        <f>แยกชั้นปี!BF52</f>
        <v>92</v>
      </c>
      <c r="E59" s="63">
        <f t="shared" si="17"/>
        <v>124</v>
      </c>
      <c r="F59" s="64"/>
      <c r="G59" s="64"/>
      <c r="H59" s="64"/>
      <c r="I59" s="64"/>
      <c r="J59" s="64"/>
      <c r="K59" s="64"/>
      <c r="L59" s="64"/>
      <c r="M59" s="64"/>
      <c r="N59" s="64"/>
      <c r="O59" s="64">
        <f t="shared" si="18"/>
        <v>32</v>
      </c>
      <c r="P59" s="64">
        <f t="shared" si="18"/>
        <v>92</v>
      </c>
      <c r="Q59" s="63">
        <f t="shared" si="19"/>
        <v>124</v>
      </c>
    </row>
    <row r="60" spans="1:17" ht="22.5" x14ac:dyDescent="0.55000000000000004">
      <c r="A60" s="78"/>
      <c r="B60" s="61" t="str">
        <f>[1]แยกชั้นปี!D59</f>
        <v>คอมพิวเตอร์ธุรกิจ</v>
      </c>
      <c r="C60" s="64">
        <f>แยกชั้นปี!BE53</f>
        <v>73</v>
      </c>
      <c r="D60" s="64">
        <f>แยกชั้นปี!BF53</f>
        <v>90</v>
      </c>
      <c r="E60" s="63">
        <f t="shared" si="17"/>
        <v>163</v>
      </c>
      <c r="F60" s="64"/>
      <c r="G60" s="64"/>
      <c r="H60" s="64"/>
      <c r="I60" s="64"/>
      <c r="J60" s="64"/>
      <c r="K60" s="64"/>
      <c r="L60" s="64"/>
      <c r="M60" s="64"/>
      <c r="N60" s="64"/>
      <c r="O60" s="64">
        <f t="shared" si="18"/>
        <v>73</v>
      </c>
      <c r="P60" s="64">
        <f t="shared" si="18"/>
        <v>90</v>
      </c>
      <c r="Q60" s="63">
        <f t="shared" si="19"/>
        <v>163</v>
      </c>
    </row>
    <row r="61" spans="1:17" ht="22.5" x14ac:dyDescent="0.55000000000000004">
      <c r="A61" s="78"/>
      <c r="B61" s="61" t="str">
        <f>[1]แยกชั้นปี!D60</f>
        <v>บริหารธุรกิจระหว่างประเทศ</v>
      </c>
      <c r="C61" s="64">
        <f>แยกชั้นปี!BE54</f>
        <v>4</v>
      </c>
      <c r="D61" s="64">
        <f>แยกชั้นปี!BF54</f>
        <v>31</v>
      </c>
      <c r="E61" s="63">
        <f t="shared" si="17"/>
        <v>35</v>
      </c>
      <c r="F61" s="64"/>
      <c r="G61" s="64"/>
      <c r="H61" s="64"/>
      <c r="I61" s="64"/>
      <c r="J61" s="64"/>
      <c r="K61" s="64"/>
      <c r="L61" s="64"/>
      <c r="M61" s="64"/>
      <c r="N61" s="64"/>
      <c r="O61" s="64">
        <f t="shared" si="18"/>
        <v>4</v>
      </c>
      <c r="P61" s="64">
        <f t="shared" si="18"/>
        <v>31</v>
      </c>
      <c r="Q61" s="63">
        <f t="shared" si="19"/>
        <v>35</v>
      </c>
    </row>
    <row r="62" spans="1:17" ht="22.5" x14ac:dyDescent="0.55000000000000004">
      <c r="A62" s="78"/>
      <c r="B62" s="61" t="str">
        <f>[1]แยกชั้นปี!D61</f>
        <v>เศรษฐศาสตร์การเงินการคลัง</v>
      </c>
      <c r="C62" s="64">
        <f>แยกชั้นปี!BE55</f>
        <v>7</v>
      </c>
      <c r="D62" s="64">
        <f>แยกชั้นปี!BF55</f>
        <v>41</v>
      </c>
      <c r="E62" s="63">
        <f t="shared" si="17"/>
        <v>48</v>
      </c>
      <c r="F62" s="64"/>
      <c r="G62" s="64"/>
      <c r="H62" s="64"/>
      <c r="I62" s="64"/>
      <c r="J62" s="64"/>
      <c r="K62" s="64"/>
      <c r="L62" s="64"/>
      <c r="M62" s="64"/>
      <c r="N62" s="64"/>
      <c r="O62" s="64">
        <f t="shared" si="18"/>
        <v>7</v>
      </c>
      <c r="P62" s="64">
        <f t="shared" si="18"/>
        <v>41</v>
      </c>
      <c r="Q62" s="63">
        <f t="shared" si="19"/>
        <v>48</v>
      </c>
    </row>
    <row r="63" spans="1:17" ht="22.5" x14ac:dyDescent="0.55000000000000004">
      <c r="A63" s="78"/>
      <c r="B63" s="109" t="str">
        <f>แยกชั้นปี!D57</f>
        <v>การจัดการธุรกิจการค้าสมัยใหม่</v>
      </c>
      <c r="C63" s="427">
        <f>แยกชั้นปี!U57</f>
        <v>9</v>
      </c>
      <c r="D63" s="427">
        <f>แยกชั้นปี!V57</f>
        <v>12</v>
      </c>
      <c r="E63" s="427">
        <f>แยกชั้นปี!W57</f>
        <v>21</v>
      </c>
      <c r="F63" s="427"/>
      <c r="G63" s="427"/>
      <c r="H63" s="427"/>
      <c r="I63" s="427"/>
      <c r="J63" s="427"/>
      <c r="K63" s="427"/>
      <c r="L63" s="427"/>
      <c r="M63" s="427"/>
      <c r="N63" s="427"/>
      <c r="O63" s="427">
        <f t="shared" ref="O63" si="20">C63+F63+I63+L63</f>
        <v>9</v>
      </c>
      <c r="P63" s="427">
        <f t="shared" ref="P63" si="21">D63+G63+J63+M63</f>
        <v>12</v>
      </c>
      <c r="Q63" s="428">
        <f t="shared" ref="Q63" si="22">SUM(O63:P63)</f>
        <v>21</v>
      </c>
    </row>
    <row r="64" spans="1:17" ht="22.5" x14ac:dyDescent="0.55000000000000004">
      <c r="A64" s="78"/>
      <c r="B64" s="69" t="s">
        <v>123</v>
      </c>
      <c r="C64" s="81">
        <f>SUM(C58:C63)</f>
        <v>170</v>
      </c>
      <c r="D64" s="81">
        <f t="shared" ref="D64:E64" si="23">SUM(D58:D63)</f>
        <v>390</v>
      </c>
      <c r="E64" s="81">
        <f t="shared" si="23"/>
        <v>560</v>
      </c>
      <c r="F64" s="81"/>
      <c r="G64" s="81"/>
      <c r="H64" s="81"/>
      <c r="I64" s="81"/>
      <c r="J64" s="81"/>
      <c r="K64" s="81"/>
      <c r="L64" s="81"/>
      <c r="M64" s="81"/>
      <c r="N64" s="81"/>
      <c r="O64" s="81">
        <f t="shared" ref="O64:Q64" si="24">SUM(O58:O63)</f>
        <v>170</v>
      </c>
      <c r="P64" s="81">
        <f t="shared" si="24"/>
        <v>390</v>
      </c>
      <c r="Q64" s="81">
        <f t="shared" si="24"/>
        <v>560</v>
      </c>
    </row>
    <row r="65" spans="1:17" ht="22.5" x14ac:dyDescent="0.55000000000000004">
      <c r="A65" s="78"/>
      <c r="B65" s="83" t="str">
        <f>[1]แยกชั้นปี!D63</f>
        <v>การบัญชี</v>
      </c>
      <c r="C65" s="73">
        <f>แยกชั้นปี!BE56</f>
        <v>39</v>
      </c>
      <c r="D65" s="73">
        <f>แยกชั้นปี!BF56</f>
        <v>502</v>
      </c>
      <c r="E65" s="72">
        <f>SUM(C65:D65)</f>
        <v>541</v>
      </c>
      <c r="F65" s="73"/>
      <c r="G65" s="73"/>
      <c r="H65" s="73"/>
      <c r="I65" s="73"/>
      <c r="J65" s="73"/>
      <c r="K65" s="72"/>
      <c r="L65" s="73"/>
      <c r="M65" s="73"/>
      <c r="N65" s="73"/>
      <c r="O65" s="73">
        <f>C65+F65+I65+L65</f>
        <v>39</v>
      </c>
      <c r="P65" s="73">
        <f>D65+G65+J65+M65</f>
        <v>502</v>
      </c>
      <c r="Q65" s="72">
        <f>SUM(O65:P65)</f>
        <v>541</v>
      </c>
    </row>
    <row r="66" spans="1:17" ht="22.5" x14ac:dyDescent="0.55000000000000004">
      <c r="A66" s="85"/>
      <c r="B66" s="69" t="s">
        <v>124</v>
      </c>
      <c r="C66" s="81">
        <f>SUM(C65)</f>
        <v>39</v>
      </c>
      <c r="D66" s="81">
        <f t="shared" ref="D66:Q66" si="25">SUM(D65)</f>
        <v>502</v>
      </c>
      <c r="E66" s="81">
        <f t="shared" si="25"/>
        <v>541</v>
      </c>
      <c r="F66" s="81"/>
      <c r="G66" s="81"/>
      <c r="H66" s="81"/>
      <c r="I66" s="81"/>
      <c r="J66" s="81"/>
      <c r="K66" s="81"/>
      <c r="L66" s="81"/>
      <c r="M66" s="81"/>
      <c r="N66" s="81"/>
      <c r="O66" s="81">
        <f t="shared" si="25"/>
        <v>39</v>
      </c>
      <c r="P66" s="81">
        <f t="shared" si="25"/>
        <v>502</v>
      </c>
      <c r="Q66" s="81">
        <f t="shared" si="25"/>
        <v>541</v>
      </c>
    </row>
    <row r="67" spans="1:17" ht="22.5" x14ac:dyDescent="0.2">
      <c r="A67" s="363" t="s">
        <v>73</v>
      </c>
      <c r="B67" s="363"/>
      <c r="C67" s="77">
        <f>C57+C64+C66</f>
        <v>246</v>
      </c>
      <c r="D67" s="77">
        <f>D57+D64+D66</f>
        <v>1081</v>
      </c>
      <c r="E67" s="77">
        <f>E57+E64+E66</f>
        <v>1327</v>
      </c>
      <c r="F67" s="77"/>
      <c r="G67" s="77"/>
      <c r="H67" s="77"/>
      <c r="I67" s="77"/>
      <c r="J67" s="77"/>
      <c r="K67" s="77"/>
      <c r="L67" s="77"/>
      <c r="M67" s="77"/>
      <c r="N67" s="77"/>
      <c r="O67" s="77">
        <f>O57+O64+O66</f>
        <v>246</v>
      </c>
      <c r="P67" s="77">
        <f>P57+P64+P66</f>
        <v>1081</v>
      </c>
      <c r="Q67" s="77">
        <f>Q57+Q64+Q66</f>
        <v>1327</v>
      </c>
    </row>
    <row r="68" spans="1:17" ht="22.5" x14ac:dyDescent="0.55000000000000004">
      <c r="A68" s="372" t="s">
        <v>74</v>
      </c>
      <c r="B68" s="373"/>
      <c r="C68" s="166"/>
      <c r="D68" s="166"/>
      <c r="E68" s="165"/>
      <c r="F68" s="166"/>
      <c r="G68" s="166"/>
      <c r="H68" s="166"/>
      <c r="I68" s="166"/>
      <c r="J68" s="166"/>
      <c r="K68" s="165"/>
      <c r="L68" s="166"/>
      <c r="M68" s="166"/>
      <c r="N68" s="166"/>
      <c r="O68" s="166"/>
      <c r="P68" s="166"/>
      <c r="Q68" s="165"/>
    </row>
    <row r="69" spans="1:17" ht="22.5" x14ac:dyDescent="0.55000000000000004">
      <c r="A69" s="82"/>
      <c r="B69" s="86" t="s">
        <v>76</v>
      </c>
      <c r="C69" s="73">
        <f>แยกชั้นปี!BE60</f>
        <v>275</v>
      </c>
      <c r="D69" s="73">
        <f>แยกชั้นปี!BF60</f>
        <v>171</v>
      </c>
      <c r="E69" s="72">
        <f>SUM(C69:D69)</f>
        <v>446</v>
      </c>
      <c r="F69" s="73"/>
      <c r="G69" s="73"/>
      <c r="H69" s="73"/>
      <c r="I69" s="73"/>
      <c r="J69" s="73"/>
      <c r="K69" s="72"/>
      <c r="L69" s="73"/>
      <c r="M69" s="73"/>
      <c r="N69" s="73"/>
      <c r="O69" s="73">
        <f>C69+F69+I69+L69</f>
        <v>275</v>
      </c>
      <c r="P69" s="73">
        <f>D69+G69+J69+M69</f>
        <v>171</v>
      </c>
      <c r="Q69" s="72">
        <f>SUM(O69:P69)</f>
        <v>446</v>
      </c>
    </row>
    <row r="70" spans="1:17" ht="22.5" x14ac:dyDescent="0.55000000000000004">
      <c r="A70" s="78"/>
      <c r="B70" s="69" t="s">
        <v>125</v>
      </c>
      <c r="C70" s="81">
        <f>SUM(C69)</f>
        <v>275</v>
      </c>
      <c r="D70" s="81">
        <f t="shared" ref="D70:Q70" si="26">SUM(D69)</f>
        <v>171</v>
      </c>
      <c r="E70" s="81">
        <f t="shared" si="26"/>
        <v>446</v>
      </c>
      <c r="F70" s="81"/>
      <c r="G70" s="81"/>
      <c r="H70" s="81"/>
      <c r="I70" s="81"/>
      <c r="J70" s="81"/>
      <c r="K70" s="81"/>
      <c r="L70" s="81"/>
      <c r="M70" s="81"/>
      <c r="N70" s="81"/>
      <c r="O70" s="81">
        <f t="shared" si="26"/>
        <v>275</v>
      </c>
      <c r="P70" s="81">
        <f t="shared" si="26"/>
        <v>171</v>
      </c>
      <c r="Q70" s="81">
        <f t="shared" si="26"/>
        <v>446</v>
      </c>
    </row>
    <row r="71" spans="1:17" ht="22.5" x14ac:dyDescent="0.55000000000000004">
      <c r="A71" s="78"/>
      <c r="B71" s="86" t="s">
        <v>78</v>
      </c>
      <c r="C71" s="73"/>
      <c r="D71" s="73"/>
      <c r="E71" s="72"/>
      <c r="F71" s="73"/>
      <c r="G71" s="73"/>
      <c r="H71" s="73"/>
      <c r="I71" s="73">
        <f>แยกชั้นปี!BE62</f>
        <v>4</v>
      </c>
      <c r="J71" s="73">
        <f>แยกชั้นปี!BF62</f>
        <v>0</v>
      </c>
      <c r="K71" s="72">
        <f>SUM(I71:J71)</f>
        <v>4</v>
      </c>
      <c r="L71" s="73"/>
      <c r="M71" s="73"/>
      <c r="N71" s="73"/>
      <c r="O71" s="73">
        <f>C71+F71+I71+L71</f>
        <v>4</v>
      </c>
      <c r="P71" s="73">
        <f>D71+G71+J71+M71</f>
        <v>0</v>
      </c>
      <c r="Q71" s="72">
        <f>SUM(O71:P71)</f>
        <v>4</v>
      </c>
    </row>
    <row r="72" spans="1:17" ht="22.5" x14ac:dyDescent="0.55000000000000004">
      <c r="A72" s="78"/>
      <c r="B72" s="86" t="s">
        <v>79</v>
      </c>
      <c r="C72" s="73">
        <f>แยกชั้นปี!BE61</f>
        <v>151</v>
      </c>
      <c r="D72" s="73">
        <f>แยกชั้นปี!BF61</f>
        <v>169</v>
      </c>
      <c r="E72" s="72">
        <f>SUM(C72:D72)</f>
        <v>320</v>
      </c>
      <c r="F72" s="73"/>
      <c r="G72" s="73"/>
      <c r="H72" s="73"/>
      <c r="I72" s="73"/>
      <c r="J72" s="73"/>
      <c r="K72" s="72"/>
      <c r="L72" s="73"/>
      <c r="M72" s="73"/>
      <c r="N72" s="73"/>
      <c r="O72" s="73">
        <f>C72+F72+I72+L72</f>
        <v>151</v>
      </c>
      <c r="P72" s="73">
        <f>D72+G72+J72+M72</f>
        <v>169</v>
      </c>
      <c r="Q72" s="72">
        <f>SUM(O72:P72)</f>
        <v>320</v>
      </c>
    </row>
    <row r="73" spans="1:17" ht="22.5" x14ac:dyDescent="0.55000000000000004">
      <c r="A73" s="78"/>
      <c r="B73" s="69" t="s">
        <v>126</v>
      </c>
      <c r="C73" s="81">
        <f>SUM(C71:C72)</f>
        <v>151</v>
      </c>
      <c r="D73" s="81">
        <f t="shared" ref="D73:Q73" si="27">SUM(D71:D72)</f>
        <v>169</v>
      </c>
      <c r="E73" s="81">
        <f t="shared" si="27"/>
        <v>320</v>
      </c>
      <c r="F73" s="81"/>
      <c r="G73" s="81"/>
      <c r="H73" s="81"/>
      <c r="I73" s="81">
        <f t="shared" si="27"/>
        <v>4</v>
      </c>
      <c r="J73" s="81">
        <f t="shared" si="27"/>
        <v>0</v>
      </c>
      <c r="K73" s="81">
        <f t="shared" si="27"/>
        <v>4</v>
      </c>
      <c r="L73" s="81"/>
      <c r="M73" s="81"/>
      <c r="N73" s="81"/>
      <c r="O73" s="81">
        <f t="shared" si="27"/>
        <v>155</v>
      </c>
      <c r="P73" s="81">
        <f t="shared" si="27"/>
        <v>169</v>
      </c>
      <c r="Q73" s="81">
        <f t="shared" si="27"/>
        <v>324</v>
      </c>
    </row>
    <row r="74" spans="1:17" ht="22.5" x14ac:dyDescent="0.55000000000000004">
      <c r="A74" s="78"/>
      <c r="B74" s="86" t="s">
        <v>82</v>
      </c>
      <c r="C74" s="73">
        <f>แยกชั้นปี!BE63</f>
        <v>284</v>
      </c>
      <c r="D74" s="73">
        <f>แยกชั้นปี!BF63</f>
        <v>281</v>
      </c>
      <c r="E74" s="72">
        <f>SUM(C74:D74)</f>
        <v>565</v>
      </c>
      <c r="F74" s="73"/>
      <c r="G74" s="73"/>
      <c r="H74" s="73"/>
      <c r="I74" s="73"/>
      <c r="J74" s="73"/>
      <c r="K74" s="72"/>
      <c r="L74" s="73"/>
      <c r="M74" s="73"/>
      <c r="N74" s="73"/>
      <c r="O74" s="73">
        <f>C74+F74+I74+L74</f>
        <v>284</v>
      </c>
      <c r="P74" s="73">
        <f>D74+G74+J74+M74</f>
        <v>281</v>
      </c>
      <c r="Q74" s="72">
        <f>SUM(O74:P74)</f>
        <v>565</v>
      </c>
    </row>
    <row r="75" spans="1:17" ht="22.5" x14ac:dyDescent="0.55000000000000004">
      <c r="A75" s="85"/>
      <c r="B75" s="69" t="s">
        <v>127</v>
      </c>
      <c r="C75" s="81">
        <f>SUM(C74)</f>
        <v>284</v>
      </c>
      <c r="D75" s="81">
        <f t="shared" ref="D75:Q75" si="28">SUM(D74)</f>
        <v>281</v>
      </c>
      <c r="E75" s="81">
        <f t="shared" si="28"/>
        <v>565</v>
      </c>
      <c r="F75" s="81"/>
      <c r="G75" s="81"/>
      <c r="H75" s="81"/>
      <c r="I75" s="81"/>
      <c r="J75" s="81"/>
      <c r="K75" s="81"/>
      <c r="L75" s="81"/>
      <c r="M75" s="81"/>
      <c r="N75" s="81"/>
      <c r="O75" s="81">
        <f t="shared" si="28"/>
        <v>284</v>
      </c>
      <c r="P75" s="81">
        <f t="shared" si="28"/>
        <v>281</v>
      </c>
      <c r="Q75" s="81">
        <f t="shared" si="28"/>
        <v>565</v>
      </c>
    </row>
    <row r="76" spans="1:17" ht="22.5" x14ac:dyDescent="0.2">
      <c r="A76" s="363" t="s">
        <v>83</v>
      </c>
      <c r="B76" s="363"/>
      <c r="C76" s="77">
        <f>C70+C73+C75</f>
        <v>710</v>
      </c>
      <c r="D76" s="77">
        <f t="shared" ref="D76:Q76" si="29">D70+D73+D75</f>
        <v>621</v>
      </c>
      <c r="E76" s="77">
        <f t="shared" si="29"/>
        <v>1331</v>
      </c>
      <c r="F76" s="77"/>
      <c r="G76" s="77"/>
      <c r="H76" s="77"/>
      <c r="I76" s="77">
        <f t="shared" si="29"/>
        <v>4</v>
      </c>
      <c r="J76" s="77">
        <f t="shared" si="29"/>
        <v>0</v>
      </c>
      <c r="K76" s="77">
        <f t="shared" si="29"/>
        <v>4</v>
      </c>
      <c r="L76" s="77"/>
      <c r="M76" s="77"/>
      <c r="N76" s="77"/>
      <c r="O76" s="77">
        <f t="shared" si="29"/>
        <v>714</v>
      </c>
      <c r="P76" s="77">
        <f t="shared" si="29"/>
        <v>621</v>
      </c>
      <c r="Q76" s="77">
        <f t="shared" si="29"/>
        <v>1335</v>
      </c>
    </row>
    <row r="77" spans="1:17" ht="22.5" x14ac:dyDescent="0.2">
      <c r="A77" s="363" t="s">
        <v>84</v>
      </c>
      <c r="B77" s="363"/>
      <c r="C77" s="77">
        <f t="shared" ref="C77:Q77" si="30">C24+C41+C54+C67+C76</f>
        <v>3011</v>
      </c>
      <c r="D77" s="77">
        <f t="shared" si="30"/>
        <v>6183</v>
      </c>
      <c r="E77" s="77">
        <f t="shared" si="30"/>
        <v>9194</v>
      </c>
      <c r="F77" s="77">
        <f t="shared" si="30"/>
        <v>84</v>
      </c>
      <c r="G77" s="77">
        <f t="shared" si="30"/>
        <v>283</v>
      </c>
      <c r="H77" s="77">
        <f t="shared" si="30"/>
        <v>367</v>
      </c>
      <c r="I77" s="77">
        <f t="shared" si="30"/>
        <v>50</v>
      </c>
      <c r="J77" s="77">
        <f t="shared" si="30"/>
        <v>85</v>
      </c>
      <c r="K77" s="77">
        <f t="shared" si="30"/>
        <v>135</v>
      </c>
      <c r="L77" s="77">
        <f t="shared" si="30"/>
        <v>3</v>
      </c>
      <c r="M77" s="77">
        <f t="shared" si="30"/>
        <v>2</v>
      </c>
      <c r="N77" s="77">
        <f t="shared" si="30"/>
        <v>5</v>
      </c>
      <c r="O77" s="77">
        <f t="shared" si="30"/>
        <v>3148</v>
      </c>
      <c r="P77" s="77">
        <f t="shared" si="30"/>
        <v>6553</v>
      </c>
      <c r="Q77" s="77">
        <f t="shared" si="30"/>
        <v>9701</v>
      </c>
    </row>
    <row r="78" spans="1:17" ht="24.75" x14ac:dyDescent="0.6">
      <c r="A78" s="87"/>
      <c r="B78" s="88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</row>
    <row r="79" spans="1:17" ht="24.75" x14ac:dyDescent="0.2">
      <c r="A79" s="87"/>
      <c r="B79" s="90" t="s">
        <v>137</v>
      </c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</row>
  </sheetData>
  <mergeCells count="19">
    <mergeCell ref="A55:B55"/>
    <mergeCell ref="A67:B67"/>
    <mergeCell ref="A68:B68"/>
    <mergeCell ref="A76:B76"/>
    <mergeCell ref="A77:B77"/>
    <mergeCell ref="A54:B54"/>
    <mergeCell ref="A3:Q3"/>
    <mergeCell ref="A5:B7"/>
    <mergeCell ref="C5:N5"/>
    <mergeCell ref="O5:Q6"/>
    <mergeCell ref="C6:E6"/>
    <mergeCell ref="F6:H6"/>
    <mergeCell ref="I6:K6"/>
    <mergeCell ref="L6:N6"/>
    <mergeCell ref="A8:B8"/>
    <mergeCell ref="A24:B24"/>
    <mergeCell ref="A25:B25"/>
    <mergeCell ref="A41:B41"/>
    <mergeCell ref="A42:B4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1"/>
  <sheetViews>
    <sheetView workbookViewId="0">
      <selection activeCell="A5" sqref="A5:D5"/>
    </sheetView>
  </sheetViews>
  <sheetFormatPr defaultRowHeight="12.75" x14ac:dyDescent="0.2"/>
  <cols>
    <col min="1" max="1" width="2.85546875" customWidth="1"/>
    <col min="2" max="2" width="6.85546875" customWidth="1"/>
    <col min="3" max="3" width="28.7109375" customWidth="1"/>
    <col min="4" max="4" width="49.140625" customWidth="1"/>
    <col min="5" max="5" width="20.5703125" customWidth="1"/>
    <col min="6" max="6" width="24.5703125" customWidth="1"/>
  </cols>
  <sheetData>
    <row r="1" spans="1:6" ht="24.75" x14ac:dyDescent="0.6">
      <c r="A1" s="91"/>
      <c r="B1" s="91"/>
      <c r="C1" s="91"/>
      <c r="D1" s="91"/>
      <c r="E1" s="92"/>
      <c r="F1" s="93" t="s">
        <v>128</v>
      </c>
    </row>
    <row r="2" spans="1:6" ht="4.5" customHeight="1" x14ac:dyDescent="0.55000000000000004">
      <c r="A2" s="91"/>
      <c r="B2" s="91"/>
      <c r="C2" s="91"/>
      <c r="D2" s="91"/>
      <c r="E2" s="92"/>
      <c r="F2" s="94"/>
    </row>
    <row r="3" spans="1:6" ht="27.75" x14ac:dyDescent="0.65">
      <c r="A3" s="374" t="s">
        <v>138</v>
      </c>
      <c r="B3" s="374"/>
      <c r="C3" s="374"/>
      <c r="D3" s="374"/>
      <c r="E3" s="374"/>
      <c r="F3" s="374"/>
    </row>
    <row r="4" spans="1:6" ht="5.25" customHeight="1" x14ac:dyDescent="0.55000000000000004">
      <c r="A4" s="95"/>
      <c r="B4" s="95"/>
      <c r="C4" s="95"/>
      <c r="D4" s="95"/>
      <c r="E4" s="95"/>
      <c r="F4" s="95"/>
    </row>
    <row r="5" spans="1:6" ht="24.75" x14ac:dyDescent="0.2">
      <c r="A5" s="375" t="s">
        <v>116</v>
      </c>
      <c r="B5" s="376"/>
      <c r="C5" s="376"/>
      <c r="D5" s="377"/>
      <c r="E5" s="96" t="s">
        <v>117</v>
      </c>
      <c r="F5" s="97" t="s">
        <v>129</v>
      </c>
    </row>
    <row r="6" spans="1:6" ht="22.5" x14ac:dyDescent="0.55000000000000004">
      <c r="A6" s="98" t="s">
        <v>11</v>
      </c>
      <c r="B6" s="99"/>
      <c r="C6" s="99"/>
      <c r="D6" s="99"/>
      <c r="E6" s="100"/>
      <c r="F6" s="101">
        <f>SUM(F7:F18)</f>
        <v>1449</v>
      </c>
    </row>
    <row r="7" spans="1:6" ht="22.5" x14ac:dyDescent="0.55000000000000004">
      <c r="A7" s="102"/>
      <c r="B7" s="430">
        <v>1</v>
      </c>
      <c r="C7" s="431" t="str">
        <f>[1]สรุปแยก!C6</f>
        <v>วิทยาศาสตรบัณฑิต</v>
      </c>
      <c r="D7" s="431" t="str">
        <f>[1]สรุปแยก!D6</f>
        <v>วิทยาการคอมพิวเตอร์</v>
      </c>
      <c r="E7" s="431" t="str">
        <f>[1]สรุปแยก!E6</f>
        <v>ปริญญาตรี</v>
      </c>
      <c r="F7" s="432">
        <f>แยกชั้นปี!BG6</f>
        <v>78</v>
      </c>
    </row>
    <row r="8" spans="1:6" ht="22.5" x14ac:dyDescent="0.55000000000000004">
      <c r="A8" s="102"/>
      <c r="B8" s="433">
        <v>2</v>
      </c>
      <c r="C8" s="433" t="str">
        <f>[1]สรุปแยก!C7</f>
        <v>วิทยาศาสตรบัณฑิต</v>
      </c>
      <c r="D8" s="433" t="str">
        <f>[1]สรุปแยก!D7</f>
        <v>เทคโนโลยีสารสนเทศ</v>
      </c>
      <c r="E8" s="433" t="str">
        <f>[1]สรุปแยก!E7</f>
        <v>ปริญญาตรี</v>
      </c>
      <c r="F8" s="434">
        <f>แยกชั้นปี!BG7</f>
        <v>49</v>
      </c>
    </row>
    <row r="9" spans="1:6" ht="22.5" x14ac:dyDescent="0.55000000000000004">
      <c r="A9" s="102"/>
      <c r="B9" s="433">
        <v>3</v>
      </c>
      <c r="C9" s="433" t="str">
        <f>[1]สรุปแยก!C8</f>
        <v>วิทยาศาสตรบัณฑิต</v>
      </c>
      <c r="D9" s="433" t="str">
        <f>[1]สรุปแยก!D8</f>
        <v>วิศวกรรมซอฟแวร์</v>
      </c>
      <c r="E9" s="433" t="str">
        <f>[1]สรุปแยก!E8</f>
        <v>ปริญญาตรี</v>
      </c>
      <c r="F9" s="434">
        <f>แยกชั้นปี!BG8</f>
        <v>57</v>
      </c>
    </row>
    <row r="10" spans="1:6" ht="22.5" x14ac:dyDescent="0.55000000000000004">
      <c r="A10" s="102"/>
      <c r="B10" s="433">
        <v>4</v>
      </c>
      <c r="C10" s="433" t="str">
        <f>[1]สรุปแยก!C9</f>
        <v>วิทยาศาสตรบัณฑิต</v>
      </c>
      <c r="D10" s="433" t="str">
        <f>[1]สรุปแยก!D9</f>
        <v>สาธารณสุขชุมชน</v>
      </c>
      <c r="E10" s="433" t="str">
        <f>[1]สรุปแยก!E9</f>
        <v>ปริญญาตรี</v>
      </c>
      <c r="F10" s="434">
        <f>แยกชั้นปี!BG9</f>
        <v>268</v>
      </c>
    </row>
    <row r="11" spans="1:6" ht="22.5" x14ac:dyDescent="0.55000000000000004">
      <c r="A11" s="102"/>
      <c r="B11" s="433">
        <v>5</v>
      </c>
      <c r="C11" s="433" t="str">
        <f>[1]สรุปแยก!C10</f>
        <v>วิทยาศาสตรบัณฑิต</v>
      </c>
      <c r="D11" s="433" t="str">
        <f>[1]สรุปแยก!D10</f>
        <v>วิทยาศาสตร์การกีฬา</v>
      </c>
      <c r="E11" s="433" t="str">
        <f>[1]สรุปแยก!E10</f>
        <v>ปริญญาตรี</v>
      </c>
      <c r="F11" s="434">
        <f>แยกชั้นปี!BG10</f>
        <v>470</v>
      </c>
    </row>
    <row r="12" spans="1:6" ht="22.5" x14ac:dyDescent="0.55000000000000004">
      <c r="A12" s="102"/>
      <c r="B12" s="433">
        <v>6</v>
      </c>
      <c r="C12" s="433" t="str">
        <f>[1]สรุปแยก!C11</f>
        <v>วิทยาศาสตรบัณฑิต</v>
      </c>
      <c r="D12" s="433" t="str">
        <f>[1]สรุปแยก!D11</f>
        <v>วิทยาศาสตร์สิ่งแวดล้อม</v>
      </c>
      <c r="E12" s="433" t="str">
        <f>[1]สรุปแยก!E11</f>
        <v>ปริญญาตรี</v>
      </c>
      <c r="F12" s="434">
        <f>แยกชั้นปี!BG11</f>
        <v>54</v>
      </c>
    </row>
    <row r="13" spans="1:6" ht="22.5" x14ac:dyDescent="0.55000000000000004">
      <c r="A13" s="102"/>
      <c r="B13" s="435">
        <v>7</v>
      </c>
      <c r="C13" s="435" t="str">
        <f>[1]สรุปแยก!C12</f>
        <v>วิศวกรรมศาสตรบัณฑิต</v>
      </c>
      <c r="D13" s="435" t="str">
        <f>[1]สรุปแยก!D12</f>
        <v>วิศวกรรมโลจิสติกส์</v>
      </c>
      <c r="E13" s="435" t="str">
        <f>[1]สรุปแยก!E12</f>
        <v>ปริญญาตรี</v>
      </c>
      <c r="F13" s="434">
        <f>แยกชั้นปี!BG12</f>
        <v>144</v>
      </c>
    </row>
    <row r="14" spans="1:6" ht="22.5" x14ac:dyDescent="0.55000000000000004">
      <c r="A14" s="102"/>
      <c r="B14" s="435">
        <v>8</v>
      </c>
      <c r="C14" s="435" t="str">
        <f>[1]สรุปแยก!C13</f>
        <v>วิทยาศาสตรบัณฑิต</v>
      </c>
      <c r="D14" s="435" t="str">
        <f>[1]สรุปแยก!D13</f>
        <v>วิทยาศาสตร์และเทคโนโลยีอาหาร</v>
      </c>
      <c r="E14" s="435" t="str">
        <f>[1]สรุปแยก!E13</f>
        <v>ปริญญาตรี</v>
      </c>
      <c r="F14" s="434">
        <f>แยกชั้นปี!BG13</f>
        <v>50</v>
      </c>
    </row>
    <row r="15" spans="1:6" ht="22.5" x14ac:dyDescent="0.55000000000000004">
      <c r="A15" s="102"/>
      <c r="B15" s="435">
        <v>9</v>
      </c>
      <c r="C15" s="435" t="s">
        <v>12</v>
      </c>
      <c r="D15" s="435" t="s">
        <v>107</v>
      </c>
      <c r="E15" s="435" t="s">
        <v>14</v>
      </c>
      <c r="F15" s="434">
        <f>แยกชั้นปี!BG14</f>
        <v>43</v>
      </c>
    </row>
    <row r="16" spans="1:6" ht="22.5" x14ac:dyDescent="0.55000000000000004">
      <c r="A16" s="102"/>
      <c r="B16" s="435">
        <v>10</v>
      </c>
      <c r="C16" s="435" t="s">
        <v>12</v>
      </c>
      <c r="D16" s="435" t="s">
        <v>113</v>
      </c>
      <c r="E16" s="435" t="s">
        <v>14</v>
      </c>
      <c r="F16" s="434">
        <f>แยกชั้นปี!BG15</f>
        <v>56</v>
      </c>
    </row>
    <row r="17" spans="1:6" ht="22.5" x14ac:dyDescent="0.55000000000000004">
      <c r="A17" s="102"/>
      <c r="B17" s="435">
        <v>11</v>
      </c>
      <c r="C17" s="435" t="s">
        <v>21</v>
      </c>
      <c r="D17" s="435" t="s">
        <v>112</v>
      </c>
      <c r="E17" s="435" t="s">
        <v>14</v>
      </c>
      <c r="F17" s="434">
        <f>แยกชั้นปี!BG16</f>
        <v>49</v>
      </c>
    </row>
    <row r="18" spans="1:6" ht="22.5" x14ac:dyDescent="0.55000000000000004">
      <c r="A18" s="102"/>
      <c r="B18" s="436">
        <v>12</v>
      </c>
      <c r="C18" s="436" t="s">
        <v>21</v>
      </c>
      <c r="D18" s="436" t="s">
        <v>111</v>
      </c>
      <c r="E18" s="436" t="s">
        <v>14</v>
      </c>
      <c r="F18" s="437">
        <f>แยกชั้นปี!BG17</f>
        <v>131</v>
      </c>
    </row>
    <row r="19" spans="1:6" ht="22.5" x14ac:dyDescent="0.55000000000000004">
      <c r="A19" s="103" t="s">
        <v>26</v>
      </c>
      <c r="B19" s="104"/>
      <c r="C19" s="104"/>
      <c r="D19" s="104"/>
      <c r="E19" s="104"/>
      <c r="F19" s="105">
        <f>SUM(F20:F35)</f>
        <v>4143</v>
      </c>
    </row>
    <row r="20" spans="1:6" ht="22.5" x14ac:dyDescent="0.55000000000000004">
      <c r="A20" s="102"/>
      <c r="B20" s="56">
        <v>1</v>
      </c>
      <c r="C20" s="56" t="str">
        <f>[1]สรุปแยก!C23</f>
        <v>ครุศาสตรบัณฑิต</v>
      </c>
      <c r="D20" s="56" t="str">
        <f>[1]สรุปแยก!D23</f>
        <v>การศึกษาปฐมวัย</v>
      </c>
      <c r="E20" s="56" t="str">
        <f>[1]สรุปแยก!E23</f>
        <v>ปริญญาตรี</v>
      </c>
      <c r="F20" s="106">
        <f>'เผยแพร่ 4'!Q26</f>
        <v>360</v>
      </c>
    </row>
    <row r="21" spans="1:6" ht="22.5" x14ac:dyDescent="0.55000000000000004">
      <c r="A21" s="102"/>
      <c r="B21" s="61">
        <v>2</v>
      </c>
      <c r="C21" s="61" t="str">
        <f>[1]สรุปแยก!C24</f>
        <v>ครุศาสตรบัณฑิต</v>
      </c>
      <c r="D21" s="61" t="str">
        <f>[1]สรุปแยก!D24</f>
        <v>คณิตศาสตร์</v>
      </c>
      <c r="E21" s="61" t="str">
        <f>[1]สรุปแยก!E24</f>
        <v>ปริญญาตรี</v>
      </c>
      <c r="F21" s="107">
        <f>'เผยแพร่ 4'!Q27</f>
        <v>353</v>
      </c>
    </row>
    <row r="22" spans="1:6" ht="22.5" x14ac:dyDescent="0.55000000000000004">
      <c r="A22" s="102"/>
      <c r="B22" s="61">
        <v>3</v>
      </c>
      <c r="C22" s="61" t="str">
        <f>[1]สรุปแยก!C25</f>
        <v>ครุศาสตรบัณฑิต</v>
      </c>
      <c r="D22" s="61" t="str">
        <f>[1]สรุปแยก!D25</f>
        <v>คอมพิวเตอร์ศึกษา</v>
      </c>
      <c r="E22" s="61" t="str">
        <f>[1]สรุปแยก!E25</f>
        <v>ปริญญาตรี</v>
      </c>
      <c r="F22" s="107">
        <f>'เผยแพร่ 4'!Q28</f>
        <v>251</v>
      </c>
    </row>
    <row r="23" spans="1:6" ht="22.5" x14ac:dyDescent="0.55000000000000004">
      <c r="A23" s="102"/>
      <c r="B23" s="61">
        <v>4</v>
      </c>
      <c r="C23" s="61" t="str">
        <f>[1]สรุปแยก!C26</f>
        <v>ครุศาสตรบัณฑิต</v>
      </c>
      <c r="D23" s="61" t="str">
        <f>[1]สรุปแยก!D26</f>
        <v>ภาษาอังกฤษ</v>
      </c>
      <c r="E23" s="61" t="str">
        <f>[1]สรุปแยก!E26</f>
        <v>ปริญญาตรี</v>
      </c>
      <c r="F23" s="107">
        <f>'เผยแพร่ 4'!Q29</f>
        <v>359</v>
      </c>
    </row>
    <row r="24" spans="1:6" ht="22.5" x14ac:dyDescent="0.55000000000000004">
      <c r="A24" s="102"/>
      <c r="B24" s="61">
        <v>5</v>
      </c>
      <c r="C24" s="61" t="str">
        <f>[1]สรุปแยก!C27</f>
        <v>ครุศาสตรบัณฑิต</v>
      </c>
      <c r="D24" s="61" t="str">
        <f>[1]สรุปแยก!D27</f>
        <v>ภาษาไทย</v>
      </c>
      <c r="E24" s="61" t="str">
        <f>[1]สรุปแยก!E27</f>
        <v>ปริญญาตรี</v>
      </c>
      <c r="F24" s="107">
        <f>'เผยแพร่ 4'!Q30</f>
        <v>365</v>
      </c>
    </row>
    <row r="25" spans="1:6" ht="22.5" x14ac:dyDescent="0.55000000000000004">
      <c r="A25" s="102"/>
      <c r="B25" s="61">
        <v>6</v>
      </c>
      <c r="C25" s="61" t="str">
        <f>[1]สรุปแยก!C28</f>
        <v>ครุศาสตรบัณฑิต</v>
      </c>
      <c r="D25" s="61" t="str">
        <f>[1]สรุปแยก!D28</f>
        <v>สังคมศึกษา</v>
      </c>
      <c r="E25" s="61" t="str">
        <f>[1]สรุปแยก!E28</f>
        <v>ปริญญาตรี</v>
      </c>
      <c r="F25" s="107">
        <f>'เผยแพร่ 4'!Q31</f>
        <v>361</v>
      </c>
    </row>
    <row r="26" spans="1:6" ht="22.5" x14ac:dyDescent="0.55000000000000004">
      <c r="A26" s="102"/>
      <c r="B26" s="61">
        <v>7</v>
      </c>
      <c r="C26" s="61" t="str">
        <f>[1]สรุปแยก!C29</f>
        <v>ครุศาสตรบัณฑิต</v>
      </c>
      <c r="D26" s="61" t="str">
        <f>[1]สรุปแยก!D29</f>
        <v>การประถมศึกษา</v>
      </c>
      <c r="E26" s="61" t="str">
        <f>[1]สรุปแยก!E29</f>
        <v>ปริญญาตรี</v>
      </c>
      <c r="F26" s="107">
        <f>'เผยแพร่ 4'!Q32</f>
        <v>370</v>
      </c>
    </row>
    <row r="27" spans="1:6" ht="22.5" x14ac:dyDescent="0.55000000000000004">
      <c r="A27" s="102"/>
      <c r="B27" s="61">
        <v>8</v>
      </c>
      <c r="C27" s="61" t="str">
        <f>[1]สรุปแยก!C30</f>
        <v>ครุศาสตรบัณฑิต</v>
      </c>
      <c r="D27" s="61" t="str">
        <f>[1]สรุปแยก!D30</f>
        <v>วิทยาศาสตร์</v>
      </c>
      <c r="E27" s="61" t="str">
        <f>[1]สรุปแยก!E30</f>
        <v>ปริญญาตรี</v>
      </c>
      <c r="F27" s="107">
        <f>'เผยแพร่ 4'!Q33</f>
        <v>340</v>
      </c>
    </row>
    <row r="28" spans="1:6" ht="22.5" x14ac:dyDescent="0.55000000000000004">
      <c r="A28" s="102"/>
      <c r="B28" s="61">
        <v>9</v>
      </c>
      <c r="C28" s="61" t="str">
        <f>[1]สรุปแยก!C31</f>
        <v>ครุศาสตรบัณฑิต</v>
      </c>
      <c r="D28" s="61" t="str">
        <f>[1]สรุปแยก!D31</f>
        <v>พลศึกษา</v>
      </c>
      <c r="E28" s="61" t="str">
        <f>[1]สรุปแยก!E31</f>
        <v>ปริญญาตรี</v>
      </c>
      <c r="F28" s="107">
        <f>'เผยแพร่ 4'!Q34</f>
        <v>385</v>
      </c>
    </row>
    <row r="29" spans="1:6" ht="22.5" x14ac:dyDescent="0.55000000000000004">
      <c r="A29" s="102"/>
      <c r="B29" s="61">
        <v>10</v>
      </c>
      <c r="C29" s="61" t="str">
        <f>[1]สรุปแยก!C32</f>
        <v>ครุศาสตรบัณฑิต</v>
      </c>
      <c r="D29" s="61" t="str">
        <f>[1]สรุปแยก!D32</f>
        <v>ดนตรีศึกษา</v>
      </c>
      <c r="E29" s="61" t="str">
        <f>[1]สรุปแยก!E32</f>
        <v>ปริญญาตรี</v>
      </c>
      <c r="F29" s="107">
        <f>'เผยแพร่ 4'!Q35</f>
        <v>248</v>
      </c>
    </row>
    <row r="30" spans="1:6" ht="22.5" x14ac:dyDescent="0.55000000000000004">
      <c r="A30" s="102"/>
      <c r="B30" s="61">
        <v>11</v>
      </c>
      <c r="C30" s="61" t="str">
        <f>[1]สรุปแยก!C33</f>
        <v>ครุศาสตรบัณฑิต</v>
      </c>
      <c r="D30" s="61" t="str">
        <f>[1]สรุปแยก!D33</f>
        <v>การสอนภาษาจีน</v>
      </c>
      <c r="E30" s="61" t="str">
        <f>[1]สรุปแยก!E33</f>
        <v>ปริญญาตรี</v>
      </c>
      <c r="F30" s="107">
        <f>'เผยแพร่ 4'!Q36</f>
        <v>248</v>
      </c>
    </row>
    <row r="31" spans="1:6" ht="22.5" x14ac:dyDescent="0.55000000000000004">
      <c r="A31" s="102"/>
      <c r="B31" s="61">
        <v>12</v>
      </c>
      <c r="C31" s="61" t="str">
        <f>[1]สรุปแยก!C34</f>
        <v>ประกาศนียบัตรบัณฑิต</v>
      </c>
      <c r="D31" s="61" t="str">
        <f>[1]สรุปแยก!D34</f>
        <v>ประกาศนียบัตรวิชาชีพครู</v>
      </c>
      <c r="E31" s="61" t="str">
        <f>[1]สรุปแยก!E34</f>
        <v>ประกาศนียบัตรบัณฑิต</v>
      </c>
      <c r="F31" s="107">
        <f>'เผยแพร่ 4'!Q37</f>
        <v>367</v>
      </c>
    </row>
    <row r="32" spans="1:6" ht="22.5" x14ac:dyDescent="0.55000000000000004">
      <c r="A32" s="102"/>
      <c r="B32" s="61">
        <v>13</v>
      </c>
      <c r="C32" s="61" t="str">
        <f>[1]สรุปแยก!C35</f>
        <v>ครุศาสตรมหาบัณฑิต</v>
      </c>
      <c r="D32" s="61" t="str">
        <f>[1]สรุปแยก!D35</f>
        <v>การบริหารการศึกษา</v>
      </c>
      <c r="E32" s="61" t="str">
        <f>[1]สรุปแยก!E35</f>
        <v>ปริญญาโท</v>
      </c>
      <c r="F32" s="107">
        <f>'เผยแพร่ 4'!K38</f>
        <v>110</v>
      </c>
    </row>
    <row r="33" spans="1:6" ht="22.5" x14ac:dyDescent="0.55000000000000004">
      <c r="A33" s="102"/>
      <c r="B33" s="61">
        <v>14</v>
      </c>
      <c r="C33" s="61" t="str">
        <f>[1]สรุปแยก!C36</f>
        <v>ครุศาสตรมหาบัณฑิต</v>
      </c>
      <c r="D33" s="61" t="str">
        <f>[1]สรุปแยก!D36</f>
        <v>หลักสูตรและการสอน</v>
      </c>
      <c r="E33" s="61" t="str">
        <f>[1]สรุปแยก!E36</f>
        <v>ปริญญาโท</v>
      </c>
      <c r="F33" s="107">
        <f>'เผยแพร่ 4'!K39</f>
        <v>15</v>
      </c>
    </row>
    <row r="34" spans="1:6" ht="22.5" x14ac:dyDescent="0.55000000000000004">
      <c r="A34" s="102"/>
      <c r="B34" s="61">
        <v>15</v>
      </c>
      <c r="C34" s="61" t="str">
        <f>[1]สรุปแยก!C37</f>
        <v>ครุศาสตรมหาบัณฑิต</v>
      </c>
      <c r="D34" s="61" t="str">
        <f>[1]สรุปแยก!D37</f>
        <v>วิจัยและประเมินผลการศึกษา</v>
      </c>
      <c r="E34" s="61" t="str">
        <f>[1]สรุปแยก!E37</f>
        <v>ปริญญาโท</v>
      </c>
      <c r="F34" s="107">
        <f>'เผยแพร่ 4'!K40</f>
        <v>6</v>
      </c>
    </row>
    <row r="35" spans="1:6" ht="22.5" x14ac:dyDescent="0.55000000000000004">
      <c r="A35" s="102"/>
      <c r="B35" s="65">
        <v>16</v>
      </c>
      <c r="C35" s="65" t="str">
        <f>[1]สรุปแยก!C38</f>
        <v>ครุศาสตรดุษฎีบัณฑิต</v>
      </c>
      <c r="D35" s="65" t="str">
        <f>[1]สรุปแยก!D38</f>
        <v>การบริหารการศึกษา</v>
      </c>
      <c r="E35" s="65" t="str">
        <f>[1]สรุปแยก!E38</f>
        <v>ปริญญาเอก</v>
      </c>
      <c r="F35" s="108">
        <f>'เผยแพร่ 4'!N38</f>
        <v>5</v>
      </c>
    </row>
    <row r="36" spans="1:6" ht="22.5" x14ac:dyDescent="0.55000000000000004">
      <c r="A36" s="103" t="s">
        <v>48</v>
      </c>
      <c r="B36" s="104"/>
      <c r="C36" s="104"/>
      <c r="D36" s="104"/>
      <c r="E36" s="104"/>
      <c r="F36" s="105">
        <f>SUM(F37:F45)</f>
        <v>1447</v>
      </c>
    </row>
    <row r="37" spans="1:6" ht="22.5" x14ac:dyDescent="0.55000000000000004">
      <c r="A37" s="102"/>
      <c r="B37" s="56">
        <v>1</v>
      </c>
      <c r="C37" s="56" t="str">
        <f>[1]สรุปแยก!C41</f>
        <v>ศิลปศาสตรบัณฑิต</v>
      </c>
      <c r="D37" s="56" t="str">
        <f>[1]สรุปแยก!D41</f>
        <v>การพัฒนาชุมชน</v>
      </c>
      <c r="E37" s="56" t="str">
        <f>[1]สรุปแยก!E41</f>
        <v>ปริญญาตรี</v>
      </c>
      <c r="F37" s="106">
        <f>'เผยแพร่ 4'!Q43</f>
        <v>167</v>
      </c>
    </row>
    <row r="38" spans="1:6" ht="22.5" x14ac:dyDescent="0.55000000000000004">
      <c r="A38" s="102"/>
      <c r="B38" s="61">
        <v>2</v>
      </c>
      <c r="C38" s="61" t="str">
        <f>[1]สรุปแยก!C42</f>
        <v>ศิลปศาสตรบัณฑิต</v>
      </c>
      <c r="D38" s="61" t="str">
        <f>[1]สรุปแยก!D42</f>
        <v>ภาษาจีน</v>
      </c>
      <c r="E38" s="61" t="str">
        <f>[1]สรุปแยก!E42</f>
        <v>ปริญญาตรี</v>
      </c>
      <c r="F38" s="107">
        <f>'เผยแพร่ 4'!Q44</f>
        <v>172</v>
      </c>
    </row>
    <row r="39" spans="1:6" ht="22.5" x14ac:dyDescent="0.55000000000000004">
      <c r="A39" s="102"/>
      <c r="B39" s="61">
        <v>3</v>
      </c>
      <c r="C39" s="61" t="str">
        <f>[1]สรุปแยก!C43</f>
        <v>ศิลปศาสตรบัณฑิต</v>
      </c>
      <c r="D39" s="61" t="str">
        <f>[1]สรุปแยก!D43</f>
        <v>ภาษาญี่ปุ่น</v>
      </c>
      <c r="E39" s="61" t="str">
        <f>[1]สรุปแยก!E43</f>
        <v>ปริญญาตรี</v>
      </c>
      <c r="F39" s="107">
        <f>'เผยแพร่ 4'!Q45</f>
        <v>99</v>
      </c>
    </row>
    <row r="40" spans="1:6" ht="22.5" x14ac:dyDescent="0.55000000000000004">
      <c r="A40" s="102"/>
      <c r="B40" s="61">
        <v>4</v>
      </c>
      <c r="C40" s="61" t="str">
        <f>[1]สรุปแยก!C44</f>
        <v>ศิลปศาสตรบัณฑิต</v>
      </c>
      <c r="D40" s="61" t="str">
        <f>[1]สรุปแยก!D44</f>
        <v>ภาษาอังกฤษธุรกิจ</v>
      </c>
      <c r="E40" s="61" t="str">
        <f>[1]สรุปแยก!E44</f>
        <v>ปริญญาตรี</v>
      </c>
      <c r="F40" s="107">
        <f>'เผยแพร่ 4'!Q46</f>
        <v>447</v>
      </c>
    </row>
    <row r="41" spans="1:6" ht="22.5" x14ac:dyDescent="0.55000000000000004">
      <c r="A41" s="102"/>
      <c r="B41" s="61">
        <v>6</v>
      </c>
      <c r="C41" s="61" t="str">
        <f>[1]สรุปแยก!C46</f>
        <v>ศิลปศาสตรบัณฑิต</v>
      </c>
      <c r="D41" s="61" t="str">
        <f>[1]สรุปแยก!D46</f>
        <v>บรรณรักษ์ศาสตร์และสารสนเทศศาสตร์</v>
      </c>
      <c r="E41" s="61" t="str">
        <f>[1]สรุปแยก!E46</f>
        <v>ปริญญาตรี</v>
      </c>
      <c r="F41" s="107">
        <f>'เผยแพร่ 4'!Q47</f>
        <v>28</v>
      </c>
    </row>
    <row r="42" spans="1:6" ht="22.5" x14ac:dyDescent="0.55000000000000004">
      <c r="A42" s="102"/>
      <c r="B42" s="61">
        <v>7</v>
      </c>
      <c r="C42" s="61" t="str">
        <f>[1]สรุปแยก!C47</f>
        <v>ศิลปศาสตรบัณฑิต</v>
      </c>
      <c r="D42" s="61" t="str">
        <f>[1]สรุปแยก!D47</f>
        <v>ศิลปะและการออกแบบ</v>
      </c>
      <c r="E42" s="61" t="str">
        <f>[1]สรุปแยก!E47</f>
        <v>ปริญญาตรี</v>
      </c>
      <c r="F42" s="107">
        <f>'เผยแพร่ 4'!Q48</f>
        <v>75</v>
      </c>
    </row>
    <row r="43" spans="1:6" ht="22.5" x14ac:dyDescent="0.55000000000000004">
      <c r="A43" s="102"/>
      <c r="B43" s="61">
        <v>8</v>
      </c>
      <c r="C43" s="61" t="str">
        <f>[1]สรุปแยก!C48</f>
        <v>ศิลปศาสตรบัณฑิต</v>
      </c>
      <c r="D43" s="61" t="str">
        <f>[1]สรุปแยก!D48</f>
        <v>ภาษาไทยเพื่อการสื่อสาร</v>
      </c>
      <c r="E43" s="61" t="str">
        <f>[1]สรุปแยก!E48</f>
        <v>ปริญญาตรี</v>
      </c>
      <c r="F43" s="107">
        <f>'เผยแพร่ 4'!Q49</f>
        <v>322</v>
      </c>
    </row>
    <row r="44" spans="1:6" ht="22.5" x14ac:dyDescent="0.55000000000000004">
      <c r="A44" s="102"/>
      <c r="B44" s="61">
        <v>9</v>
      </c>
      <c r="C44" s="61" t="str">
        <f>[1]สรุปแยก!C49</f>
        <v>ศิลปศาสตรบัณฑิต</v>
      </c>
      <c r="D44" s="61" t="str">
        <f>[1]สรุปแยก!D49</f>
        <v>ประวัติศาสตร์</v>
      </c>
      <c r="E44" s="61" t="str">
        <f>[1]สรุปแยก!E49</f>
        <v>ปริญญาตรี</v>
      </c>
      <c r="F44" s="107">
        <f>'เผยแพร่ 4'!Q50</f>
        <v>68</v>
      </c>
    </row>
    <row r="45" spans="1:6" ht="22.5" x14ac:dyDescent="0.55000000000000004">
      <c r="A45" s="102"/>
      <c r="B45" s="61">
        <v>11</v>
      </c>
      <c r="C45" s="61" t="str">
        <f>[1]สรุปแยก!C51</f>
        <v>นิเทศศาสตรบัณฑิต</v>
      </c>
      <c r="D45" s="61" t="s">
        <v>114</v>
      </c>
      <c r="E45" s="61" t="s">
        <v>14</v>
      </c>
      <c r="F45" s="107">
        <f>'เผยแพร่ 4'!Q52</f>
        <v>69</v>
      </c>
    </row>
    <row r="46" spans="1:6" ht="22.5" x14ac:dyDescent="0.55000000000000004">
      <c r="A46" s="103" t="s">
        <v>60</v>
      </c>
      <c r="B46" s="104"/>
      <c r="C46" s="104"/>
      <c r="D46" s="104"/>
      <c r="E46" s="104"/>
      <c r="F46" s="105">
        <f>SUM(F47:F54)</f>
        <v>1327</v>
      </c>
    </row>
    <row r="47" spans="1:6" ht="22.5" x14ac:dyDescent="0.55000000000000004">
      <c r="A47" s="109"/>
      <c r="B47" s="111">
        <v>1</v>
      </c>
      <c r="C47" s="111" t="str">
        <f>[1]สรุปแยก!C56</f>
        <v>ศิลปศาสตรบัณฑิต</v>
      </c>
      <c r="D47" s="111" t="str">
        <f>[1]สรุปแยก!D56</f>
        <v>การจัดการการท่องเที่ยวและการโรงแรม</v>
      </c>
      <c r="E47" s="111" t="str">
        <f>[1]สรุปแยก!E56</f>
        <v>ปริญญาตรี</v>
      </c>
      <c r="F47" s="112">
        <f>แยกชั้นปี!BG50</f>
        <v>226</v>
      </c>
    </row>
    <row r="48" spans="1:6" ht="22.5" x14ac:dyDescent="0.55000000000000004">
      <c r="A48" s="109"/>
      <c r="B48" s="61">
        <v>2</v>
      </c>
      <c r="C48" s="61" t="str">
        <f>[1]สรุปแยก!C57</f>
        <v>บริหารธุรกิจบัณฑิต</v>
      </c>
      <c r="D48" s="61" t="str">
        <f>[1]สรุปแยก!D57</f>
        <v>การจัดการ</v>
      </c>
      <c r="E48" s="61" t="str">
        <f>[1]สรุปแยก!E57</f>
        <v>ปริญญาตรี</v>
      </c>
      <c r="F48" s="112">
        <f>แยกชั้นปี!BG51</f>
        <v>169</v>
      </c>
    </row>
    <row r="49" spans="1:6" ht="22.5" x14ac:dyDescent="0.55000000000000004">
      <c r="A49" s="109"/>
      <c r="B49" s="61">
        <v>3</v>
      </c>
      <c r="C49" s="61" t="str">
        <f>[1]สรุปแยก!C58</f>
        <v>บริหารธุรกิจบัณฑิต</v>
      </c>
      <c r="D49" s="61" t="str">
        <f>[1]สรุปแยก!D58</f>
        <v>การตลาด</v>
      </c>
      <c r="E49" s="61" t="str">
        <f>[1]สรุปแยก!E58</f>
        <v>ปริญญาตรี</v>
      </c>
      <c r="F49" s="112">
        <f>แยกชั้นปี!BG52</f>
        <v>124</v>
      </c>
    </row>
    <row r="50" spans="1:6" ht="22.5" x14ac:dyDescent="0.55000000000000004">
      <c r="A50" s="109"/>
      <c r="B50" s="61">
        <v>4</v>
      </c>
      <c r="C50" s="61" t="str">
        <f>[1]สรุปแยก!C59</f>
        <v>บริหารธุรกิจบัณฑิต</v>
      </c>
      <c r="D50" s="61" t="str">
        <f>[1]สรุปแยก!D59</f>
        <v>คอมพิวเตอร์ธุรกิจ</v>
      </c>
      <c r="E50" s="61" t="str">
        <f>[1]สรุปแยก!E59</f>
        <v>ปริญญาตรี</v>
      </c>
      <c r="F50" s="112">
        <f>แยกชั้นปี!BG53</f>
        <v>163</v>
      </c>
    </row>
    <row r="51" spans="1:6" ht="22.5" x14ac:dyDescent="0.55000000000000004">
      <c r="A51" s="109"/>
      <c r="B51" s="61">
        <v>5</v>
      </c>
      <c r="C51" s="61" t="str">
        <f>[1]สรุปแยก!C60</f>
        <v>บริหารธุรกิจบัณฑิต</v>
      </c>
      <c r="D51" s="61" t="str">
        <f>[1]สรุปแยก!D60</f>
        <v>บริหารธุรกิจระหว่างประเทศ</v>
      </c>
      <c r="E51" s="61" t="str">
        <f>[1]สรุปแยก!E60</f>
        <v>ปริญญาตรี</v>
      </c>
      <c r="F51" s="112">
        <f>แยกชั้นปี!BG54</f>
        <v>35</v>
      </c>
    </row>
    <row r="52" spans="1:6" ht="22.5" x14ac:dyDescent="0.55000000000000004">
      <c r="A52" s="109"/>
      <c r="B52" s="61">
        <v>6</v>
      </c>
      <c r="C52" s="61" t="str">
        <f>[1]สรุปแยก!C61</f>
        <v>บริหารธุรกิจบัณฑิต</v>
      </c>
      <c r="D52" s="61" t="str">
        <f>[1]สรุปแยก!D61</f>
        <v>เศรษฐศาสตร์การเงินการคลัง</v>
      </c>
      <c r="E52" s="61" t="str">
        <f>[1]สรุปแยก!E61</f>
        <v>ปริญญาตรี</v>
      </c>
      <c r="F52" s="112">
        <f>แยกชั้นปี!BG55</f>
        <v>48</v>
      </c>
    </row>
    <row r="53" spans="1:6" ht="22.5" x14ac:dyDescent="0.55000000000000004">
      <c r="A53" s="109"/>
      <c r="B53" s="61">
        <v>7</v>
      </c>
      <c r="C53" s="61" t="str">
        <f>[1]สรุปแยก!C63</f>
        <v>บัญชีบัณฑิต</v>
      </c>
      <c r="D53" s="61" t="str">
        <f>[1]สรุปแยก!D63</f>
        <v>การบัญชี</v>
      </c>
      <c r="E53" s="61" t="str">
        <f>[1]สรุปแยก!E63</f>
        <v>ปริญญาตรี</v>
      </c>
      <c r="F53" s="112">
        <f>แยกชั้นปี!BG56</f>
        <v>541</v>
      </c>
    </row>
    <row r="54" spans="1:6" ht="22.5" x14ac:dyDescent="0.55000000000000004">
      <c r="A54" s="109"/>
      <c r="B54" s="429">
        <v>8</v>
      </c>
      <c r="C54" s="61" t="str">
        <f>[1]สรุปแยก!C63</f>
        <v>บัญชีบัณฑิต</v>
      </c>
      <c r="D54" s="429" t="str">
        <f>แยกชั้นปี!D57</f>
        <v>การจัดการธุรกิจการค้าสมัยใหม่</v>
      </c>
      <c r="E54" s="61" t="str">
        <f>[1]สรุปแยก!E64</f>
        <v>ปริญญาโท</v>
      </c>
      <c r="F54" s="112">
        <f>แยกชั้นปี!BG57</f>
        <v>21</v>
      </c>
    </row>
    <row r="55" spans="1:6" ht="22.5" x14ac:dyDescent="0.55000000000000004">
      <c r="A55" s="103" t="s">
        <v>74</v>
      </c>
      <c r="B55" s="104"/>
      <c r="C55" s="104"/>
      <c r="D55" s="104"/>
      <c r="E55" s="104"/>
      <c r="F55" s="110">
        <f>SUM(F56:F59)</f>
        <v>1335</v>
      </c>
    </row>
    <row r="56" spans="1:6" ht="22.5" x14ac:dyDescent="0.55000000000000004">
      <c r="A56" s="102"/>
      <c r="B56" s="111">
        <v>1</v>
      </c>
      <c r="C56" s="111" t="str">
        <f>[1]สรุปแยก!C68</f>
        <v>นิติศาสตรบัณฑิต</v>
      </c>
      <c r="D56" s="111" t="str">
        <f>[1]สรุปแยก!D68</f>
        <v>นิติศาสตร์</v>
      </c>
      <c r="E56" s="111" t="str">
        <f>[1]สรุปแยก!E68</f>
        <v>ปริญญาตรี</v>
      </c>
      <c r="F56" s="112">
        <f>สรุปแยก!I59</f>
        <v>446</v>
      </c>
    </row>
    <row r="57" spans="1:6" ht="22.5" x14ac:dyDescent="0.55000000000000004">
      <c r="A57" s="102"/>
      <c r="B57" s="61">
        <v>2</v>
      </c>
      <c r="C57" s="61" t="str">
        <f>[1]สรุปแยก!C70</f>
        <v>รัฐประศาสนศาสตรบัณฑิต</v>
      </c>
      <c r="D57" s="61" t="str">
        <f>[1]สรุปแยก!D70</f>
        <v>รัฐประศาสนศาสตร์</v>
      </c>
      <c r="E57" s="61" t="str">
        <f>[1]สรุปแยก!E70</f>
        <v>ปริญญาตรี</v>
      </c>
      <c r="F57" s="107">
        <f>สรุปแยก!I60</f>
        <v>320</v>
      </c>
    </row>
    <row r="58" spans="1:6" ht="22.5" x14ac:dyDescent="0.55000000000000004">
      <c r="A58" s="102"/>
      <c r="B58" s="61">
        <v>3</v>
      </c>
      <c r="C58" s="61" t="str">
        <f>[1]สรุปแยก!C71</f>
        <v>รัฐประศาสนศาสตรมหาบัณฑิต</v>
      </c>
      <c r="D58" s="61" t="str">
        <f>[1]สรุปแยก!D71</f>
        <v>การปกครองท้องถิ่น</v>
      </c>
      <c r="E58" s="61" t="str">
        <f>[1]สรุปแยก!E71</f>
        <v>ปริญญาโท</v>
      </c>
      <c r="F58" s="107">
        <f>สรุปแยก!I61</f>
        <v>4</v>
      </c>
    </row>
    <row r="59" spans="1:6" ht="22.5" x14ac:dyDescent="0.55000000000000004">
      <c r="A59" s="113"/>
      <c r="B59" s="65">
        <v>4</v>
      </c>
      <c r="C59" s="65" t="str">
        <f>[1]สรุปแยก!C72</f>
        <v>รัฐศาสตรบัณฑิต</v>
      </c>
      <c r="D59" s="65" t="str">
        <f>[1]สรุปแยก!D72</f>
        <v>รัฐศาสตร์</v>
      </c>
      <c r="E59" s="65" t="str">
        <f>[1]สรุปแยก!E72</f>
        <v>ปริญญาตรี</v>
      </c>
      <c r="F59" s="108">
        <f>สรุปแยก!I62</f>
        <v>565</v>
      </c>
    </row>
    <row r="60" spans="1:6" ht="22.5" x14ac:dyDescent="0.55000000000000004">
      <c r="A60" s="114"/>
      <c r="B60" s="114"/>
      <c r="C60" s="114"/>
      <c r="D60" s="114"/>
      <c r="E60" s="114"/>
      <c r="F60" s="115"/>
    </row>
    <row r="61" spans="1:6" ht="22.5" x14ac:dyDescent="0.55000000000000004">
      <c r="A61" s="114"/>
      <c r="B61" s="90" t="s">
        <v>137</v>
      </c>
      <c r="C61" s="114"/>
      <c r="D61" s="114"/>
      <c r="E61" s="114"/>
      <c r="F61" s="115"/>
    </row>
  </sheetData>
  <mergeCells count="2">
    <mergeCell ref="A3:F3"/>
    <mergeCell ref="A5:D5"/>
  </mergeCells>
  <pageMargins left="0.70866141732283472" right="0.70866141732283472" top="0.7480314960629921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29F-32A1-46DB-897C-73D44A331A54}">
  <dimension ref="A1:BH68"/>
  <sheetViews>
    <sheetView topLeftCell="A34" zoomScaleNormal="100" workbookViewId="0">
      <selection activeCell="D73" sqref="D73"/>
    </sheetView>
  </sheetViews>
  <sheetFormatPr defaultRowHeight="12.75" x14ac:dyDescent="0.2"/>
  <cols>
    <col min="1" max="1" width="1.5703125" style="291" customWidth="1"/>
    <col min="2" max="2" width="4" style="291" customWidth="1"/>
    <col min="3" max="3" width="25.5703125" style="291" bestFit="1" customWidth="1"/>
    <col min="4" max="4" width="40" style="291" customWidth="1"/>
    <col min="5" max="5" width="14" style="291" customWidth="1"/>
    <col min="6" max="6" width="5" style="292" bestFit="1" customWidth="1"/>
    <col min="7" max="7" width="5.5703125" style="291" customWidth="1"/>
    <col min="8" max="8" width="6.28515625" style="290" bestFit="1" customWidth="1"/>
    <col min="9" max="9" width="6.28515625" style="292" customWidth="1"/>
    <col min="10" max="10" width="5" style="291" bestFit="1" customWidth="1"/>
    <col min="11" max="11" width="5.5703125" style="291" customWidth="1"/>
    <col min="12" max="12" width="6.28515625" style="292" bestFit="1" customWidth="1"/>
    <col min="13" max="13" width="5" style="289" bestFit="1" customWidth="1"/>
    <col min="14" max="14" width="5.5703125" style="289" customWidth="1"/>
    <col min="15" max="15" width="6.28515625" style="290" bestFit="1" customWidth="1"/>
    <col min="16" max="16" width="5" style="289" bestFit="1" customWidth="1"/>
    <col min="17" max="17" width="5.5703125" style="289" customWidth="1"/>
    <col min="18" max="18" width="6.28515625" style="290" bestFit="1" customWidth="1"/>
    <col min="19" max="19" width="5" style="289" bestFit="1" customWidth="1"/>
    <col min="20" max="20" width="5.5703125" style="289" customWidth="1"/>
    <col min="21" max="21" width="6.28515625" style="290" bestFit="1" customWidth="1"/>
    <col min="22" max="22" width="5" style="289" bestFit="1" customWidth="1"/>
    <col min="23" max="23" width="5.5703125" style="289" bestFit="1" customWidth="1"/>
    <col min="24" max="26" width="6.28515625" style="290" bestFit="1" customWidth="1"/>
    <col min="27" max="16384" width="9.140625" style="289"/>
  </cols>
  <sheetData>
    <row r="1" spans="1:26" ht="27.75" x14ac:dyDescent="0.65">
      <c r="A1" s="199" t="s">
        <v>153</v>
      </c>
      <c r="B1" s="143"/>
      <c r="C1" s="143"/>
      <c r="D1" s="143"/>
      <c r="E1" s="143"/>
      <c r="F1" s="199"/>
      <c r="G1" s="143"/>
      <c r="H1" s="199"/>
      <c r="I1" s="199"/>
      <c r="J1" s="118"/>
      <c r="K1" s="118"/>
      <c r="L1" s="214"/>
    </row>
    <row r="2" spans="1:26" s="290" customFormat="1" ht="22.5" x14ac:dyDescent="0.55000000000000004">
      <c r="A2" s="381"/>
      <c r="B2" s="382"/>
      <c r="C2" s="383"/>
      <c r="D2" s="384"/>
      <c r="E2" s="384"/>
      <c r="F2" s="418" t="s">
        <v>151</v>
      </c>
      <c r="G2" s="419"/>
      <c r="H2" s="420"/>
      <c r="I2" s="337" t="s">
        <v>145</v>
      </c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2"/>
    </row>
    <row r="3" spans="1:26" s="290" customFormat="1" ht="22.5" x14ac:dyDescent="0.55000000000000004">
      <c r="A3" s="385"/>
      <c r="B3" s="236" t="s">
        <v>2</v>
      </c>
      <c r="C3" s="237" t="s">
        <v>3</v>
      </c>
      <c r="D3" s="238" t="s">
        <v>4</v>
      </c>
      <c r="E3" s="238" t="s">
        <v>5</v>
      </c>
      <c r="F3" s="421" t="s">
        <v>152</v>
      </c>
      <c r="G3" s="421"/>
      <c r="H3" s="421"/>
      <c r="I3" s="337" t="s">
        <v>146</v>
      </c>
      <c r="J3" s="338"/>
      <c r="K3" s="332"/>
      <c r="L3" s="337" t="s">
        <v>147</v>
      </c>
      <c r="M3" s="338"/>
      <c r="N3" s="332"/>
      <c r="O3" s="337" t="s">
        <v>148</v>
      </c>
      <c r="P3" s="338"/>
      <c r="Q3" s="338"/>
      <c r="R3" s="337" t="s">
        <v>149</v>
      </c>
      <c r="S3" s="338"/>
      <c r="T3" s="332"/>
      <c r="U3" s="337" t="s">
        <v>150</v>
      </c>
      <c r="V3" s="338"/>
      <c r="W3" s="332"/>
      <c r="X3" s="337" t="s">
        <v>6</v>
      </c>
      <c r="Y3" s="338"/>
      <c r="Z3" s="332"/>
    </row>
    <row r="4" spans="1:26" s="290" customFormat="1" ht="22.5" x14ac:dyDescent="0.55000000000000004">
      <c r="A4" s="385"/>
      <c r="B4" s="392"/>
      <c r="C4" s="237"/>
      <c r="D4" s="238"/>
      <c r="E4" s="238" t="s">
        <v>7</v>
      </c>
      <c r="F4" s="139" t="s">
        <v>10</v>
      </c>
      <c r="G4" s="139" t="s">
        <v>8</v>
      </c>
      <c r="H4" s="139" t="s">
        <v>9</v>
      </c>
      <c r="I4" s="139" t="s">
        <v>10</v>
      </c>
      <c r="J4" s="393" t="s">
        <v>8</v>
      </c>
      <c r="K4" s="139" t="s">
        <v>9</v>
      </c>
      <c r="L4" s="139" t="s">
        <v>10</v>
      </c>
      <c r="M4" s="393" t="s">
        <v>8</v>
      </c>
      <c r="N4" s="139" t="s">
        <v>9</v>
      </c>
      <c r="O4" s="139" t="s">
        <v>10</v>
      </c>
      <c r="P4" s="139" t="s">
        <v>8</v>
      </c>
      <c r="Q4" s="139" t="s">
        <v>9</v>
      </c>
      <c r="R4" s="139" t="s">
        <v>10</v>
      </c>
      <c r="S4" s="139" t="s">
        <v>8</v>
      </c>
      <c r="T4" s="139" t="s">
        <v>9</v>
      </c>
      <c r="U4" s="139" t="s">
        <v>10</v>
      </c>
      <c r="V4" s="139" t="s">
        <v>8</v>
      </c>
      <c r="W4" s="394" t="s">
        <v>9</v>
      </c>
      <c r="X4" s="139" t="s">
        <v>10</v>
      </c>
      <c r="Y4" s="139" t="s">
        <v>8</v>
      </c>
      <c r="Z4" s="139" t="s">
        <v>9</v>
      </c>
    </row>
    <row r="5" spans="1:26" s="290" customFormat="1" ht="22.5" x14ac:dyDescent="0.55000000000000004">
      <c r="A5" s="411" t="s">
        <v>11</v>
      </c>
      <c r="B5" s="412"/>
      <c r="C5" s="412"/>
      <c r="D5" s="412"/>
      <c r="E5" s="412"/>
      <c r="F5" s="412"/>
      <c r="G5" s="412"/>
      <c r="H5" s="412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  <c r="V5" s="297"/>
      <c r="W5" s="297"/>
      <c r="X5" s="297"/>
      <c r="Y5" s="297"/>
      <c r="Z5" s="413"/>
    </row>
    <row r="6" spans="1:26" ht="22.5" x14ac:dyDescent="0.55000000000000004">
      <c r="A6" s="388"/>
      <c r="B6" s="389">
        <v>1</v>
      </c>
      <c r="C6" s="390" t="s">
        <v>12</v>
      </c>
      <c r="D6" s="121" t="s">
        <v>13</v>
      </c>
      <c r="E6" s="120" t="s">
        <v>14</v>
      </c>
      <c r="F6" s="188">
        <v>26</v>
      </c>
      <c r="G6" s="186">
        <v>16</v>
      </c>
      <c r="H6" s="187">
        <v>10</v>
      </c>
      <c r="I6" s="188">
        <v>7</v>
      </c>
      <c r="J6" s="186">
        <v>6</v>
      </c>
      <c r="K6" s="186">
        <v>1</v>
      </c>
      <c r="L6" s="216">
        <v>12</v>
      </c>
      <c r="M6" s="189">
        <v>10</v>
      </c>
      <c r="N6" s="189">
        <v>2</v>
      </c>
      <c r="O6" s="188">
        <v>25</v>
      </c>
      <c r="P6" s="186">
        <v>16</v>
      </c>
      <c r="Q6" s="186">
        <v>9</v>
      </c>
      <c r="R6" s="188">
        <v>21</v>
      </c>
      <c r="S6" s="186">
        <v>14</v>
      </c>
      <c r="T6" s="186">
        <v>7</v>
      </c>
      <c r="U6" s="188">
        <v>13</v>
      </c>
      <c r="V6" s="186">
        <v>11</v>
      </c>
      <c r="W6" s="386">
        <v>2</v>
      </c>
      <c r="X6" s="188">
        <v>78</v>
      </c>
      <c r="Y6" s="187">
        <v>57</v>
      </c>
      <c r="Z6" s="187">
        <v>21</v>
      </c>
    </row>
    <row r="7" spans="1:26" ht="22.5" x14ac:dyDescent="0.55000000000000004">
      <c r="A7" s="378"/>
      <c r="B7" s="379">
        <v>2</v>
      </c>
      <c r="C7" s="295" t="s">
        <v>12</v>
      </c>
      <c r="D7" s="2" t="s">
        <v>131</v>
      </c>
      <c r="E7" s="48" t="s">
        <v>14</v>
      </c>
      <c r="F7" s="188">
        <v>6</v>
      </c>
      <c r="G7" s="190">
        <v>4</v>
      </c>
      <c r="H7" s="187">
        <v>2</v>
      </c>
      <c r="I7" s="188">
        <v>30</v>
      </c>
      <c r="J7" s="186">
        <v>28</v>
      </c>
      <c r="K7" s="186">
        <v>2</v>
      </c>
      <c r="L7" s="216">
        <v>9</v>
      </c>
      <c r="M7" s="189">
        <v>7</v>
      </c>
      <c r="N7" s="189">
        <v>2</v>
      </c>
      <c r="O7" s="188">
        <v>0</v>
      </c>
      <c r="P7" s="186">
        <v>0</v>
      </c>
      <c r="Q7" s="186">
        <v>0</v>
      </c>
      <c r="R7" s="188">
        <v>0</v>
      </c>
      <c r="S7" s="186">
        <v>0</v>
      </c>
      <c r="T7" s="186">
        <v>0</v>
      </c>
      <c r="U7" s="192">
        <v>10</v>
      </c>
      <c r="V7" s="190">
        <v>8</v>
      </c>
      <c r="W7" s="387">
        <v>2</v>
      </c>
      <c r="X7" s="192">
        <v>49</v>
      </c>
      <c r="Y7" s="191">
        <v>43</v>
      </c>
      <c r="Z7" s="191">
        <v>6</v>
      </c>
    </row>
    <row r="8" spans="1:26" ht="22.5" x14ac:dyDescent="0.55000000000000004">
      <c r="A8" s="378"/>
      <c r="B8" s="379">
        <v>3</v>
      </c>
      <c r="C8" s="295" t="s">
        <v>12</v>
      </c>
      <c r="D8" s="2" t="s">
        <v>16</v>
      </c>
      <c r="E8" s="48" t="s">
        <v>14</v>
      </c>
      <c r="F8" s="188">
        <v>13</v>
      </c>
      <c r="G8" s="190">
        <v>12</v>
      </c>
      <c r="H8" s="187">
        <v>1</v>
      </c>
      <c r="I8" s="188">
        <v>18</v>
      </c>
      <c r="J8" s="186">
        <v>13</v>
      </c>
      <c r="K8" s="186">
        <v>5</v>
      </c>
      <c r="L8" s="216">
        <v>14</v>
      </c>
      <c r="M8" s="189">
        <v>8</v>
      </c>
      <c r="N8" s="189">
        <v>6</v>
      </c>
      <c r="O8" s="188">
        <v>11</v>
      </c>
      <c r="P8" s="186">
        <v>8</v>
      </c>
      <c r="Q8" s="186">
        <v>3</v>
      </c>
      <c r="R8" s="188">
        <v>9</v>
      </c>
      <c r="S8" s="186">
        <v>6</v>
      </c>
      <c r="T8" s="186">
        <v>3</v>
      </c>
      <c r="U8" s="192">
        <v>5</v>
      </c>
      <c r="V8" s="190">
        <v>5</v>
      </c>
      <c r="W8" s="387">
        <v>0</v>
      </c>
      <c r="X8" s="192">
        <v>57</v>
      </c>
      <c r="Y8" s="191">
        <v>40</v>
      </c>
      <c r="Z8" s="191">
        <v>17</v>
      </c>
    </row>
    <row r="9" spans="1:26" ht="22.5" x14ac:dyDescent="0.55000000000000004">
      <c r="A9" s="378"/>
      <c r="B9" s="379">
        <v>4</v>
      </c>
      <c r="C9" s="295" t="s">
        <v>12</v>
      </c>
      <c r="D9" s="2" t="s">
        <v>17</v>
      </c>
      <c r="E9" s="48" t="s">
        <v>14</v>
      </c>
      <c r="F9" s="188">
        <v>68</v>
      </c>
      <c r="G9" s="190">
        <v>6</v>
      </c>
      <c r="H9" s="187">
        <v>62</v>
      </c>
      <c r="I9" s="188">
        <v>59</v>
      </c>
      <c r="J9" s="186">
        <v>6</v>
      </c>
      <c r="K9" s="186">
        <v>53</v>
      </c>
      <c r="L9" s="216">
        <v>58</v>
      </c>
      <c r="M9" s="189">
        <v>7</v>
      </c>
      <c r="N9" s="189">
        <v>51</v>
      </c>
      <c r="O9" s="188">
        <v>70</v>
      </c>
      <c r="P9" s="186">
        <v>0</v>
      </c>
      <c r="Q9" s="186">
        <v>70</v>
      </c>
      <c r="R9" s="188">
        <v>62</v>
      </c>
      <c r="S9" s="186">
        <v>5</v>
      </c>
      <c r="T9" s="186">
        <v>57</v>
      </c>
      <c r="U9" s="192">
        <v>19</v>
      </c>
      <c r="V9" s="190">
        <v>0</v>
      </c>
      <c r="W9" s="387">
        <v>19</v>
      </c>
      <c r="X9" s="192">
        <v>268</v>
      </c>
      <c r="Y9" s="191">
        <v>18</v>
      </c>
      <c r="Z9" s="191">
        <v>250</v>
      </c>
    </row>
    <row r="10" spans="1:26" ht="22.5" x14ac:dyDescent="0.55000000000000004">
      <c r="A10" s="378"/>
      <c r="B10" s="379">
        <v>5</v>
      </c>
      <c r="C10" s="295" t="s">
        <v>12</v>
      </c>
      <c r="D10" s="2" t="s">
        <v>18</v>
      </c>
      <c r="E10" s="48" t="s">
        <v>14</v>
      </c>
      <c r="F10" s="188">
        <v>84</v>
      </c>
      <c r="G10" s="190">
        <v>55</v>
      </c>
      <c r="H10" s="187">
        <v>29</v>
      </c>
      <c r="I10" s="188">
        <v>82</v>
      </c>
      <c r="J10" s="186">
        <v>67</v>
      </c>
      <c r="K10" s="186">
        <v>15</v>
      </c>
      <c r="L10" s="216">
        <v>113</v>
      </c>
      <c r="M10" s="189">
        <v>84</v>
      </c>
      <c r="N10" s="189">
        <v>29</v>
      </c>
      <c r="O10" s="188">
        <v>87</v>
      </c>
      <c r="P10" s="186">
        <v>61</v>
      </c>
      <c r="Q10" s="186">
        <v>26</v>
      </c>
      <c r="R10" s="188">
        <v>142</v>
      </c>
      <c r="S10" s="186">
        <v>108</v>
      </c>
      <c r="T10" s="186">
        <v>34</v>
      </c>
      <c r="U10" s="192">
        <v>46</v>
      </c>
      <c r="V10" s="190">
        <v>37</v>
      </c>
      <c r="W10" s="387">
        <v>9</v>
      </c>
      <c r="X10" s="192">
        <v>470</v>
      </c>
      <c r="Y10" s="191">
        <v>357</v>
      </c>
      <c r="Z10" s="191">
        <v>113</v>
      </c>
    </row>
    <row r="11" spans="1:26" ht="22.5" x14ac:dyDescent="0.55000000000000004">
      <c r="A11" s="378"/>
      <c r="B11" s="379">
        <v>6</v>
      </c>
      <c r="C11" s="295" t="s">
        <v>12</v>
      </c>
      <c r="D11" s="2" t="s">
        <v>19</v>
      </c>
      <c r="E11" s="48" t="s">
        <v>14</v>
      </c>
      <c r="F11" s="188">
        <v>26</v>
      </c>
      <c r="G11" s="190">
        <v>1</v>
      </c>
      <c r="H11" s="187">
        <v>25</v>
      </c>
      <c r="I11" s="188">
        <v>6</v>
      </c>
      <c r="J11" s="186">
        <v>3</v>
      </c>
      <c r="K11" s="186">
        <v>3</v>
      </c>
      <c r="L11" s="216">
        <v>11</v>
      </c>
      <c r="M11" s="189">
        <v>2</v>
      </c>
      <c r="N11" s="189">
        <v>9</v>
      </c>
      <c r="O11" s="188">
        <v>6</v>
      </c>
      <c r="P11" s="186">
        <v>0</v>
      </c>
      <c r="Q11" s="186">
        <v>6</v>
      </c>
      <c r="R11" s="188">
        <v>26</v>
      </c>
      <c r="S11" s="186">
        <v>3</v>
      </c>
      <c r="T11" s="186">
        <v>23</v>
      </c>
      <c r="U11" s="192">
        <v>5</v>
      </c>
      <c r="V11" s="190">
        <v>0</v>
      </c>
      <c r="W11" s="387">
        <v>5</v>
      </c>
      <c r="X11" s="192">
        <v>54</v>
      </c>
      <c r="Y11" s="191">
        <v>8</v>
      </c>
      <c r="Z11" s="191">
        <v>46</v>
      </c>
    </row>
    <row r="12" spans="1:26" ht="22.5" x14ac:dyDescent="0.55000000000000004">
      <c r="A12" s="378"/>
      <c r="B12" s="379">
        <v>7</v>
      </c>
      <c r="C12" s="295" t="s">
        <v>105</v>
      </c>
      <c r="D12" s="2" t="s">
        <v>20</v>
      </c>
      <c r="E12" s="48" t="s">
        <v>14</v>
      </c>
      <c r="F12" s="188">
        <v>10</v>
      </c>
      <c r="G12" s="190">
        <v>7</v>
      </c>
      <c r="H12" s="187">
        <v>3</v>
      </c>
      <c r="I12" s="188">
        <v>37</v>
      </c>
      <c r="J12" s="186">
        <v>7</v>
      </c>
      <c r="K12" s="186">
        <v>30</v>
      </c>
      <c r="L12" s="216">
        <v>37</v>
      </c>
      <c r="M12" s="189">
        <v>11</v>
      </c>
      <c r="N12" s="189">
        <v>26</v>
      </c>
      <c r="O12" s="188">
        <v>24</v>
      </c>
      <c r="P12" s="186">
        <v>9</v>
      </c>
      <c r="Q12" s="186">
        <v>15</v>
      </c>
      <c r="R12" s="188">
        <v>22</v>
      </c>
      <c r="S12" s="186">
        <v>7</v>
      </c>
      <c r="T12" s="186">
        <v>15</v>
      </c>
      <c r="U12" s="192">
        <v>24</v>
      </c>
      <c r="V12" s="190">
        <v>9</v>
      </c>
      <c r="W12" s="387">
        <v>15</v>
      </c>
      <c r="X12" s="192">
        <v>144</v>
      </c>
      <c r="Y12" s="191">
        <v>43</v>
      </c>
      <c r="Z12" s="191">
        <v>101</v>
      </c>
    </row>
    <row r="13" spans="1:26" ht="22.5" x14ac:dyDescent="0.55000000000000004">
      <c r="A13" s="378"/>
      <c r="B13" s="379">
        <v>8</v>
      </c>
      <c r="C13" s="295" t="s">
        <v>12</v>
      </c>
      <c r="D13" s="2" t="s">
        <v>106</v>
      </c>
      <c r="E13" s="48" t="s">
        <v>14</v>
      </c>
      <c r="F13" s="188">
        <v>7</v>
      </c>
      <c r="G13" s="190"/>
      <c r="H13" s="187">
        <v>7</v>
      </c>
      <c r="I13" s="188">
        <v>12</v>
      </c>
      <c r="J13" s="186">
        <v>4</v>
      </c>
      <c r="K13" s="186">
        <v>8</v>
      </c>
      <c r="L13" s="216">
        <v>12</v>
      </c>
      <c r="M13" s="189">
        <v>1</v>
      </c>
      <c r="N13" s="189">
        <v>11</v>
      </c>
      <c r="O13" s="188">
        <v>9</v>
      </c>
      <c r="P13" s="186">
        <v>1</v>
      </c>
      <c r="Q13" s="186">
        <v>8</v>
      </c>
      <c r="R13" s="188">
        <v>13</v>
      </c>
      <c r="S13" s="186">
        <v>4</v>
      </c>
      <c r="T13" s="186">
        <v>9</v>
      </c>
      <c r="U13" s="192">
        <v>4</v>
      </c>
      <c r="V13" s="190">
        <v>1</v>
      </c>
      <c r="W13" s="387">
        <v>3</v>
      </c>
      <c r="X13" s="192">
        <v>50</v>
      </c>
      <c r="Y13" s="191">
        <v>11</v>
      </c>
      <c r="Z13" s="191">
        <v>39</v>
      </c>
    </row>
    <row r="14" spans="1:26" ht="22.5" x14ac:dyDescent="0.55000000000000004">
      <c r="A14" s="378"/>
      <c r="B14" s="379">
        <v>9</v>
      </c>
      <c r="C14" s="295" t="s">
        <v>12</v>
      </c>
      <c r="D14" s="2" t="s">
        <v>107</v>
      </c>
      <c r="E14" s="48" t="s">
        <v>14</v>
      </c>
      <c r="F14" s="188">
        <v>9</v>
      </c>
      <c r="G14" s="190">
        <v>7</v>
      </c>
      <c r="H14" s="187">
        <v>2</v>
      </c>
      <c r="I14" s="188">
        <v>9</v>
      </c>
      <c r="J14" s="186">
        <v>3</v>
      </c>
      <c r="K14" s="186">
        <v>6</v>
      </c>
      <c r="L14" s="216">
        <v>11</v>
      </c>
      <c r="M14" s="189">
        <v>6</v>
      </c>
      <c r="N14" s="189">
        <v>5</v>
      </c>
      <c r="O14" s="188">
        <v>7</v>
      </c>
      <c r="P14" s="186">
        <v>4</v>
      </c>
      <c r="Q14" s="186">
        <v>3</v>
      </c>
      <c r="R14" s="188">
        <v>13</v>
      </c>
      <c r="S14" s="186">
        <v>6</v>
      </c>
      <c r="T14" s="186">
        <v>7</v>
      </c>
      <c r="U14" s="192">
        <v>3</v>
      </c>
      <c r="V14" s="190">
        <v>2</v>
      </c>
      <c r="W14" s="387">
        <v>1</v>
      </c>
      <c r="X14" s="192">
        <v>43</v>
      </c>
      <c r="Y14" s="191">
        <v>21</v>
      </c>
      <c r="Z14" s="191">
        <v>22</v>
      </c>
    </row>
    <row r="15" spans="1:26" ht="22.5" x14ac:dyDescent="0.55000000000000004">
      <c r="A15" s="378"/>
      <c r="B15" s="379">
        <v>10</v>
      </c>
      <c r="C15" s="295" t="s">
        <v>12</v>
      </c>
      <c r="D15" s="2" t="s">
        <v>113</v>
      </c>
      <c r="E15" s="48" t="s">
        <v>14</v>
      </c>
      <c r="F15" s="188">
        <v>15</v>
      </c>
      <c r="G15" s="190">
        <v>10</v>
      </c>
      <c r="H15" s="187">
        <v>5</v>
      </c>
      <c r="I15" s="188">
        <v>13</v>
      </c>
      <c r="J15" s="186">
        <v>9</v>
      </c>
      <c r="K15" s="186">
        <v>4</v>
      </c>
      <c r="L15" s="216">
        <v>18</v>
      </c>
      <c r="M15" s="189">
        <v>8</v>
      </c>
      <c r="N15" s="189">
        <v>10</v>
      </c>
      <c r="O15" s="188">
        <v>8</v>
      </c>
      <c r="P15" s="186">
        <v>7</v>
      </c>
      <c r="Q15" s="186">
        <v>1</v>
      </c>
      <c r="R15" s="188">
        <v>14</v>
      </c>
      <c r="S15" s="186">
        <v>10</v>
      </c>
      <c r="T15" s="186">
        <v>4</v>
      </c>
      <c r="U15" s="192">
        <v>3</v>
      </c>
      <c r="V15" s="190">
        <v>3</v>
      </c>
      <c r="W15" s="387">
        <v>0</v>
      </c>
      <c r="X15" s="192">
        <v>56</v>
      </c>
      <c r="Y15" s="191">
        <v>37</v>
      </c>
      <c r="Z15" s="191">
        <v>19</v>
      </c>
    </row>
    <row r="16" spans="1:26" ht="22.5" x14ac:dyDescent="0.55000000000000004">
      <c r="A16" s="378"/>
      <c r="B16" s="379">
        <v>11</v>
      </c>
      <c r="C16" s="295" t="s">
        <v>21</v>
      </c>
      <c r="D16" s="2" t="s">
        <v>112</v>
      </c>
      <c r="E16" s="48" t="s">
        <v>14</v>
      </c>
      <c r="F16" s="188">
        <v>1</v>
      </c>
      <c r="G16" s="190">
        <v>1</v>
      </c>
      <c r="H16" s="187"/>
      <c r="I16" s="188">
        <v>10</v>
      </c>
      <c r="J16" s="186">
        <v>4</v>
      </c>
      <c r="K16" s="186">
        <v>6</v>
      </c>
      <c r="L16" s="216">
        <v>11</v>
      </c>
      <c r="M16" s="189">
        <v>7</v>
      </c>
      <c r="N16" s="189">
        <v>4</v>
      </c>
      <c r="O16" s="188">
        <v>10</v>
      </c>
      <c r="P16" s="186">
        <v>7</v>
      </c>
      <c r="Q16" s="186">
        <v>3</v>
      </c>
      <c r="R16" s="188">
        <v>9</v>
      </c>
      <c r="S16" s="186">
        <v>2</v>
      </c>
      <c r="T16" s="186">
        <v>7</v>
      </c>
      <c r="U16" s="192">
        <v>9</v>
      </c>
      <c r="V16" s="190">
        <v>7</v>
      </c>
      <c r="W16" s="387">
        <v>2</v>
      </c>
      <c r="X16" s="192">
        <v>49</v>
      </c>
      <c r="Y16" s="191">
        <v>27</v>
      </c>
      <c r="Z16" s="191">
        <v>22</v>
      </c>
    </row>
    <row r="17" spans="1:26" ht="22.5" x14ac:dyDescent="0.55000000000000004">
      <c r="A17" s="378"/>
      <c r="B17" s="379">
        <v>12</v>
      </c>
      <c r="C17" s="295" t="s">
        <v>21</v>
      </c>
      <c r="D17" s="2" t="s">
        <v>111</v>
      </c>
      <c r="E17" s="48" t="s">
        <v>14</v>
      </c>
      <c r="F17" s="188">
        <v>28</v>
      </c>
      <c r="G17" s="190">
        <v>26</v>
      </c>
      <c r="H17" s="187">
        <v>2</v>
      </c>
      <c r="I17" s="188">
        <v>27</v>
      </c>
      <c r="J17" s="186">
        <v>20</v>
      </c>
      <c r="K17" s="186">
        <v>7</v>
      </c>
      <c r="L17" s="216">
        <v>21</v>
      </c>
      <c r="M17" s="189">
        <v>15</v>
      </c>
      <c r="N17" s="189">
        <v>6</v>
      </c>
      <c r="O17" s="188">
        <v>37</v>
      </c>
      <c r="P17" s="186">
        <v>32</v>
      </c>
      <c r="Q17" s="186">
        <v>5</v>
      </c>
      <c r="R17" s="188">
        <v>34</v>
      </c>
      <c r="S17" s="186">
        <v>26</v>
      </c>
      <c r="T17" s="186">
        <v>8</v>
      </c>
      <c r="U17" s="192">
        <v>12</v>
      </c>
      <c r="V17" s="190">
        <v>10</v>
      </c>
      <c r="W17" s="387">
        <v>2</v>
      </c>
      <c r="X17" s="192">
        <v>131</v>
      </c>
      <c r="Y17" s="191">
        <v>103</v>
      </c>
      <c r="Z17" s="191">
        <v>28</v>
      </c>
    </row>
    <row r="18" spans="1:26" s="290" customFormat="1" ht="22.5" x14ac:dyDescent="0.55000000000000004">
      <c r="A18" s="414" t="s">
        <v>25</v>
      </c>
      <c r="B18" s="415"/>
      <c r="C18" s="415"/>
      <c r="D18" s="415"/>
      <c r="E18" s="380"/>
      <c r="F18" s="416">
        <f>SUM(F6:F17)</f>
        <v>293</v>
      </c>
      <c r="G18" s="416">
        <f>SUM(G6:G17)</f>
        <v>145</v>
      </c>
      <c r="H18" s="416">
        <f>SUM(H6:H17)</f>
        <v>148</v>
      </c>
      <c r="I18" s="416">
        <v>310</v>
      </c>
      <c r="J18" s="416">
        <v>170</v>
      </c>
      <c r="K18" s="416">
        <v>140</v>
      </c>
      <c r="L18" s="416">
        <v>327</v>
      </c>
      <c r="M18" s="416">
        <v>166</v>
      </c>
      <c r="N18" s="416">
        <v>161</v>
      </c>
      <c r="O18" s="416">
        <v>294</v>
      </c>
      <c r="P18" s="416">
        <v>145</v>
      </c>
      <c r="Q18" s="416">
        <v>149</v>
      </c>
      <c r="R18" s="416">
        <v>365</v>
      </c>
      <c r="S18" s="416">
        <v>191</v>
      </c>
      <c r="T18" s="416">
        <v>174</v>
      </c>
      <c r="U18" s="416">
        <v>153</v>
      </c>
      <c r="V18" s="416">
        <v>93</v>
      </c>
      <c r="W18" s="417">
        <v>60</v>
      </c>
      <c r="X18" s="416">
        <v>1449</v>
      </c>
      <c r="Y18" s="416">
        <v>765</v>
      </c>
      <c r="Z18" s="416">
        <v>684</v>
      </c>
    </row>
    <row r="19" spans="1:26" s="290" customFormat="1" ht="22.5" x14ac:dyDescent="0.55000000000000004">
      <c r="A19" s="268" t="s">
        <v>26</v>
      </c>
      <c r="B19" s="269"/>
      <c r="C19" s="269"/>
      <c r="D19" s="269"/>
      <c r="E19" s="269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9"/>
    </row>
    <row r="20" spans="1:26" ht="22.5" x14ac:dyDescent="0.55000000000000004">
      <c r="A20" s="48"/>
      <c r="B20" s="379">
        <v>1</v>
      </c>
      <c r="C20" s="295" t="s">
        <v>27</v>
      </c>
      <c r="D20" s="2" t="s">
        <v>28</v>
      </c>
      <c r="E20" s="48" t="s">
        <v>14</v>
      </c>
      <c r="F20" s="208">
        <v>76</v>
      </c>
      <c r="G20" s="190">
        <v>2</v>
      </c>
      <c r="H20" s="191">
        <v>74</v>
      </c>
      <c r="I20" s="208">
        <v>80</v>
      </c>
      <c r="J20" s="190">
        <v>1</v>
      </c>
      <c r="K20" s="190">
        <v>79</v>
      </c>
      <c r="L20" s="208">
        <v>69</v>
      </c>
      <c r="M20" s="391">
        <v>1</v>
      </c>
      <c r="N20" s="391">
        <v>68</v>
      </c>
      <c r="O20" s="208">
        <v>60</v>
      </c>
      <c r="P20" s="190">
        <v>1</v>
      </c>
      <c r="Q20" s="190">
        <v>59</v>
      </c>
      <c r="R20" s="208">
        <v>58</v>
      </c>
      <c r="S20" s="190">
        <v>0</v>
      </c>
      <c r="T20" s="190">
        <v>58</v>
      </c>
      <c r="U20" s="208">
        <v>93</v>
      </c>
      <c r="V20" s="190">
        <v>0</v>
      </c>
      <c r="W20" s="190">
        <v>93</v>
      </c>
      <c r="X20" s="208">
        <v>360</v>
      </c>
      <c r="Y20" s="191">
        <v>3</v>
      </c>
      <c r="Z20" s="191">
        <v>357</v>
      </c>
    </row>
    <row r="21" spans="1:26" ht="22.5" x14ac:dyDescent="0.55000000000000004">
      <c r="A21" s="48"/>
      <c r="B21" s="379">
        <v>2</v>
      </c>
      <c r="C21" s="295" t="s">
        <v>27</v>
      </c>
      <c r="D21" s="2" t="s">
        <v>29</v>
      </c>
      <c r="E21" s="48" t="s">
        <v>14</v>
      </c>
      <c r="F21" s="208">
        <v>72</v>
      </c>
      <c r="G21" s="190">
        <v>13</v>
      </c>
      <c r="H21" s="187">
        <v>59</v>
      </c>
      <c r="I21" s="203">
        <v>69</v>
      </c>
      <c r="J21" s="186">
        <v>21</v>
      </c>
      <c r="K21" s="186">
        <v>48</v>
      </c>
      <c r="L21" s="203">
        <v>71</v>
      </c>
      <c r="M21" s="189">
        <v>21</v>
      </c>
      <c r="N21" s="189">
        <v>50</v>
      </c>
      <c r="O21" s="203">
        <v>60</v>
      </c>
      <c r="P21" s="186">
        <v>13</v>
      </c>
      <c r="Q21" s="186">
        <v>47</v>
      </c>
      <c r="R21" s="203">
        <v>61</v>
      </c>
      <c r="S21" s="186">
        <v>14</v>
      </c>
      <c r="T21" s="186">
        <v>47</v>
      </c>
      <c r="U21" s="203">
        <v>92</v>
      </c>
      <c r="V21" s="186">
        <v>26</v>
      </c>
      <c r="W21" s="186">
        <v>66</v>
      </c>
      <c r="X21" s="208">
        <v>353</v>
      </c>
      <c r="Y21" s="191">
        <v>95</v>
      </c>
      <c r="Z21" s="191">
        <v>258</v>
      </c>
    </row>
    <row r="22" spans="1:26" ht="22.5" x14ac:dyDescent="0.55000000000000004">
      <c r="A22" s="48"/>
      <c r="B22" s="379">
        <v>3</v>
      </c>
      <c r="C22" s="295" t="s">
        <v>27</v>
      </c>
      <c r="D22" s="2" t="s">
        <v>30</v>
      </c>
      <c r="E22" s="48" t="s">
        <v>14</v>
      </c>
      <c r="F22" s="208">
        <v>56</v>
      </c>
      <c r="G22" s="190">
        <v>20</v>
      </c>
      <c r="H22" s="187">
        <v>36</v>
      </c>
      <c r="I22" s="203">
        <v>48</v>
      </c>
      <c r="J22" s="186">
        <v>22</v>
      </c>
      <c r="K22" s="186">
        <v>26</v>
      </c>
      <c r="L22" s="203">
        <v>63</v>
      </c>
      <c r="M22" s="189">
        <v>29</v>
      </c>
      <c r="N22" s="189">
        <v>34</v>
      </c>
      <c r="O22" s="203">
        <v>19</v>
      </c>
      <c r="P22" s="186">
        <v>9</v>
      </c>
      <c r="Q22" s="186">
        <v>10</v>
      </c>
      <c r="R22" s="203">
        <v>55</v>
      </c>
      <c r="S22" s="186">
        <v>19</v>
      </c>
      <c r="T22" s="186">
        <v>36</v>
      </c>
      <c r="U22" s="203">
        <v>66</v>
      </c>
      <c r="V22" s="186">
        <v>29</v>
      </c>
      <c r="W22" s="186">
        <v>37</v>
      </c>
      <c r="X22" s="208">
        <v>251</v>
      </c>
      <c r="Y22" s="191">
        <v>108</v>
      </c>
      <c r="Z22" s="191">
        <v>143</v>
      </c>
    </row>
    <row r="23" spans="1:26" ht="22.5" x14ac:dyDescent="0.55000000000000004">
      <c r="A23" s="48"/>
      <c r="B23" s="379">
        <v>4</v>
      </c>
      <c r="C23" s="295" t="s">
        <v>27</v>
      </c>
      <c r="D23" s="2" t="s">
        <v>31</v>
      </c>
      <c r="E23" s="48" t="s">
        <v>14</v>
      </c>
      <c r="F23" s="208">
        <v>75</v>
      </c>
      <c r="G23" s="190">
        <v>12</v>
      </c>
      <c r="H23" s="187">
        <v>63</v>
      </c>
      <c r="I23" s="203">
        <v>76</v>
      </c>
      <c r="J23" s="186">
        <v>17</v>
      </c>
      <c r="K23" s="186">
        <v>59</v>
      </c>
      <c r="L23" s="203">
        <v>70</v>
      </c>
      <c r="M23" s="189">
        <v>14</v>
      </c>
      <c r="N23" s="189">
        <v>56</v>
      </c>
      <c r="O23" s="203">
        <v>60</v>
      </c>
      <c r="P23" s="186">
        <v>7</v>
      </c>
      <c r="Q23" s="186">
        <v>53</v>
      </c>
      <c r="R23" s="203">
        <v>56</v>
      </c>
      <c r="S23" s="186">
        <v>5</v>
      </c>
      <c r="T23" s="186">
        <v>51</v>
      </c>
      <c r="U23" s="203">
        <v>97</v>
      </c>
      <c r="V23" s="186">
        <v>12</v>
      </c>
      <c r="W23" s="186">
        <v>85</v>
      </c>
      <c r="X23" s="208">
        <v>359</v>
      </c>
      <c r="Y23" s="191">
        <v>55</v>
      </c>
      <c r="Z23" s="191">
        <v>304</v>
      </c>
    </row>
    <row r="24" spans="1:26" ht="22.5" x14ac:dyDescent="0.55000000000000004">
      <c r="A24" s="48"/>
      <c r="B24" s="379">
        <v>5</v>
      </c>
      <c r="C24" s="295" t="s">
        <v>27</v>
      </c>
      <c r="D24" s="2" t="s">
        <v>32</v>
      </c>
      <c r="E24" s="48" t="s">
        <v>14</v>
      </c>
      <c r="F24" s="208">
        <v>81</v>
      </c>
      <c r="G24" s="190">
        <v>9</v>
      </c>
      <c r="H24" s="187">
        <v>72</v>
      </c>
      <c r="I24" s="203">
        <v>75</v>
      </c>
      <c r="J24" s="186">
        <v>9</v>
      </c>
      <c r="K24" s="186">
        <v>66</v>
      </c>
      <c r="L24" s="203">
        <v>68</v>
      </c>
      <c r="M24" s="189">
        <v>10</v>
      </c>
      <c r="N24" s="189">
        <v>58</v>
      </c>
      <c r="O24" s="203">
        <v>62</v>
      </c>
      <c r="P24" s="186">
        <v>6</v>
      </c>
      <c r="Q24" s="186">
        <v>56</v>
      </c>
      <c r="R24" s="203">
        <v>60</v>
      </c>
      <c r="S24" s="186">
        <v>11</v>
      </c>
      <c r="T24" s="186">
        <v>49</v>
      </c>
      <c r="U24" s="203">
        <v>100</v>
      </c>
      <c r="V24" s="186">
        <v>17</v>
      </c>
      <c r="W24" s="186">
        <v>83</v>
      </c>
      <c r="X24" s="208">
        <v>365</v>
      </c>
      <c r="Y24" s="191">
        <v>53</v>
      </c>
      <c r="Z24" s="191">
        <v>312</v>
      </c>
    </row>
    <row r="25" spans="1:26" ht="22.5" x14ac:dyDescent="0.55000000000000004">
      <c r="A25" s="48"/>
      <c r="B25" s="379">
        <v>6</v>
      </c>
      <c r="C25" s="295" t="s">
        <v>27</v>
      </c>
      <c r="D25" s="2" t="s">
        <v>33</v>
      </c>
      <c r="E25" s="48" t="s">
        <v>14</v>
      </c>
      <c r="F25" s="208">
        <v>79</v>
      </c>
      <c r="G25" s="190">
        <v>20</v>
      </c>
      <c r="H25" s="187">
        <v>59</v>
      </c>
      <c r="I25" s="203">
        <v>70</v>
      </c>
      <c r="J25" s="186">
        <v>17</v>
      </c>
      <c r="K25" s="186">
        <v>53</v>
      </c>
      <c r="L25" s="203">
        <v>69</v>
      </c>
      <c r="M25" s="189">
        <v>25</v>
      </c>
      <c r="N25" s="189">
        <v>44</v>
      </c>
      <c r="O25" s="203">
        <v>64</v>
      </c>
      <c r="P25" s="186">
        <v>14</v>
      </c>
      <c r="Q25" s="186">
        <v>50</v>
      </c>
      <c r="R25" s="203">
        <v>60</v>
      </c>
      <c r="S25" s="186">
        <v>19</v>
      </c>
      <c r="T25" s="186">
        <v>41</v>
      </c>
      <c r="U25" s="203">
        <v>98</v>
      </c>
      <c r="V25" s="186">
        <v>31</v>
      </c>
      <c r="W25" s="186">
        <v>67</v>
      </c>
      <c r="X25" s="208">
        <v>361</v>
      </c>
      <c r="Y25" s="191">
        <v>106</v>
      </c>
      <c r="Z25" s="191">
        <v>255</v>
      </c>
    </row>
    <row r="26" spans="1:26" ht="22.5" x14ac:dyDescent="0.55000000000000004">
      <c r="A26" s="48"/>
      <c r="B26" s="379">
        <v>7</v>
      </c>
      <c r="C26" s="295" t="s">
        <v>27</v>
      </c>
      <c r="D26" s="2" t="s">
        <v>34</v>
      </c>
      <c r="E26" s="48" t="s">
        <v>14</v>
      </c>
      <c r="F26" s="208">
        <v>80</v>
      </c>
      <c r="G26" s="190">
        <v>3</v>
      </c>
      <c r="H26" s="187">
        <v>77</v>
      </c>
      <c r="I26" s="203">
        <v>79</v>
      </c>
      <c r="J26" s="186">
        <v>2</v>
      </c>
      <c r="K26" s="186">
        <v>77</v>
      </c>
      <c r="L26" s="203">
        <v>67</v>
      </c>
      <c r="M26" s="189">
        <v>3</v>
      </c>
      <c r="N26" s="189">
        <v>64</v>
      </c>
      <c r="O26" s="203">
        <v>70</v>
      </c>
      <c r="P26" s="186">
        <v>7</v>
      </c>
      <c r="Q26" s="186">
        <v>63</v>
      </c>
      <c r="R26" s="203">
        <v>60</v>
      </c>
      <c r="S26" s="186">
        <v>5</v>
      </c>
      <c r="T26" s="186">
        <v>55</v>
      </c>
      <c r="U26" s="203">
        <v>94</v>
      </c>
      <c r="V26" s="186">
        <v>4</v>
      </c>
      <c r="W26" s="186">
        <v>90</v>
      </c>
      <c r="X26" s="208">
        <v>370</v>
      </c>
      <c r="Y26" s="191">
        <v>21</v>
      </c>
      <c r="Z26" s="191">
        <v>349</v>
      </c>
    </row>
    <row r="27" spans="1:26" ht="22.5" x14ac:dyDescent="0.55000000000000004">
      <c r="A27" s="48"/>
      <c r="B27" s="379">
        <v>8</v>
      </c>
      <c r="C27" s="295" t="s">
        <v>27</v>
      </c>
      <c r="D27" s="2" t="s">
        <v>35</v>
      </c>
      <c r="E27" s="48" t="s">
        <v>14</v>
      </c>
      <c r="F27" s="208">
        <v>67</v>
      </c>
      <c r="G27" s="190">
        <v>8</v>
      </c>
      <c r="H27" s="187">
        <v>59</v>
      </c>
      <c r="I27" s="203">
        <v>64</v>
      </c>
      <c r="J27" s="186">
        <v>14</v>
      </c>
      <c r="K27" s="186">
        <v>50</v>
      </c>
      <c r="L27" s="203">
        <v>74</v>
      </c>
      <c r="M27" s="189">
        <v>11</v>
      </c>
      <c r="N27" s="189">
        <v>63</v>
      </c>
      <c r="O27" s="203">
        <v>54</v>
      </c>
      <c r="P27" s="186">
        <v>7</v>
      </c>
      <c r="Q27" s="186">
        <v>47</v>
      </c>
      <c r="R27" s="203">
        <v>60</v>
      </c>
      <c r="S27" s="186">
        <v>10</v>
      </c>
      <c r="T27" s="186">
        <v>50</v>
      </c>
      <c r="U27" s="203">
        <v>88</v>
      </c>
      <c r="V27" s="186">
        <v>15</v>
      </c>
      <c r="W27" s="186">
        <v>73</v>
      </c>
      <c r="X27" s="208">
        <v>340</v>
      </c>
      <c r="Y27" s="191">
        <v>57</v>
      </c>
      <c r="Z27" s="191">
        <v>283</v>
      </c>
    </row>
    <row r="28" spans="1:26" ht="22.5" x14ac:dyDescent="0.55000000000000004">
      <c r="A28" s="48"/>
      <c r="B28" s="379">
        <v>9</v>
      </c>
      <c r="C28" s="295" t="s">
        <v>27</v>
      </c>
      <c r="D28" s="2" t="s">
        <v>36</v>
      </c>
      <c r="E28" s="48" t="s">
        <v>14</v>
      </c>
      <c r="F28" s="208">
        <v>69</v>
      </c>
      <c r="G28" s="190">
        <v>48</v>
      </c>
      <c r="H28" s="187">
        <v>21</v>
      </c>
      <c r="I28" s="203">
        <v>84</v>
      </c>
      <c r="J28" s="186">
        <v>45</v>
      </c>
      <c r="K28" s="186">
        <v>39</v>
      </c>
      <c r="L28" s="203">
        <v>78</v>
      </c>
      <c r="M28" s="189">
        <v>49</v>
      </c>
      <c r="N28" s="189">
        <v>29</v>
      </c>
      <c r="O28" s="203">
        <v>65</v>
      </c>
      <c r="P28" s="186">
        <v>44</v>
      </c>
      <c r="Q28" s="186">
        <v>21</v>
      </c>
      <c r="R28" s="203">
        <v>65</v>
      </c>
      <c r="S28" s="186">
        <v>41</v>
      </c>
      <c r="T28" s="186">
        <v>24</v>
      </c>
      <c r="U28" s="203">
        <v>93</v>
      </c>
      <c r="V28" s="186">
        <v>66</v>
      </c>
      <c r="W28" s="186">
        <v>27</v>
      </c>
      <c r="X28" s="208">
        <v>385</v>
      </c>
      <c r="Y28" s="191">
        <v>245</v>
      </c>
      <c r="Z28" s="191">
        <v>140</v>
      </c>
    </row>
    <row r="29" spans="1:26" ht="22.5" x14ac:dyDescent="0.55000000000000004">
      <c r="A29" s="48"/>
      <c r="B29" s="379">
        <v>10</v>
      </c>
      <c r="C29" s="295" t="s">
        <v>27</v>
      </c>
      <c r="D29" s="2" t="s">
        <v>37</v>
      </c>
      <c r="E29" s="48" t="s">
        <v>14</v>
      </c>
      <c r="F29" s="208">
        <v>39</v>
      </c>
      <c r="G29" s="190">
        <v>31</v>
      </c>
      <c r="H29" s="187">
        <v>8</v>
      </c>
      <c r="I29" s="203">
        <v>47</v>
      </c>
      <c r="J29" s="186">
        <v>39</v>
      </c>
      <c r="K29" s="186">
        <v>8</v>
      </c>
      <c r="L29" s="203">
        <v>58</v>
      </c>
      <c r="M29" s="189">
        <v>47</v>
      </c>
      <c r="N29" s="189">
        <v>11</v>
      </c>
      <c r="O29" s="203">
        <v>38</v>
      </c>
      <c r="P29" s="186">
        <v>31</v>
      </c>
      <c r="Q29" s="186">
        <v>7</v>
      </c>
      <c r="R29" s="203">
        <v>51</v>
      </c>
      <c r="S29" s="186">
        <v>39</v>
      </c>
      <c r="T29" s="186">
        <v>12</v>
      </c>
      <c r="U29" s="203">
        <v>54</v>
      </c>
      <c r="V29" s="186">
        <v>40</v>
      </c>
      <c r="W29" s="186">
        <v>14</v>
      </c>
      <c r="X29" s="208">
        <v>248</v>
      </c>
      <c r="Y29" s="191">
        <v>196</v>
      </c>
      <c r="Z29" s="191">
        <v>52</v>
      </c>
    </row>
    <row r="30" spans="1:26" ht="22.5" x14ac:dyDescent="0.55000000000000004">
      <c r="A30" s="48"/>
      <c r="B30" s="379">
        <v>11</v>
      </c>
      <c r="C30" s="295" t="s">
        <v>27</v>
      </c>
      <c r="D30" s="2" t="s">
        <v>104</v>
      </c>
      <c r="E30" s="48" t="s">
        <v>14</v>
      </c>
      <c r="F30" s="208">
        <v>43</v>
      </c>
      <c r="G30" s="190">
        <v>4</v>
      </c>
      <c r="H30" s="187">
        <v>39</v>
      </c>
      <c r="I30" s="203">
        <v>40</v>
      </c>
      <c r="J30" s="186">
        <v>2</v>
      </c>
      <c r="K30" s="186">
        <v>38</v>
      </c>
      <c r="L30" s="203">
        <v>55</v>
      </c>
      <c r="M30" s="189">
        <v>5</v>
      </c>
      <c r="N30" s="189">
        <v>50</v>
      </c>
      <c r="O30" s="203">
        <v>38</v>
      </c>
      <c r="P30" s="186">
        <v>3</v>
      </c>
      <c r="Q30" s="186">
        <v>35</v>
      </c>
      <c r="R30" s="203">
        <v>57</v>
      </c>
      <c r="S30" s="186">
        <v>3</v>
      </c>
      <c r="T30" s="186">
        <v>54</v>
      </c>
      <c r="U30" s="203">
        <v>58</v>
      </c>
      <c r="V30" s="186">
        <v>7</v>
      </c>
      <c r="W30" s="186">
        <v>51</v>
      </c>
      <c r="X30" s="208">
        <v>248</v>
      </c>
      <c r="Y30" s="191">
        <v>20</v>
      </c>
      <c r="Z30" s="191">
        <v>228</v>
      </c>
    </row>
    <row r="31" spans="1:26" ht="22.5" x14ac:dyDescent="0.55000000000000004">
      <c r="A31" s="48"/>
      <c r="B31" s="379">
        <v>12</v>
      </c>
      <c r="C31" s="295" t="s">
        <v>38</v>
      </c>
      <c r="D31" s="2" t="s">
        <v>39</v>
      </c>
      <c r="E31" s="116" t="s">
        <v>38</v>
      </c>
      <c r="F31" s="422">
        <v>166</v>
      </c>
      <c r="G31" s="193">
        <v>56</v>
      </c>
      <c r="H31" s="187">
        <v>110</v>
      </c>
      <c r="I31" s="203">
        <v>185</v>
      </c>
      <c r="J31" s="186">
        <v>41</v>
      </c>
      <c r="K31" s="186">
        <v>144</v>
      </c>
      <c r="L31" s="203">
        <v>174</v>
      </c>
      <c r="M31" s="189">
        <v>42</v>
      </c>
      <c r="N31" s="189">
        <v>132</v>
      </c>
      <c r="O31" s="203">
        <v>8</v>
      </c>
      <c r="P31" s="186">
        <v>1</v>
      </c>
      <c r="Q31" s="186">
        <v>7</v>
      </c>
      <c r="R31" s="203">
        <v>0</v>
      </c>
      <c r="S31" s="186">
        <v>0</v>
      </c>
      <c r="T31" s="186">
        <v>0</v>
      </c>
      <c r="U31" s="203">
        <v>0</v>
      </c>
      <c r="V31" s="186">
        <v>0</v>
      </c>
      <c r="W31" s="186">
        <v>0</v>
      </c>
      <c r="X31" s="208">
        <v>367</v>
      </c>
      <c r="Y31" s="191">
        <v>84</v>
      </c>
      <c r="Z31" s="191">
        <v>283</v>
      </c>
    </row>
    <row r="32" spans="1:26" ht="22.5" x14ac:dyDescent="0.55000000000000004">
      <c r="A32" s="48"/>
      <c r="B32" s="379">
        <v>13</v>
      </c>
      <c r="C32" s="295" t="s">
        <v>40</v>
      </c>
      <c r="D32" s="2" t="s">
        <v>41</v>
      </c>
      <c r="E32" s="48" t="s">
        <v>42</v>
      </c>
      <c r="F32" s="208">
        <v>26</v>
      </c>
      <c r="G32" s="190">
        <v>8</v>
      </c>
      <c r="H32" s="187">
        <v>18</v>
      </c>
      <c r="I32" s="203">
        <v>32</v>
      </c>
      <c r="J32" s="186">
        <v>12</v>
      </c>
      <c r="K32" s="186">
        <v>20</v>
      </c>
      <c r="L32" s="203">
        <v>20</v>
      </c>
      <c r="M32" s="189">
        <v>10</v>
      </c>
      <c r="N32" s="189">
        <v>10</v>
      </c>
      <c r="O32" s="203">
        <v>20</v>
      </c>
      <c r="P32" s="186">
        <v>7</v>
      </c>
      <c r="Q32" s="186">
        <v>13</v>
      </c>
      <c r="R32" s="203">
        <v>1</v>
      </c>
      <c r="S32" s="186">
        <v>1</v>
      </c>
      <c r="T32" s="186">
        <v>0</v>
      </c>
      <c r="U32" s="203">
        <v>37</v>
      </c>
      <c r="V32" s="186">
        <v>14</v>
      </c>
      <c r="W32" s="186">
        <v>23</v>
      </c>
      <c r="X32" s="208">
        <v>110</v>
      </c>
      <c r="Y32" s="191">
        <v>44</v>
      </c>
      <c r="Z32" s="191">
        <v>66</v>
      </c>
    </row>
    <row r="33" spans="1:26" ht="22.5" x14ac:dyDescent="0.55000000000000004">
      <c r="A33" s="48"/>
      <c r="B33" s="379">
        <v>14</v>
      </c>
      <c r="C33" s="295" t="s">
        <v>40</v>
      </c>
      <c r="D33" s="2" t="s">
        <v>43</v>
      </c>
      <c r="E33" s="48" t="s">
        <v>42</v>
      </c>
      <c r="F33" s="208">
        <v>6</v>
      </c>
      <c r="G33" s="190">
        <v>1</v>
      </c>
      <c r="H33" s="187">
        <v>5</v>
      </c>
      <c r="I33" s="203">
        <v>0</v>
      </c>
      <c r="J33" s="186">
        <v>0</v>
      </c>
      <c r="K33" s="186">
        <v>0</v>
      </c>
      <c r="L33" s="203">
        <v>0</v>
      </c>
      <c r="M33" s="189">
        <v>0</v>
      </c>
      <c r="N33" s="189">
        <v>0</v>
      </c>
      <c r="O33" s="203">
        <v>0</v>
      </c>
      <c r="P33" s="186">
        <v>0</v>
      </c>
      <c r="Q33" s="186">
        <v>0</v>
      </c>
      <c r="R33" s="203">
        <v>0</v>
      </c>
      <c r="S33" s="186">
        <v>0</v>
      </c>
      <c r="T33" s="186">
        <v>0</v>
      </c>
      <c r="U33" s="203">
        <v>15</v>
      </c>
      <c r="V33" s="186">
        <v>1</v>
      </c>
      <c r="W33" s="186">
        <v>14</v>
      </c>
      <c r="X33" s="208">
        <v>15</v>
      </c>
      <c r="Y33" s="191">
        <v>1</v>
      </c>
      <c r="Z33" s="191">
        <v>14</v>
      </c>
    </row>
    <row r="34" spans="1:26" ht="22.5" x14ac:dyDescent="0.55000000000000004">
      <c r="A34" s="48"/>
      <c r="B34" s="379">
        <v>15</v>
      </c>
      <c r="C34" s="295" t="s">
        <v>40</v>
      </c>
      <c r="D34" s="2" t="s">
        <v>44</v>
      </c>
      <c r="E34" s="48" t="s">
        <v>42</v>
      </c>
      <c r="F34" s="208">
        <v>5</v>
      </c>
      <c r="G34" s="190">
        <v>1</v>
      </c>
      <c r="H34" s="187">
        <v>4</v>
      </c>
      <c r="I34" s="203">
        <v>0</v>
      </c>
      <c r="J34" s="186">
        <v>0</v>
      </c>
      <c r="K34" s="186">
        <v>0</v>
      </c>
      <c r="L34" s="203">
        <v>0</v>
      </c>
      <c r="M34" s="189">
        <v>0</v>
      </c>
      <c r="N34" s="189">
        <v>0</v>
      </c>
      <c r="O34" s="203">
        <v>0</v>
      </c>
      <c r="P34" s="186">
        <v>0</v>
      </c>
      <c r="Q34" s="186">
        <v>0</v>
      </c>
      <c r="R34" s="203">
        <v>0</v>
      </c>
      <c r="S34" s="186">
        <v>0</v>
      </c>
      <c r="T34" s="186">
        <v>0</v>
      </c>
      <c r="U34" s="203">
        <v>6</v>
      </c>
      <c r="V34" s="186">
        <v>1</v>
      </c>
      <c r="W34" s="186">
        <v>5</v>
      </c>
      <c r="X34" s="208">
        <v>6</v>
      </c>
      <c r="Y34" s="191">
        <v>1</v>
      </c>
      <c r="Z34" s="191">
        <v>5</v>
      </c>
    </row>
    <row r="35" spans="1:26" ht="22.5" x14ac:dyDescent="0.55000000000000004">
      <c r="A35" s="48"/>
      <c r="B35" s="379">
        <v>16</v>
      </c>
      <c r="C35" s="295" t="s">
        <v>45</v>
      </c>
      <c r="D35" s="2" t="s">
        <v>41</v>
      </c>
      <c r="E35" s="48" t="s">
        <v>46</v>
      </c>
      <c r="F35" s="208">
        <v>17</v>
      </c>
      <c r="G35" s="190">
        <v>13</v>
      </c>
      <c r="H35" s="187">
        <v>4</v>
      </c>
      <c r="I35" s="203">
        <v>0</v>
      </c>
      <c r="J35" s="186">
        <v>0</v>
      </c>
      <c r="K35" s="186">
        <v>0</v>
      </c>
      <c r="L35" s="203">
        <v>0</v>
      </c>
      <c r="M35" s="189">
        <v>0</v>
      </c>
      <c r="N35" s="189">
        <v>0</v>
      </c>
      <c r="O35" s="203">
        <v>0</v>
      </c>
      <c r="P35" s="186">
        <v>0</v>
      </c>
      <c r="Q35" s="186">
        <v>0</v>
      </c>
      <c r="R35" s="203">
        <v>0</v>
      </c>
      <c r="S35" s="186">
        <v>0</v>
      </c>
      <c r="T35" s="186">
        <v>0</v>
      </c>
      <c r="U35" s="203">
        <v>5</v>
      </c>
      <c r="V35" s="186">
        <v>3</v>
      </c>
      <c r="W35" s="186">
        <v>2</v>
      </c>
      <c r="X35" s="208">
        <v>5</v>
      </c>
      <c r="Y35" s="191">
        <v>3</v>
      </c>
      <c r="Z35" s="191">
        <v>2</v>
      </c>
    </row>
    <row r="36" spans="1:26" s="290" customFormat="1" ht="22.5" x14ac:dyDescent="0.55000000000000004">
      <c r="A36" s="347" t="s">
        <v>47</v>
      </c>
      <c r="B36" s="347"/>
      <c r="C36" s="347"/>
      <c r="D36" s="347"/>
      <c r="E36" s="410"/>
      <c r="F36" s="208">
        <f t="shared" ref="F36:H36" si="0">SUM(F20:F35)</f>
        <v>957</v>
      </c>
      <c r="G36" s="208">
        <f t="shared" si="0"/>
        <v>249</v>
      </c>
      <c r="H36" s="208">
        <f t="shared" si="0"/>
        <v>708</v>
      </c>
      <c r="I36" s="208">
        <v>949</v>
      </c>
      <c r="J36" s="208">
        <v>242</v>
      </c>
      <c r="K36" s="208">
        <v>707</v>
      </c>
      <c r="L36" s="208">
        <v>936</v>
      </c>
      <c r="M36" s="208">
        <v>267</v>
      </c>
      <c r="N36" s="208">
        <v>669</v>
      </c>
      <c r="O36" s="208">
        <v>618</v>
      </c>
      <c r="P36" s="208">
        <v>150</v>
      </c>
      <c r="Q36" s="208">
        <v>468</v>
      </c>
      <c r="R36" s="208">
        <v>644</v>
      </c>
      <c r="S36" s="208">
        <v>167</v>
      </c>
      <c r="T36" s="208">
        <v>477</v>
      </c>
      <c r="U36" s="208">
        <v>996</v>
      </c>
      <c r="V36" s="208">
        <v>266</v>
      </c>
      <c r="W36" s="208">
        <v>730</v>
      </c>
      <c r="X36" s="208">
        <v>4143</v>
      </c>
      <c r="Y36" s="208">
        <v>1092</v>
      </c>
      <c r="Z36" s="208">
        <v>3051</v>
      </c>
    </row>
    <row r="37" spans="1:26" s="290" customFormat="1" ht="22.5" x14ac:dyDescent="0.55000000000000004">
      <c r="A37" s="265" t="s">
        <v>48</v>
      </c>
      <c r="B37" s="266"/>
      <c r="C37" s="266"/>
      <c r="D37" s="266"/>
      <c r="E37" s="266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5"/>
      <c r="Q37" s="405"/>
      <c r="R37" s="405"/>
      <c r="S37" s="405"/>
      <c r="T37" s="405"/>
      <c r="U37" s="405"/>
      <c r="V37" s="405"/>
      <c r="W37" s="405"/>
      <c r="X37" s="405"/>
      <c r="Y37" s="405"/>
      <c r="Z37" s="406"/>
    </row>
    <row r="38" spans="1:26" ht="22.5" x14ac:dyDescent="0.55000000000000004">
      <c r="A38" s="48"/>
      <c r="B38" s="379">
        <v>1</v>
      </c>
      <c r="C38" s="295" t="s">
        <v>49</v>
      </c>
      <c r="D38" s="2" t="s">
        <v>50</v>
      </c>
      <c r="E38" s="48" t="s">
        <v>14</v>
      </c>
      <c r="F38" s="133">
        <v>47</v>
      </c>
      <c r="G38" s="190">
        <v>20</v>
      </c>
      <c r="H38" s="191">
        <v>27</v>
      </c>
      <c r="I38" s="133">
        <v>27</v>
      </c>
      <c r="J38" s="190">
        <v>9</v>
      </c>
      <c r="K38" s="190">
        <v>18</v>
      </c>
      <c r="L38" s="133">
        <v>21</v>
      </c>
      <c r="M38" s="391">
        <v>7</v>
      </c>
      <c r="N38" s="391">
        <v>14</v>
      </c>
      <c r="O38" s="133">
        <v>44</v>
      </c>
      <c r="P38" s="190">
        <v>19</v>
      </c>
      <c r="Q38" s="190">
        <v>25</v>
      </c>
      <c r="R38" s="133">
        <v>50</v>
      </c>
      <c r="S38" s="190">
        <v>23</v>
      </c>
      <c r="T38" s="190">
        <v>27</v>
      </c>
      <c r="U38" s="133">
        <v>25</v>
      </c>
      <c r="V38" s="190">
        <v>13</v>
      </c>
      <c r="W38" s="190">
        <v>12</v>
      </c>
      <c r="X38" s="133">
        <v>167</v>
      </c>
      <c r="Y38" s="191">
        <v>71</v>
      </c>
      <c r="Z38" s="191">
        <v>96</v>
      </c>
    </row>
    <row r="39" spans="1:26" ht="22.5" x14ac:dyDescent="0.55000000000000004">
      <c r="A39" s="48"/>
      <c r="B39" s="379">
        <v>2</v>
      </c>
      <c r="C39" s="295" t="s">
        <v>49</v>
      </c>
      <c r="D39" s="2" t="s">
        <v>51</v>
      </c>
      <c r="E39" s="48" t="s">
        <v>14</v>
      </c>
      <c r="F39" s="133">
        <v>25</v>
      </c>
      <c r="G39" s="190">
        <v>3</v>
      </c>
      <c r="H39" s="187">
        <v>22</v>
      </c>
      <c r="I39" s="131">
        <v>32</v>
      </c>
      <c r="J39" s="186">
        <v>3</v>
      </c>
      <c r="K39" s="186">
        <v>29</v>
      </c>
      <c r="L39" s="131">
        <v>50</v>
      </c>
      <c r="M39" s="189">
        <v>4</v>
      </c>
      <c r="N39" s="189">
        <v>46</v>
      </c>
      <c r="O39" s="131">
        <v>41</v>
      </c>
      <c r="P39" s="186">
        <v>1</v>
      </c>
      <c r="Q39" s="186">
        <v>40</v>
      </c>
      <c r="R39" s="131">
        <v>36</v>
      </c>
      <c r="S39" s="186">
        <v>1</v>
      </c>
      <c r="T39" s="186">
        <v>35</v>
      </c>
      <c r="U39" s="133">
        <v>13</v>
      </c>
      <c r="V39" s="190">
        <v>4</v>
      </c>
      <c r="W39" s="190">
        <v>9</v>
      </c>
      <c r="X39" s="133">
        <v>172</v>
      </c>
      <c r="Y39" s="191">
        <v>13</v>
      </c>
      <c r="Z39" s="191">
        <v>159</v>
      </c>
    </row>
    <row r="40" spans="1:26" ht="22.5" x14ac:dyDescent="0.55000000000000004">
      <c r="A40" s="48"/>
      <c r="B40" s="379">
        <v>3</v>
      </c>
      <c r="C40" s="295" t="s">
        <v>49</v>
      </c>
      <c r="D40" s="2" t="s">
        <v>52</v>
      </c>
      <c r="E40" s="48" t="s">
        <v>14</v>
      </c>
      <c r="F40" s="133">
        <v>15</v>
      </c>
      <c r="G40" s="190">
        <v>2</v>
      </c>
      <c r="H40" s="187">
        <v>13</v>
      </c>
      <c r="I40" s="131">
        <v>16</v>
      </c>
      <c r="J40" s="186">
        <v>7</v>
      </c>
      <c r="K40" s="186">
        <v>9</v>
      </c>
      <c r="L40" s="131">
        <v>22</v>
      </c>
      <c r="M40" s="189">
        <v>3</v>
      </c>
      <c r="N40" s="189">
        <v>19</v>
      </c>
      <c r="O40" s="131">
        <v>19</v>
      </c>
      <c r="P40" s="186">
        <v>4</v>
      </c>
      <c r="Q40" s="186">
        <v>15</v>
      </c>
      <c r="R40" s="131">
        <v>30</v>
      </c>
      <c r="S40" s="186">
        <v>3</v>
      </c>
      <c r="T40" s="186">
        <v>27</v>
      </c>
      <c r="U40" s="133">
        <v>12</v>
      </c>
      <c r="V40" s="190">
        <v>4</v>
      </c>
      <c r="W40" s="190">
        <v>8</v>
      </c>
      <c r="X40" s="133">
        <v>99</v>
      </c>
      <c r="Y40" s="191">
        <v>21</v>
      </c>
      <c r="Z40" s="191">
        <v>78</v>
      </c>
    </row>
    <row r="41" spans="1:26" ht="22.5" x14ac:dyDescent="0.55000000000000004">
      <c r="A41" s="48"/>
      <c r="B41" s="379">
        <v>4</v>
      </c>
      <c r="C41" s="295" t="s">
        <v>49</v>
      </c>
      <c r="D41" s="2" t="s">
        <v>53</v>
      </c>
      <c r="E41" s="48" t="s">
        <v>14</v>
      </c>
      <c r="F41" s="133">
        <v>83</v>
      </c>
      <c r="G41" s="190">
        <v>14</v>
      </c>
      <c r="H41" s="187">
        <v>69</v>
      </c>
      <c r="I41" s="131">
        <v>78</v>
      </c>
      <c r="J41" s="186">
        <v>13</v>
      </c>
      <c r="K41" s="186">
        <v>65</v>
      </c>
      <c r="L41" s="131">
        <v>126</v>
      </c>
      <c r="M41" s="189">
        <v>19</v>
      </c>
      <c r="N41" s="189">
        <v>107</v>
      </c>
      <c r="O41" s="131">
        <v>89</v>
      </c>
      <c r="P41" s="186">
        <v>14</v>
      </c>
      <c r="Q41" s="186">
        <v>75</v>
      </c>
      <c r="R41" s="131">
        <v>113</v>
      </c>
      <c r="S41" s="186">
        <v>13</v>
      </c>
      <c r="T41" s="186">
        <v>100</v>
      </c>
      <c r="U41" s="133">
        <v>41</v>
      </c>
      <c r="V41" s="190">
        <v>11</v>
      </c>
      <c r="W41" s="190">
        <v>30</v>
      </c>
      <c r="X41" s="133">
        <v>447</v>
      </c>
      <c r="Y41" s="191">
        <v>70</v>
      </c>
      <c r="Z41" s="191">
        <v>377</v>
      </c>
    </row>
    <row r="42" spans="1:26" ht="22.5" x14ac:dyDescent="0.55000000000000004">
      <c r="A42" s="48"/>
      <c r="B42" s="379">
        <v>5</v>
      </c>
      <c r="C42" s="295" t="s">
        <v>49</v>
      </c>
      <c r="D42" s="2" t="s">
        <v>54</v>
      </c>
      <c r="E42" s="48" t="s">
        <v>14</v>
      </c>
      <c r="F42" s="133">
        <v>5</v>
      </c>
      <c r="G42" s="190"/>
      <c r="H42" s="187">
        <v>5</v>
      </c>
      <c r="I42" s="131">
        <v>10</v>
      </c>
      <c r="J42" s="186">
        <v>0</v>
      </c>
      <c r="K42" s="186">
        <v>10</v>
      </c>
      <c r="L42" s="131">
        <v>8</v>
      </c>
      <c r="M42" s="189">
        <v>2</v>
      </c>
      <c r="N42" s="189">
        <v>6</v>
      </c>
      <c r="O42" s="131">
        <v>0</v>
      </c>
      <c r="P42" s="186">
        <v>0</v>
      </c>
      <c r="Q42" s="186">
        <v>0</v>
      </c>
      <c r="R42" s="131">
        <v>8</v>
      </c>
      <c r="S42" s="186">
        <v>3</v>
      </c>
      <c r="T42" s="186">
        <v>5</v>
      </c>
      <c r="U42" s="133">
        <v>2</v>
      </c>
      <c r="V42" s="190">
        <v>1</v>
      </c>
      <c r="W42" s="190">
        <v>1</v>
      </c>
      <c r="X42" s="133">
        <v>28</v>
      </c>
      <c r="Y42" s="191">
        <v>6</v>
      </c>
      <c r="Z42" s="191">
        <v>22</v>
      </c>
    </row>
    <row r="43" spans="1:26" ht="22.5" x14ac:dyDescent="0.55000000000000004">
      <c r="A43" s="48"/>
      <c r="B43" s="379">
        <v>6</v>
      </c>
      <c r="C43" s="295" t="s">
        <v>49</v>
      </c>
      <c r="D43" s="2" t="s">
        <v>55</v>
      </c>
      <c r="E43" s="48" t="s">
        <v>14</v>
      </c>
      <c r="F43" s="133">
        <v>16</v>
      </c>
      <c r="G43" s="190">
        <v>8</v>
      </c>
      <c r="H43" s="187">
        <v>8</v>
      </c>
      <c r="I43" s="131">
        <v>8</v>
      </c>
      <c r="J43" s="186">
        <v>3</v>
      </c>
      <c r="K43" s="186">
        <v>5</v>
      </c>
      <c r="L43" s="131">
        <v>14</v>
      </c>
      <c r="M43" s="189">
        <v>11</v>
      </c>
      <c r="N43" s="189">
        <v>3</v>
      </c>
      <c r="O43" s="131">
        <v>22</v>
      </c>
      <c r="P43" s="186">
        <v>9</v>
      </c>
      <c r="Q43" s="186">
        <v>13</v>
      </c>
      <c r="R43" s="131">
        <v>23</v>
      </c>
      <c r="S43" s="186">
        <v>14</v>
      </c>
      <c r="T43" s="186">
        <v>9</v>
      </c>
      <c r="U43" s="133">
        <v>8</v>
      </c>
      <c r="V43" s="190">
        <v>7</v>
      </c>
      <c r="W43" s="190">
        <v>1</v>
      </c>
      <c r="X43" s="133">
        <v>75</v>
      </c>
      <c r="Y43" s="191">
        <v>44</v>
      </c>
      <c r="Z43" s="191">
        <v>31</v>
      </c>
    </row>
    <row r="44" spans="1:26" ht="22.5" x14ac:dyDescent="0.55000000000000004">
      <c r="A44" s="48"/>
      <c r="B44" s="379">
        <v>7</v>
      </c>
      <c r="C44" s="295" t="s">
        <v>49</v>
      </c>
      <c r="D44" s="2" t="s">
        <v>85</v>
      </c>
      <c r="E44" s="48" t="s">
        <v>14</v>
      </c>
      <c r="F44" s="133">
        <v>67</v>
      </c>
      <c r="G44" s="190">
        <v>6</v>
      </c>
      <c r="H44" s="187">
        <v>61</v>
      </c>
      <c r="I44" s="131">
        <v>39</v>
      </c>
      <c r="J44" s="186">
        <v>5</v>
      </c>
      <c r="K44" s="186">
        <v>34</v>
      </c>
      <c r="L44" s="131">
        <v>64</v>
      </c>
      <c r="M44" s="189">
        <v>7</v>
      </c>
      <c r="N44" s="189">
        <v>57</v>
      </c>
      <c r="O44" s="131">
        <v>79</v>
      </c>
      <c r="P44" s="186">
        <v>13</v>
      </c>
      <c r="Q44" s="186">
        <v>66</v>
      </c>
      <c r="R44" s="131">
        <v>111</v>
      </c>
      <c r="S44" s="186">
        <v>11</v>
      </c>
      <c r="T44" s="186">
        <v>100</v>
      </c>
      <c r="U44" s="133">
        <v>29</v>
      </c>
      <c r="V44" s="190">
        <v>5</v>
      </c>
      <c r="W44" s="190">
        <v>24</v>
      </c>
      <c r="X44" s="133">
        <v>322</v>
      </c>
      <c r="Y44" s="191">
        <v>41</v>
      </c>
      <c r="Z44" s="191">
        <v>281</v>
      </c>
    </row>
    <row r="45" spans="1:26" ht="22.5" x14ac:dyDescent="0.55000000000000004">
      <c r="A45" s="48"/>
      <c r="B45" s="379">
        <v>8</v>
      </c>
      <c r="C45" s="295" t="s">
        <v>49</v>
      </c>
      <c r="D45" s="2" t="s">
        <v>86</v>
      </c>
      <c r="E45" s="48" t="s">
        <v>14</v>
      </c>
      <c r="F45" s="133">
        <v>16</v>
      </c>
      <c r="G45" s="190">
        <v>8</v>
      </c>
      <c r="H45" s="187">
        <v>8</v>
      </c>
      <c r="I45" s="131">
        <v>9</v>
      </c>
      <c r="J45" s="186">
        <v>3</v>
      </c>
      <c r="K45" s="186">
        <v>6</v>
      </c>
      <c r="L45" s="131">
        <v>20</v>
      </c>
      <c r="M45" s="189">
        <v>10</v>
      </c>
      <c r="N45" s="189">
        <v>10</v>
      </c>
      <c r="O45" s="131">
        <v>17</v>
      </c>
      <c r="P45" s="186">
        <v>5</v>
      </c>
      <c r="Q45" s="186">
        <v>12</v>
      </c>
      <c r="R45" s="131">
        <v>22</v>
      </c>
      <c r="S45" s="186">
        <v>12</v>
      </c>
      <c r="T45" s="186">
        <v>10</v>
      </c>
      <c r="U45" s="133">
        <v>0</v>
      </c>
      <c r="V45" s="190">
        <v>0</v>
      </c>
      <c r="W45" s="190">
        <v>0</v>
      </c>
      <c r="X45" s="133">
        <v>68</v>
      </c>
      <c r="Y45" s="191">
        <v>30</v>
      </c>
      <c r="Z45" s="191">
        <v>38</v>
      </c>
    </row>
    <row r="46" spans="1:26" ht="22.5" x14ac:dyDescent="0.55000000000000004">
      <c r="A46" s="48"/>
      <c r="B46" s="379">
        <v>9</v>
      </c>
      <c r="C46" s="295" t="s">
        <v>56</v>
      </c>
      <c r="D46" s="2" t="s">
        <v>114</v>
      </c>
      <c r="E46" s="48" t="s">
        <v>14</v>
      </c>
      <c r="F46" s="133">
        <v>5</v>
      </c>
      <c r="G46" s="190">
        <v>3</v>
      </c>
      <c r="H46" s="187">
        <v>2</v>
      </c>
      <c r="I46" s="131">
        <v>22</v>
      </c>
      <c r="J46" s="186">
        <v>15</v>
      </c>
      <c r="K46" s="186">
        <v>7</v>
      </c>
      <c r="L46" s="131">
        <v>22</v>
      </c>
      <c r="M46" s="189">
        <v>8</v>
      </c>
      <c r="N46" s="189">
        <v>14</v>
      </c>
      <c r="O46" s="131">
        <v>11</v>
      </c>
      <c r="P46" s="186">
        <v>4</v>
      </c>
      <c r="Q46" s="186">
        <v>7</v>
      </c>
      <c r="R46" s="131">
        <v>8</v>
      </c>
      <c r="S46" s="186">
        <v>4</v>
      </c>
      <c r="T46" s="186">
        <v>4</v>
      </c>
      <c r="U46" s="133">
        <v>6</v>
      </c>
      <c r="V46" s="190">
        <v>4</v>
      </c>
      <c r="W46" s="190">
        <v>2</v>
      </c>
      <c r="X46" s="133">
        <v>69</v>
      </c>
      <c r="Y46" s="191">
        <v>35</v>
      </c>
      <c r="Z46" s="191">
        <v>34</v>
      </c>
    </row>
    <row r="47" spans="1:26" ht="22.5" x14ac:dyDescent="0.55000000000000004">
      <c r="A47" s="48"/>
      <c r="B47" s="379">
        <v>12</v>
      </c>
      <c r="C47" s="295" t="s">
        <v>56</v>
      </c>
      <c r="D47" s="2" t="s">
        <v>57</v>
      </c>
      <c r="E47" s="48" t="s">
        <v>14</v>
      </c>
      <c r="F47" s="133">
        <v>1</v>
      </c>
      <c r="G47" s="190"/>
      <c r="H47" s="187">
        <v>1</v>
      </c>
      <c r="I47" s="131"/>
      <c r="J47" s="186"/>
      <c r="K47" s="186"/>
      <c r="L47" s="131"/>
      <c r="M47" s="189"/>
      <c r="N47" s="189"/>
      <c r="O47" s="131"/>
      <c r="P47" s="186"/>
      <c r="Q47" s="186"/>
      <c r="R47" s="131"/>
      <c r="S47" s="186"/>
      <c r="T47" s="186"/>
      <c r="U47" s="133"/>
      <c r="V47" s="190"/>
      <c r="W47" s="190"/>
      <c r="X47" s="133"/>
      <c r="Y47" s="191"/>
      <c r="Z47" s="191"/>
    </row>
    <row r="48" spans="1:26" ht="22.5" x14ac:dyDescent="0.55000000000000004">
      <c r="A48" s="48"/>
      <c r="B48" s="379">
        <v>13</v>
      </c>
      <c r="C48" s="295" t="s">
        <v>56</v>
      </c>
      <c r="D48" s="2" t="s">
        <v>58</v>
      </c>
      <c r="E48" s="48" t="s">
        <v>14</v>
      </c>
      <c r="F48" s="133">
        <v>4</v>
      </c>
      <c r="G48" s="190">
        <v>1</v>
      </c>
      <c r="H48" s="187">
        <v>3</v>
      </c>
      <c r="I48" s="131"/>
      <c r="J48" s="186"/>
      <c r="K48" s="186"/>
      <c r="L48" s="131"/>
      <c r="M48" s="189"/>
      <c r="N48" s="189"/>
      <c r="O48" s="131"/>
      <c r="P48" s="186"/>
      <c r="Q48" s="186"/>
      <c r="R48" s="131"/>
      <c r="S48" s="186"/>
      <c r="T48" s="186"/>
      <c r="U48" s="133"/>
      <c r="V48" s="190"/>
      <c r="W48" s="190"/>
      <c r="X48" s="133"/>
      <c r="Y48" s="191"/>
      <c r="Z48" s="191"/>
    </row>
    <row r="49" spans="1:26" s="290" customFormat="1" ht="22.5" x14ac:dyDescent="0.55000000000000004">
      <c r="A49" s="348" t="s">
        <v>59</v>
      </c>
      <c r="B49" s="348"/>
      <c r="C49" s="348"/>
      <c r="D49" s="348"/>
      <c r="E49" s="407"/>
      <c r="F49" s="133">
        <f>SUM(F38:F48)</f>
        <v>284</v>
      </c>
      <c r="G49" s="133">
        <f>SUM(G38:G46)</f>
        <v>64</v>
      </c>
      <c r="H49" s="133">
        <f>SUM(H38:H48)</f>
        <v>219</v>
      </c>
      <c r="I49" s="133">
        <v>241</v>
      </c>
      <c r="J49" s="133">
        <v>58</v>
      </c>
      <c r="K49" s="133">
        <v>183</v>
      </c>
      <c r="L49" s="133">
        <v>347</v>
      </c>
      <c r="M49" s="133">
        <v>71</v>
      </c>
      <c r="N49" s="133">
        <v>276</v>
      </c>
      <c r="O49" s="133">
        <v>322</v>
      </c>
      <c r="P49" s="133">
        <v>69</v>
      </c>
      <c r="Q49" s="133">
        <v>253</v>
      </c>
      <c r="R49" s="133">
        <v>401</v>
      </c>
      <c r="S49" s="133">
        <v>84</v>
      </c>
      <c r="T49" s="133">
        <v>317</v>
      </c>
      <c r="U49" s="133">
        <v>136</v>
      </c>
      <c r="V49" s="133">
        <v>49</v>
      </c>
      <c r="W49" s="133">
        <v>87</v>
      </c>
      <c r="X49" s="133">
        <v>1447</v>
      </c>
      <c r="Y49" s="133">
        <v>331</v>
      </c>
      <c r="Z49" s="133">
        <v>1116</v>
      </c>
    </row>
    <row r="50" spans="1:26" s="290" customFormat="1" ht="22.5" x14ac:dyDescent="0.55000000000000004">
      <c r="A50" s="400" t="s">
        <v>60</v>
      </c>
      <c r="B50" s="401"/>
      <c r="C50" s="402"/>
      <c r="D50" s="402"/>
      <c r="E50" s="402"/>
      <c r="F50" s="403"/>
      <c r="G50" s="403"/>
      <c r="H50" s="403"/>
      <c r="I50" s="403"/>
      <c r="J50" s="403"/>
      <c r="K50" s="403"/>
      <c r="L50" s="403"/>
      <c r="M50" s="403"/>
      <c r="N50" s="403"/>
      <c r="O50" s="403"/>
      <c r="P50" s="403"/>
      <c r="Q50" s="403"/>
      <c r="R50" s="403"/>
      <c r="S50" s="403"/>
      <c r="T50" s="403"/>
      <c r="U50" s="403"/>
      <c r="V50" s="403"/>
      <c r="W50" s="403"/>
      <c r="X50" s="403"/>
      <c r="Y50" s="403"/>
      <c r="Z50" s="404"/>
    </row>
    <row r="51" spans="1:26" ht="22.5" x14ac:dyDescent="0.55000000000000004">
      <c r="A51" s="48"/>
      <c r="B51" s="379">
        <v>1</v>
      </c>
      <c r="C51" s="295" t="s">
        <v>49</v>
      </c>
      <c r="D51" s="2" t="s">
        <v>62</v>
      </c>
      <c r="E51" s="48" t="s">
        <v>14</v>
      </c>
      <c r="F51" s="137">
        <v>74</v>
      </c>
      <c r="G51" s="190">
        <v>9</v>
      </c>
      <c r="H51" s="191">
        <v>65</v>
      </c>
      <c r="I51" s="137">
        <v>39</v>
      </c>
      <c r="J51" s="190">
        <v>8</v>
      </c>
      <c r="K51" s="190">
        <v>31</v>
      </c>
      <c r="L51" s="137">
        <v>59</v>
      </c>
      <c r="M51" s="391">
        <v>9</v>
      </c>
      <c r="N51" s="391">
        <v>50</v>
      </c>
      <c r="O51" s="137">
        <v>50</v>
      </c>
      <c r="P51" s="190">
        <v>11</v>
      </c>
      <c r="Q51" s="190">
        <v>39</v>
      </c>
      <c r="R51" s="137">
        <v>56</v>
      </c>
      <c r="S51" s="190">
        <v>8</v>
      </c>
      <c r="T51" s="190">
        <v>48</v>
      </c>
      <c r="U51" s="137">
        <v>22</v>
      </c>
      <c r="V51" s="190">
        <v>1</v>
      </c>
      <c r="W51" s="190">
        <v>21</v>
      </c>
      <c r="X51" s="137">
        <v>226</v>
      </c>
      <c r="Y51" s="191">
        <v>37</v>
      </c>
      <c r="Z51" s="191">
        <v>189</v>
      </c>
    </row>
    <row r="52" spans="1:26" ht="22.5" x14ac:dyDescent="0.55000000000000004">
      <c r="A52" s="48"/>
      <c r="B52" s="379">
        <v>2</v>
      </c>
      <c r="C52" s="295" t="s">
        <v>61</v>
      </c>
      <c r="D52" s="2" t="s">
        <v>63</v>
      </c>
      <c r="E52" s="48" t="s">
        <v>14</v>
      </c>
      <c r="F52" s="137">
        <v>66</v>
      </c>
      <c r="G52" s="190">
        <v>13</v>
      </c>
      <c r="H52" s="187">
        <v>53</v>
      </c>
      <c r="I52" s="135">
        <v>22</v>
      </c>
      <c r="J52" s="186">
        <v>4</v>
      </c>
      <c r="K52" s="186">
        <v>18</v>
      </c>
      <c r="L52" s="135">
        <v>32</v>
      </c>
      <c r="M52" s="189">
        <v>11</v>
      </c>
      <c r="N52" s="189">
        <v>21</v>
      </c>
      <c r="O52" s="135">
        <v>30</v>
      </c>
      <c r="P52" s="186">
        <v>11</v>
      </c>
      <c r="Q52" s="186">
        <v>19</v>
      </c>
      <c r="R52" s="135">
        <v>61</v>
      </c>
      <c r="S52" s="186">
        <v>14</v>
      </c>
      <c r="T52" s="186">
        <v>47</v>
      </c>
      <c r="U52" s="137">
        <v>24</v>
      </c>
      <c r="V52" s="190">
        <v>5</v>
      </c>
      <c r="W52" s="190">
        <v>19</v>
      </c>
      <c r="X52" s="137">
        <v>169</v>
      </c>
      <c r="Y52" s="191">
        <v>45</v>
      </c>
      <c r="Z52" s="191">
        <v>124</v>
      </c>
    </row>
    <row r="53" spans="1:26" ht="22.5" x14ac:dyDescent="0.55000000000000004">
      <c r="A53" s="48"/>
      <c r="B53" s="379">
        <v>3</v>
      </c>
      <c r="C53" s="295" t="s">
        <v>61</v>
      </c>
      <c r="D53" s="2" t="s">
        <v>64</v>
      </c>
      <c r="E53" s="48" t="s">
        <v>14</v>
      </c>
      <c r="F53" s="137">
        <v>53</v>
      </c>
      <c r="G53" s="190">
        <v>8</v>
      </c>
      <c r="H53" s="187">
        <v>45</v>
      </c>
      <c r="I53" s="135">
        <v>20</v>
      </c>
      <c r="J53" s="186">
        <v>4</v>
      </c>
      <c r="K53" s="186">
        <v>16</v>
      </c>
      <c r="L53" s="135">
        <v>31</v>
      </c>
      <c r="M53" s="189">
        <v>10</v>
      </c>
      <c r="N53" s="189">
        <v>21</v>
      </c>
      <c r="O53" s="135">
        <v>36</v>
      </c>
      <c r="P53" s="186">
        <v>9</v>
      </c>
      <c r="Q53" s="186">
        <v>27</v>
      </c>
      <c r="R53" s="135">
        <v>33</v>
      </c>
      <c r="S53" s="186">
        <v>6</v>
      </c>
      <c r="T53" s="186">
        <v>27</v>
      </c>
      <c r="U53" s="137">
        <v>4</v>
      </c>
      <c r="V53" s="190">
        <v>3</v>
      </c>
      <c r="W53" s="190">
        <v>1</v>
      </c>
      <c r="X53" s="137">
        <v>124</v>
      </c>
      <c r="Y53" s="191">
        <v>32</v>
      </c>
      <c r="Z53" s="191">
        <v>92</v>
      </c>
    </row>
    <row r="54" spans="1:26" ht="22.5" x14ac:dyDescent="0.55000000000000004">
      <c r="A54" s="48"/>
      <c r="B54" s="379">
        <v>4</v>
      </c>
      <c r="C54" s="295" t="s">
        <v>61</v>
      </c>
      <c r="D54" s="2" t="s">
        <v>65</v>
      </c>
      <c r="E54" s="48" t="s">
        <v>14</v>
      </c>
      <c r="F54" s="137">
        <v>48</v>
      </c>
      <c r="G54" s="190">
        <v>21</v>
      </c>
      <c r="H54" s="187">
        <v>27</v>
      </c>
      <c r="I54" s="135">
        <v>18</v>
      </c>
      <c r="J54" s="186">
        <v>8</v>
      </c>
      <c r="K54" s="186">
        <v>10</v>
      </c>
      <c r="L54" s="135">
        <v>36</v>
      </c>
      <c r="M54" s="189">
        <v>21</v>
      </c>
      <c r="N54" s="189">
        <v>15</v>
      </c>
      <c r="O54" s="135">
        <v>30</v>
      </c>
      <c r="P54" s="186">
        <v>13</v>
      </c>
      <c r="Q54" s="186">
        <v>17</v>
      </c>
      <c r="R54" s="135">
        <v>46</v>
      </c>
      <c r="S54" s="186">
        <v>18</v>
      </c>
      <c r="T54" s="186">
        <v>28</v>
      </c>
      <c r="U54" s="137">
        <v>33</v>
      </c>
      <c r="V54" s="190">
        <v>13</v>
      </c>
      <c r="W54" s="190">
        <v>20</v>
      </c>
      <c r="X54" s="137">
        <v>163</v>
      </c>
      <c r="Y54" s="191">
        <v>73</v>
      </c>
      <c r="Z54" s="191">
        <v>90</v>
      </c>
    </row>
    <row r="55" spans="1:26" ht="22.5" x14ac:dyDescent="0.55000000000000004">
      <c r="A55" s="48"/>
      <c r="B55" s="379">
        <v>5</v>
      </c>
      <c r="C55" s="295" t="s">
        <v>61</v>
      </c>
      <c r="D55" s="2" t="s">
        <v>66</v>
      </c>
      <c r="E55" s="48" t="s">
        <v>14</v>
      </c>
      <c r="F55" s="137">
        <v>8</v>
      </c>
      <c r="G55" s="190">
        <v>1</v>
      </c>
      <c r="H55" s="187">
        <v>7</v>
      </c>
      <c r="I55" s="135">
        <v>12</v>
      </c>
      <c r="J55" s="186">
        <v>1</v>
      </c>
      <c r="K55" s="186">
        <v>11</v>
      </c>
      <c r="L55" s="135">
        <v>16</v>
      </c>
      <c r="M55" s="189">
        <v>3</v>
      </c>
      <c r="N55" s="189">
        <v>13</v>
      </c>
      <c r="O55" s="135">
        <v>0</v>
      </c>
      <c r="P55" s="186">
        <v>0</v>
      </c>
      <c r="Q55" s="186">
        <v>0</v>
      </c>
      <c r="R55" s="135">
        <v>5</v>
      </c>
      <c r="S55" s="186">
        <v>0</v>
      </c>
      <c r="T55" s="186">
        <v>5</v>
      </c>
      <c r="U55" s="137">
        <v>2</v>
      </c>
      <c r="V55" s="190">
        <v>0</v>
      </c>
      <c r="W55" s="190">
        <v>2</v>
      </c>
      <c r="X55" s="137">
        <v>35</v>
      </c>
      <c r="Y55" s="191">
        <v>4</v>
      </c>
      <c r="Z55" s="191">
        <v>31</v>
      </c>
    </row>
    <row r="56" spans="1:26" ht="22.5" x14ac:dyDescent="0.55000000000000004">
      <c r="A56" s="48"/>
      <c r="B56" s="379">
        <v>6</v>
      </c>
      <c r="C56" s="295" t="s">
        <v>68</v>
      </c>
      <c r="D56" s="2" t="s">
        <v>69</v>
      </c>
      <c r="E56" s="48" t="s">
        <v>42</v>
      </c>
      <c r="F56" s="137">
        <v>1</v>
      </c>
      <c r="G56" s="190">
        <v>1</v>
      </c>
      <c r="H56" s="187"/>
      <c r="I56" s="135">
        <v>0</v>
      </c>
      <c r="J56" s="186">
        <v>0</v>
      </c>
      <c r="K56" s="186">
        <v>0</v>
      </c>
      <c r="L56" s="135">
        <v>0</v>
      </c>
      <c r="M56" s="189">
        <v>0</v>
      </c>
      <c r="N56" s="189">
        <v>0</v>
      </c>
      <c r="O56" s="135">
        <v>0</v>
      </c>
      <c r="P56" s="186">
        <v>0</v>
      </c>
      <c r="Q56" s="186">
        <v>0</v>
      </c>
      <c r="R56" s="135">
        <v>0</v>
      </c>
      <c r="S56" s="186">
        <v>0</v>
      </c>
      <c r="T56" s="186">
        <v>0</v>
      </c>
      <c r="U56" s="137">
        <v>0</v>
      </c>
      <c r="V56" s="190">
        <v>0</v>
      </c>
      <c r="W56" s="190">
        <v>0</v>
      </c>
      <c r="X56" s="137">
        <v>0</v>
      </c>
      <c r="Y56" s="191">
        <v>0</v>
      </c>
      <c r="Z56" s="191">
        <v>0</v>
      </c>
    </row>
    <row r="57" spans="1:26" ht="22.5" x14ac:dyDescent="0.55000000000000004">
      <c r="A57" s="48"/>
      <c r="B57" s="379">
        <v>6</v>
      </c>
      <c r="C57" s="295" t="s">
        <v>61</v>
      </c>
      <c r="D57" s="2" t="s">
        <v>67</v>
      </c>
      <c r="E57" s="48" t="s">
        <v>14</v>
      </c>
      <c r="F57" s="137">
        <v>25</v>
      </c>
      <c r="G57" s="190">
        <v>3</v>
      </c>
      <c r="H57" s="187">
        <v>22</v>
      </c>
      <c r="I57" s="135">
        <v>4</v>
      </c>
      <c r="J57" s="186">
        <v>1</v>
      </c>
      <c r="K57" s="186">
        <v>3</v>
      </c>
      <c r="L57" s="135">
        <v>7</v>
      </c>
      <c r="M57" s="189">
        <v>1</v>
      </c>
      <c r="N57" s="189">
        <v>6</v>
      </c>
      <c r="O57" s="135">
        <v>10</v>
      </c>
      <c r="P57" s="186">
        <v>1</v>
      </c>
      <c r="Q57" s="186">
        <v>9</v>
      </c>
      <c r="R57" s="135">
        <v>21</v>
      </c>
      <c r="S57" s="186">
        <v>2</v>
      </c>
      <c r="T57" s="186">
        <v>19</v>
      </c>
      <c r="U57" s="137">
        <v>6</v>
      </c>
      <c r="V57" s="190">
        <v>2</v>
      </c>
      <c r="W57" s="190">
        <v>4</v>
      </c>
      <c r="X57" s="137">
        <v>48</v>
      </c>
      <c r="Y57" s="191">
        <v>7</v>
      </c>
      <c r="Z57" s="191">
        <v>41</v>
      </c>
    </row>
    <row r="58" spans="1:26" ht="22.5" x14ac:dyDescent="0.55000000000000004">
      <c r="A58" s="48"/>
      <c r="B58" s="379">
        <v>7</v>
      </c>
      <c r="C58" s="295" t="s">
        <v>70</v>
      </c>
      <c r="D58" s="2" t="s">
        <v>71</v>
      </c>
      <c r="E58" s="48" t="s">
        <v>14</v>
      </c>
      <c r="F58" s="137">
        <v>148</v>
      </c>
      <c r="G58" s="190">
        <v>6</v>
      </c>
      <c r="H58" s="187">
        <v>142</v>
      </c>
      <c r="I58" s="135">
        <v>98</v>
      </c>
      <c r="J58" s="186">
        <v>13</v>
      </c>
      <c r="K58" s="186">
        <v>85</v>
      </c>
      <c r="L58" s="135">
        <v>140</v>
      </c>
      <c r="M58" s="189">
        <v>9</v>
      </c>
      <c r="N58" s="189">
        <v>131</v>
      </c>
      <c r="O58" s="135">
        <v>158</v>
      </c>
      <c r="P58" s="186">
        <v>8</v>
      </c>
      <c r="Q58" s="186">
        <v>150</v>
      </c>
      <c r="R58" s="135">
        <v>125</v>
      </c>
      <c r="S58" s="186">
        <v>9</v>
      </c>
      <c r="T58" s="186">
        <v>116</v>
      </c>
      <c r="U58" s="137">
        <v>20</v>
      </c>
      <c r="V58" s="190">
        <v>0</v>
      </c>
      <c r="W58" s="190">
        <v>20</v>
      </c>
      <c r="X58" s="137">
        <v>541</v>
      </c>
      <c r="Y58" s="191">
        <v>39</v>
      </c>
      <c r="Z58" s="191">
        <v>502</v>
      </c>
    </row>
    <row r="59" spans="1:26" ht="22.5" x14ac:dyDescent="0.55000000000000004">
      <c r="A59" s="48"/>
      <c r="B59" s="379">
        <v>8</v>
      </c>
      <c r="C59" s="295" t="s">
        <v>72</v>
      </c>
      <c r="D59" s="2" t="s">
        <v>71</v>
      </c>
      <c r="E59" s="48" t="s">
        <v>42</v>
      </c>
      <c r="F59" s="137">
        <v>4</v>
      </c>
      <c r="G59" s="190">
        <v>1</v>
      </c>
      <c r="H59" s="187">
        <v>3</v>
      </c>
      <c r="I59" s="135"/>
      <c r="J59" s="186"/>
      <c r="K59" s="186"/>
      <c r="L59" s="135"/>
      <c r="M59" s="189"/>
      <c r="N59" s="189"/>
      <c r="O59" s="135"/>
      <c r="P59" s="186"/>
      <c r="Q59" s="186"/>
      <c r="R59" s="135"/>
      <c r="S59" s="186"/>
      <c r="T59" s="186"/>
      <c r="U59" s="137"/>
      <c r="V59" s="190"/>
      <c r="W59" s="190"/>
      <c r="X59" s="137"/>
      <c r="Y59" s="191"/>
      <c r="Z59" s="191"/>
    </row>
    <row r="60" spans="1:26" ht="22.5" x14ac:dyDescent="0.55000000000000004">
      <c r="A60" s="48"/>
      <c r="B60" s="379">
        <v>9</v>
      </c>
      <c r="C60" s="295" t="s">
        <v>61</v>
      </c>
      <c r="D60" s="2" t="s">
        <v>144</v>
      </c>
      <c r="E60" s="48" t="s">
        <v>14</v>
      </c>
      <c r="F60" s="137">
        <v>0</v>
      </c>
      <c r="G60" s="190"/>
      <c r="H60" s="187"/>
      <c r="I60" s="135">
        <v>21</v>
      </c>
      <c r="J60" s="186">
        <v>9</v>
      </c>
      <c r="K60" s="186">
        <v>12</v>
      </c>
      <c r="L60" s="135">
        <v>0</v>
      </c>
      <c r="M60" s="189">
        <v>0</v>
      </c>
      <c r="N60" s="189">
        <v>0</v>
      </c>
      <c r="O60" s="135">
        <v>0</v>
      </c>
      <c r="P60" s="186">
        <v>0</v>
      </c>
      <c r="Q60" s="186">
        <v>0</v>
      </c>
      <c r="R60" s="135">
        <v>0</v>
      </c>
      <c r="S60" s="186">
        <v>0</v>
      </c>
      <c r="T60" s="186">
        <v>0</v>
      </c>
      <c r="U60" s="137">
        <v>0</v>
      </c>
      <c r="V60" s="190">
        <v>0</v>
      </c>
      <c r="W60" s="190">
        <v>0</v>
      </c>
      <c r="X60" s="137">
        <v>21</v>
      </c>
      <c r="Y60" s="191">
        <v>9</v>
      </c>
      <c r="Z60" s="191">
        <v>12</v>
      </c>
    </row>
    <row r="61" spans="1:26" s="290" customFormat="1" ht="22.5" x14ac:dyDescent="0.55000000000000004">
      <c r="A61" s="312" t="s">
        <v>73</v>
      </c>
      <c r="B61" s="312"/>
      <c r="C61" s="312"/>
      <c r="D61" s="312"/>
      <c r="E61" s="312"/>
      <c r="F61" s="137">
        <f>SUM(F51:F60)</f>
        <v>427</v>
      </c>
      <c r="G61" s="137">
        <f t="shared" ref="G61:H61" si="1">SUM(G51:G59)</f>
        <v>63</v>
      </c>
      <c r="H61" s="137">
        <f t="shared" si="1"/>
        <v>364</v>
      </c>
      <c r="I61" s="137">
        <v>234</v>
      </c>
      <c r="J61" s="137">
        <v>48</v>
      </c>
      <c r="K61" s="137">
        <v>186</v>
      </c>
      <c r="L61" s="137">
        <v>321</v>
      </c>
      <c r="M61" s="137">
        <v>64</v>
      </c>
      <c r="N61" s="137">
        <v>257</v>
      </c>
      <c r="O61" s="137">
        <v>314</v>
      </c>
      <c r="P61" s="137">
        <v>53</v>
      </c>
      <c r="Q61" s="137">
        <v>261</v>
      </c>
      <c r="R61" s="137">
        <v>347</v>
      </c>
      <c r="S61" s="137">
        <v>57</v>
      </c>
      <c r="T61" s="137">
        <v>290</v>
      </c>
      <c r="U61" s="137">
        <v>111</v>
      </c>
      <c r="V61" s="137">
        <v>24</v>
      </c>
      <c r="W61" s="137">
        <v>87</v>
      </c>
      <c r="X61" s="137">
        <v>1327</v>
      </c>
      <c r="Y61" s="137">
        <v>246</v>
      </c>
      <c r="Z61" s="137">
        <v>1081</v>
      </c>
    </row>
    <row r="62" spans="1:26" s="290" customFormat="1" ht="22.5" x14ac:dyDescent="0.55000000000000004">
      <c r="A62" s="259" t="s">
        <v>74</v>
      </c>
      <c r="B62" s="260"/>
      <c r="C62" s="260"/>
      <c r="D62" s="260"/>
      <c r="E62" s="260"/>
      <c r="F62" s="397"/>
      <c r="G62" s="397"/>
      <c r="H62" s="397"/>
      <c r="I62" s="397"/>
      <c r="J62" s="397"/>
      <c r="K62" s="397"/>
      <c r="L62" s="397"/>
      <c r="M62" s="397"/>
      <c r="N62" s="397"/>
      <c r="O62" s="397"/>
      <c r="P62" s="397"/>
      <c r="Q62" s="397"/>
      <c r="R62" s="397"/>
      <c r="S62" s="397"/>
      <c r="T62" s="397"/>
      <c r="U62" s="397"/>
      <c r="V62" s="397"/>
      <c r="W62" s="397"/>
      <c r="X62" s="397"/>
      <c r="Y62" s="397"/>
      <c r="Z62" s="398"/>
    </row>
    <row r="63" spans="1:26" ht="22.5" x14ac:dyDescent="0.55000000000000004">
      <c r="A63" s="48"/>
      <c r="B63" s="379">
        <v>1</v>
      </c>
      <c r="C63" s="295" t="s">
        <v>75</v>
      </c>
      <c r="D63" s="2" t="s">
        <v>76</v>
      </c>
      <c r="E63" s="48" t="s">
        <v>14</v>
      </c>
      <c r="F63" s="396">
        <v>68</v>
      </c>
      <c r="G63" s="190">
        <v>44</v>
      </c>
      <c r="H63" s="191">
        <v>24</v>
      </c>
      <c r="I63" s="396">
        <v>83</v>
      </c>
      <c r="J63" s="190">
        <v>47</v>
      </c>
      <c r="K63" s="190">
        <v>36</v>
      </c>
      <c r="L63" s="396">
        <v>114</v>
      </c>
      <c r="M63" s="391">
        <v>56</v>
      </c>
      <c r="N63" s="391">
        <v>58</v>
      </c>
      <c r="O63" s="396">
        <v>91</v>
      </c>
      <c r="P63" s="190">
        <v>57</v>
      </c>
      <c r="Q63" s="190">
        <v>34</v>
      </c>
      <c r="R63" s="396">
        <v>105</v>
      </c>
      <c r="S63" s="190">
        <v>77</v>
      </c>
      <c r="T63" s="190">
        <v>28</v>
      </c>
      <c r="U63" s="396">
        <v>53</v>
      </c>
      <c r="V63" s="190">
        <v>38</v>
      </c>
      <c r="W63" s="190">
        <v>15</v>
      </c>
      <c r="X63" s="396">
        <v>446</v>
      </c>
      <c r="Y63" s="191">
        <v>275</v>
      </c>
      <c r="Z63" s="191">
        <v>171</v>
      </c>
    </row>
    <row r="64" spans="1:26" ht="22.5" x14ac:dyDescent="0.55000000000000004">
      <c r="A64" s="48"/>
      <c r="B64" s="379">
        <v>2</v>
      </c>
      <c r="C64" s="295" t="s">
        <v>77</v>
      </c>
      <c r="D64" s="2" t="s">
        <v>79</v>
      </c>
      <c r="E64" s="48" t="s">
        <v>14</v>
      </c>
      <c r="F64" s="396">
        <v>127</v>
      </c>
      <c r="G64" s="190">
        <v>52</v>
      </c>
      <c r="H64" s="187">
        <v>75</v>
      </c>
      <c r="I64" s="399">
        <v>44</v>
      </c>
      <c r="J64" s="186">
        <v>23</v>
      </c>
      <c r="K64" s="186">
        <v>21</v>
      </c>
      <c r="L64" s="399">
        <v>50</v>
      </c>
      <c r="M64" s="189">
        <v>18</v>
      </c>
      <c r="N64" s="189">
        <v>32</v>
      </c>
      <c r="O64" s="399">
        <v>80</v>
      </c>
      <c r="P64" s="186">
        <v>31</v>
      </c>
      <c r="Q64" s="186">
        <v>49</v>
      </c>
      <c r="R64" s="399">
        <v>83</v>
      </c>
      <c r="S64" s="186">
        <v>43</v>
      </c>
      <c r="T64" s="186">
        <v>40</v>
      </c>
      <c r="U64" s="396">
        <v>63</v>
      </c>
      <c r="V64" s="190">
        <v>36</v>
      </c>
      <c r="W64" s="190">
        <v>27</v>
      </c>
      <c r="X64" s="396">
        <v>320</v>
      </c>
      <c r="Y64" s="191">
        <v>151</v>
      </c>
      <c r="Z64" s="191">
        <v>169</v>
      </c>
    </row>
    <row r="65" spans="1:26" ht="22.5" x14ac:dyDescent="0.55000000000000004">
      <c r="A65" s="48"/>
      <c r="B65" s="379">
        <v>3</v>
      </c>
      <c r="C65" s="295" t="s">
        <v>80</v>
      </c>
      <c r="D65" s="2" t="s">
        <v>78</v>
      </c>
      <c r="E65" s="48" t="s">
        <v>42</v>
      </c>
      <c r="F65" s="396">
        <v>4</v>
      </c>
      <c r="G65" s="190">
        <v>3</v>
      </c>
      <c r="H65" s="187">
        <v>1</v>
      </c>
      <c r="I65" s="399">
        <v>0</v>
      </c>
      <c r="J65" s="186">
        <v>0</v>
      </c>
      <c r="K65" s="186">
        <v>0</v>
      </c>
      <c r="L65" s="399">
        <v>0</v>
      </c>
      <c r="M65" s="189">
        <v>0</v>
      </c>
      <c r="N65" s="189">
        <v>0</v>
      </c>
      <c r="O65" s="399">
        <v>0</v>
      </c>
      <c r="P65" s="186">
        <v>0</v>
      </c>
      <c r="Q65" s="186">
        <v>0</v>
      </c>
      <c r="R65" s="399">
        <v>0</v>
      </c>
      <c r="S65" s="186">
        <v>0</v>
      </c>
      <c r="T65" s="186">
        <v>0</v>
      </c>
      <c r="U65" s="396">
        <v>4</v>
      </c>
      <c r="V65" s="190">
        <v>4</v>
      </c>
      <c r="W65" s="190">
        <v>0</v>
      </c>
      <c r="X65" s="396">
        <v>4</v>
      </c>
      <c r="Y65" s="191">
        <v>4</v>
      </c>
      <c r="Z65" s="191">
        <v>0</v>
      </c>
    </row>
    <row r="66" spans="1:26" ht="22.5" x14ac:dyDescent="0.55000000000000004">
      <c r="A66" s="48"/>
      <c r="B66" s="379">
        <v>4</v>
      </c>
      <c r="C66" s="295" t="s">
        <v>81</v>
      </c>
      <c r="D66" s="2" t="s">
        <v>82</v>
      </c>
      <c r="E66" s="48" t="s">
        <v>14</v>
      </c>
      <c r="F66" s="396">
        <v>147</v>
      </c>
      <c r="G66" s="190">
        <v>82</v>
      </c>
      <c r="H66" s="187">
        <v>65</v>
      </c>
      <c r="I66" s="399">
        <v>114</v>
      </c>
      <c r="J66" s="186">
        <v>46</v>
      </c>
      <c r="K66" s="186">
        <v>68</v>
      </c>
      <c r="L66" s="399">
        <v>116</v>
      </c>
      <c r="M66" s="189">
        <v>63</v>
      </c>
      <c r="N66" s="189">
        <v>53</v>
      </c>
      <c r="O66" s="399">
        <v>144</v>
      </c>
      <c r="P66" s="186">
        <v>79</v>
      </c>
      <c r="Q66" s="186">
        <v>65</v>
      </c>
      <c r="R66" s="399">
        <v>127</v>
      </c>
      <c r="S66" s="186">
        <v>59</v>
      </c>
      <c r="T66" s="186">
        <v>68</v>
      </c>
      <c r="U66" s="396">
        <v>64</v>
      </c>
      <c r="V66" s="190">
        <v>37</v>
      </c>
      <c r="W66" s="190">
        <v>27</v>
      </c>
      <c r="X66" s="396">
        <v>565</v>
      </c>
      <c r="Y66" s="191">
        <v>284</v>
      </c>
      <c r="Z66" s="191">
        <v>281</v>
      </c>
    </row>
    <row r="67" spans="1:26" s="290" customFormat="1" ht="22.5" x14ac:dyDescent="0.55000000000000004">
      <c r="A67" s="345" t="s">
        <v>83</v>
      </c>
      <c r="B67" s="345"/>
      <c r="C67" s="345"/>
      <c r="D67" s="345"/>
      <c r="E67" s="345"/>
      <c r="F67" s="396">
        <f>SUM(F63:F66)</f>
        <v>346</v>
      </c>
      <c r="G67" s="396">
        <f t="shared" ref="G67:H67" si="2">SUM(G63:G66)</f>
        <v>181</v>
      </c>
      <c r="H67" s="396">
        <f t="shared" si="2"/>
        <v>165</v>
      </c>
      <c r="I67" s="396">
        <v>241</v>
      </c>
      <c r="J67" s="396">
        <v>116</v>
      </c>
      <c r="K67" s="396">
        <v>125</v>
      </c>
      <c r="L67" s="396">
        <v>280</v>
      </c>
      <c r="M67" s="396">
        <v>137</v>
      </c>
      <c r="N67" s="396">
        <v>143</v>
      </c>
      <c r="O67" s="396">
        <v>315</v>
      </c>
      <c r="P67" s="396">
        <v>167</v>
      </c>
      <c r="Q67" s="396">
        <v>148</v>
      </c>
      <c r="R67" s="396">
        <v>315</v>
      </c>
      <c r="S67" s="396">
        <v>179</v>
      </c>
      <c r="T67" s="396">
        <v>136</v>
      </c>
      <c r="U67" s="396">
        <v>184</v>
      </c>
      <c r="V67" s="396">
        <v>115</v>
      </c>
      <c r="W67" s="396">
        <v>69</v>
      </c>
      <c r="X67" s="396">
        <v>1335</v>
      </c>
      <c r="Y67" s="396">
        <v>714</v>
      </c>
      <c r="Z67" s="396">
        <v>621</v>
      </c>
    </row>
    <row r="68" spans="1:26" s="290" customFormat="1" ht="22.5" x14ac:dyDescent="0.55000000000000004">
      <c r="A68" s="329" t="s">
        <v>84</v>
      </c>
      <c r="B68" s="329"/>
      <c r="C68" s="329"/>
      <c r="D68" s="329"/>
      <c r="E68" s="329"/>
      <c r="F68" s="395">
        <f>SUM(F18,F36,F49,F61,F67)</f>
        <v>2307</v>
      </c>
      <c r="G68" s="395">
        <f>SUM(G18,G36,G49,G61,G67)</f>
        <v>702</v>
      </c>
      <c r="H68" s="395">
        <f>SUM(H18,H36,H49,H61,H67)</f>
        <v>1604</v>
      </c>
      <c r="I68" s="395">
        <v>1975</v>
      </c>
      <c r="J68" s="395">
        <v>634</v>
      </c>
      <c r="K68" s="395">
        <v>1341</v>
      </c>
      <c r="L68" s="395">
        <v>2211</v>
      </c>
      <c r="M68" s="395">
        <v>705</v>
      </c>
      <c r="N68" s="395">
        <v>1506</v>
      </c>
      <c r="O68" s="395">
        <v>1863</v>
      </c>
      <c r="P68" s="395">
        <v>584</v>
      </c>
      <c r="Q68" s="395">
        <v>1279</v>
      </c>
      <c r="R68" s="395">
        <v>2072</v>
      </c>
      <c r="S68" s="395">
        <v>678</v>
      </c>
      <c r="T68" s="395">
        <v>1394</v>
      </c>
      <c r="U68" s="395">
        <v>1580</v>
      </c>
      <c r="V68" s="395">
        <v>547</v>
      </c>
      <c r="W68" s="395">
        <v>1033</v>
      </c>
      <c r="X68" s="395">
        <v>9701</v>
      </c>
      <c r="Y68" s="395">
        <v>3148</v>
      </c>
      <c r="Z68" s="395">
        <v>6553</v>
      </c>
    </row>
  </sheetData>
  <mergeCells count="15">
    <mergeCell ref="A36:E36"/>
    <mergeCell ref="A49:E49"/>
    <mergeCell ref="A61:E61"/>
    <mergeCell ref="A67:E67"/>
    <mergeCell ref="A68:E68"/>
    <mergeCell ref="I2:Z2"/>
    <mergeCell ref="A18:E18"/>
    <mergeCell ref="F2:H2"/>
    <mergeCell ref="F3:H3"/>
    <mergeCell ref="I3:K3"/>
    <mergeCell ref="L3:N3"/>
    <mergeCell ref="O3:Q3"/>
    <mergeCell ref="R3:T3"/>
    <mergeCell ref="U3:W3"/>
    <mergeCell ref="X3:Z3"/>
  </mergeCells>
  <pageMargins left="0.39370078740157483" right="0.39370078740157483" top="0.39370078740157483" bottom="0.39370078740157483" header="0.51181102362204722" footer="0.51181102362204722"/>
  <pageSetup paperSize="9" scale="68" orientation="landscape" r:id="rId1"/>
  <headerFooter alignWithMargins="0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5</vt:i4>
      </vt:variant>
    </vt:vector>
  </HeadingPairs>
  <TitlesOfParts>
    <vt:vector size="12" baseType="lpstr">
      <vt:lpstr>แยกชั้นปี</vt:lpstr>
      <vt:lpstr>จบปี62</vt:lpstr>
      <vt:lpstr>สรุปแยก</vt:lpstr>
      <vt:lpstr>สรุปรวม</vt:lpstr>
      <vt:lpstr>เผยแพร่ 4</vt:lpstr>
      <vt:lpstr>เผยแพร่ 5</vt:lpstr>
      <vt:lpstr>จัดหางาน</vt:lpstr>
      <vt:lpstr>จบปี62!Print_Titles</vt:lpstr>
      <vt:lpstr>จัดหางาน!Print_Titles</vt:lpstr>
      <vt:lpstr>'เผยแพร่ 5'!Print_Titles</vt:lpstr>
      <vt:lpstr>แยกชั้นปี!Print_Titles</vt:lpstr>
      <vt:lpstr>สรุปแยก!Print_Titles</vt:lpstr>
    </vt:vector>
  </TitlesOfParts>
  <Company>www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</dc:creator>
  <cp:lastModifiedBy>Admin</cp:lastModifiedBy>
  <cp:lastPrinted>2020-10-28T05:57:13Z</cp:lastPrinted>
  <dcterms:created xsi:type="dcterms:W3CDTF">2015-10-24T07:41:00Z</dcterms:created>
  <dcterms:modified xsi:type="dcterms:W3CDTF">2020-10-28T05:58:42Z</dcterms:modified>
</cp:coreProperties>
</file>