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gis2009\text\"/>
    </mc:Choice>
  </mc:AlternateContent>
  <xr:revisionPtr revIDLastSave="0" documentId="13_ncr:1_{099211AE-8A8C-4626-955E-3F3111CDB245}" xr6:coauthVersionLast="45" xr6:coauthVersionMax="45" xr10:uidLastSave="{00000000-0000-0000-0000-000000000000}"/>
  <bookViews>
    <workbookView xWindow="-120" yWindow="-120" windowWidth="29040" windowHeight="15840" tabRatio="713" activeTab="4" xr2:uid="{00000000-000D-0000-FFFF-FFFF00000000}"/>
  </bookViews>
  <sheets>
    <sheet name="แยกชั้นปี" sheetId="1" r:id="rId1"/>
    <sheet name="จบปี63" sheetId="17" r:id="rId2"/>
    <sheet name="จบปี64" sheetId="19" r:id="rId3"/>
    <sheet name="สรุปแยก" sheetId="6" r:id="rId4"/>
    <sheet name="สรุปรวม" sheetId="5" r:id="rId5"/>
    <sheet name="เผยแพร่ 4" sheetId="14" r:id="rId6"/>
    <sheet name="เผยแพร่ 5" sheetId="15" r:id="rId7"/>
    <sheet name="จัดหางาน" sheetId="18" r:id="rId8"/>
  </sheets>
  <externalReferences>
    <externalReference r:id="rId9"/>
  </externalReferences>
  <definedNames>
    <definedName name="_xlnm.Print_Titles" localSheetId="1">จบปี63!$1:$4</definedName>
    <definedName name="_xlnm.Print_Titles" localSheetId="2">จบปี64!$1:$4</definedName>
    <definedName name="_xlnm.Print_Titles" localSheetId="7">จัดหางาน!$1:$4</definedName>
    <definedName name="_xlnm.Print_Titles" localSheetId="6">'เผยแพร่ 5'!$1:$5</definedName>
    <definedName name="_xlnm.Print_Titles" localSheetId="0">แยกชั้นปี!$1:$4</definedName>
    <definedName name="_xlnm.Print_Titles" localSheetId="3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5" i="5" l="1"/>
  <c r="AA16" i="5"/>
  <c r="AA15" i="5"/>
  <c r="AA14" i="5"/>
  <c r="Z16" i="5"/>
  <c r="Z15" i="5"/>
  <c r="Z14" i="5"/>
  <c r="AA13" i="5"/>
  <c r="AA12" i="5"/>
  <c r="Z13" i="5"/>
  <c r="Z12" i="5"/>
  <c r="AE12" i="5" s="1"/>
  <c r="Z11" i="5"/>
  <c r="AA9" i="5"/>
  <c r="Z10" i="5"/>
  <c r="AE10" i="5" s="1"/>
  <c r="Z9" i="5"/>
  <c r="AE9" i="5" s="1"/>
  <c r="Z7" i="5"/>
  <c r="Z6" i="5"/>
  <c r="Z5" i="5"/>
  <c r="AD8" i="5"/>
  <c r="AC8" i="5"/>
  <c r="AB8" i="5"/>
  <c r="AB17" i="5" s="1"/>
  <c r="Z8" i="5"/>
  <c r="AA7" i="5"/>
  <c r="AA5" i="5"/>
  <c r="AA17" i="5"/>
  <c r="AD17" i="5"/>
  <c r="AC17" i="5"/>
  <c r="AE16" i="5"/>
  <c r="AE15" i="5"/>
  <c r="AE14" i="5"/>
  <c r="AE13" i="5"/>
  <c r="AE11" i="5"/>
  <c r="AE6" i="5"/>
  <c r="Z17" i="5" l="1"/>
  <c r="AE7" i="5"/>
  <c r="AE8" i="5"/>
  <c r="AE5" i="5"/>
  <c r="G62" i="17"/>
  <c r="H62" i="17"/>
  <c r="I62" i="17"/>
  <c r="J62" i="17"/>
  <c r="K62" i="17"/>
  <c r="L62" i="17"/>
  <c r="M62" i="17"/>
  <c r="N62" i="17"/>
  <c r="O62" i="17"/>
  <c r="P62" i="17"/>
  <c r="Q62" i="17"/>
  <c r="F62" i="17"/>
  <c r="G61" i="19"/>
  <c r="I61" i="19"/>
  <c r="J61" i="19"/>
  <c r="L61" i="19"/>
  <c r="F61" i="19"/>
  <c r="Q60" i="19"/>
  <c r="N59" i="19"/>
  <c r="Q57" i="19"/>
  <c r="K60" i="19"/>
  <c r="K58" i="19"/>
  <c r="K57" i="19"/>
  <c r="K61" i="19" s="1"/>
  <c r="H60" i="19"/>
  <c r="H58" i="19"/>
  <c r="H57" i="19"/>
  <c r="H61" i="19" s="1"/>
  <c r="G55" i="19"/>
  <c r="I55" i="19"/>
  <c r="I62" i="19" s="1"/>
  <c r="J55" i="19"/>
  <c r="F55" i="19"/>
  <c r="K54" i="19"/>
  <c r="Q54" i="19" s="1"/>
  <c r="K51" i="19"/>
  <c r="K49" i="19"/>
  <c r="Q48" i="19"/>
  <c r="H54" i="19"/>
  <c r="H53" i="19"/>
  <c r="Q53" i="19" s="1"/>
  <c r="H52" i="19"/>
  <c r="Q52" i="19" s="1"/>
  <c r="H51" i="19"/>
  <c r="H50" i="19"/>
  <c r="Q50" i="19" s="1"/>
  <c r="H49" i="19"/>
  <c r="Q49" i="19" s="1"/>
  <c r="H48" i="19"/>
  <c r="H55" i="19" s="1"/>
  <c r="Q44" i="19"/>
  <c r="K43" i="19"/>
  <c r="K41" i="19"/>
  <c r="Q41" i="19" s="1"/>
  <c r="K40" i="19"/>
  <c r="Q38" i="19"/>
  <c r="K37" i="19"/>
  <c r="G46" i="19"/>
  <c r="I46" i="19"/>
  <c r="J46" i="19"/>
  <c r="L62" i="19"/>
  <c r="F46" i="19"/>
  <c r="F62" i="19" s="1"/>
  <c r="H45" i="19"/>
  <c r="Q45" i="19" s="1"/>
  <c r="H44" i="19"/>
  <c r="H43" i="19"/>
  <c r="H42" i="19"/>
  <c r="H46" i="19" s="1"/>
  <c r="H40" i="19"/>
  <c r="Q40" i="19" s="1"/>
  <c r="H39" i="19"/>
  <c r="Q39" i="19" s="1"/>
  <c r="H38" i="19"/>
  <c r="H37" i="19"/>
  <c r="M35" i="19"/>
  <c r="L35" i="19"/>
  <c r="G35" i="19"/>
  <c r="F35" i="19"/>
  <c r="H30" i="19"/>
  <c r="Q30" i="19" s="1"/>
  <c r="H29" i="19"/>
  <c r="H28" i="19"/>
  <c r="Q28" i="19" s="1"/>
  <c r="H27" i="19"/>
  <c r="H26" i="19"/>
  <c r="H25" i="19"/>
  <c r="H24" i="19"/>
  <c r="Q24" i="19" s="1"/>
  <c r="H23" i="19"/>
  <c r="H22" i="19"/>
  <c r="Q22" i="19" s="1"/>
  <c r="H21" i="19"/>
  <c r="H35" i="19" s="1"/>
  <c r="H20" i="19"/>
  <c r="M62" i="19"/>
  <c r="J18" i="19"/>
  <c r="J62" i="19" s="1"/>
  <c r="I18" i="19"/>
  <c r="G18" i="19"/>
  <c r="G62" i="19" s="1"/>
  <c r="F18" i="19"/>
  <c r="K7" i="19"/>
  <c r="Q9" i="19"/>
  <c r="K17" i="19"/>
  <c r="H7" i="19"/>
  <c r="H8" i="19"/>
  <c r="Q8" i="19" s="1"/>
  <c r="H9" i="19"/>
  <c r="H10" i="19"/>
  <c r="Q10" i="19" s="1"/>
  <c r="H11" i="19"/>
  <c r="H12" i="19"/>
  <c r="Q12" i="19" s="1"/>
  <c r="H13" i="19"/>
  <c r="Q13" i="19" s="1"/>
  <c r="H14" i="19"/>
  <c r="Q14" i="19" s="1"/>
  <c r="H15" i="19"/>
  <c r="Q15" i="19" s="1"/>
  <c r="H16" i="19"/>
  <c r="Q16" i="19" s="1"/>
  <c r="H17" i="19"/>
  <c r="P60" i="19"/>
  <c r="O60" i="19"/>
  <c r="O59" i="19"/>
  <c r="P58" i="19"/>
  <c r="P61" i="19" s="1"/>
  <c r="O58" i="19"/>
  <c r="P57" i="19"/>
  <c r="O57" i="19"/>
  <c r="O61" i="19" s="1"/>
  <c r="P54" i="19"/>
  <c r="O54" i="19"/>
  <c r="P53" i="19"/>
  <c r="O53" i="19"/>
  <c r="P52" i="19"/>
  <c r="P51" i="19"/>
  <c r="O51" i="19"/>
  <c r="P50" i="19"/>
  <c r="O50" i="19"/>
  <c r="P49" i="19"/>
  <c r="O49" i="19"/>
  <c r="O55" i="19" s="1"/>
  <c r="P48" i="19"/>
  <c r="P55" i="19" s="1"/>
  <c r="O48" i="19"/>
  <c r="P45" i="19"/>
  <c r="O45" i="19"/>
  <c r="O46" i="19" s="1"/>
  <c r="P44" i="19"/>
  <c r="O44" i="19"/>
  <c r="P43" i="19"/>
  <c r="O43" i="19"/>
  <c r="P42" i="19"/>
  <c r="O42" i="19"/>
  <c r="O41" i="19"/>
  <c r="P40" i="19"/>
  <c r="O40" i="19"/>
  <c r="P39" i="19"/>
  <c r="O39" i="19"/>
  <c r="P38" i="19"/>
  <c r="O38" i="19"/>
  <c r="P37" i="19"/>
  <c r="P46" i="19" s="1"/>
  <c r="O37" i="19"/>
  <c r="Q34" i="19"/>
  <c r="P34" i="19"/>
  <c r="O34" i="19"/>
  <c r="P33" i="19"/>
  <c r="O33" i="19"/>
  <c r="P32" i="19"/>
  <c r="O32" i="19"/>
  <c r="P31" i="19"/>
  <c r="O31" i="19"/>
  <c r="P30" i="19"/>
  <c r="O30" i="19"/>
  <c r="Q29" i="19"/>
  <c r="P29" i="19"/>
  <c r="O29" i="19"/>
  <c r="P28" i="19"/>
  <c r="O28" i="19"/>
  <c r="Q27" i="19"/>
  <c r="P27" i="19"/>
  <c r="O27" i="19"/>
  <c r="Q26" i="19"/>
  <c r="P26" i="19"/>
  <c r="P35" i="19" s="1"/>
  <c r="O26" i="19"/>
  <c r="Q25" i="19"/>
  <c r="P25" i="19"/>
  <c r="O25" i="19"/>
  <c r="P24" i="19"/>
  <c r="O24" i="19"/>
  <c r="Q23" i="19"/>
  <c r="P23" i="19"/>
  <c r="O23" i="19"/>
  <c r="P22" i="19"/>
  <c r="O22" i="19"/>
  <c r="Q21" i="19"/>
  <c r="P21" i="19"/>
  <c r="O21" i="19"/>
  <c r="O35" i="19" s="1"/>
  <c r="Q20" i="19"/>
  <c r="P20" i="19"/>
  <c r="Q17" i="19"/>
  <c r="P17" i="19"/>
  <c r="O17" i="19"/>
  <c r="P16" i="19"/>
  <c r="O16" i="19"/>
  <c r="P15" i="19"/>
  <c r="O15" i="19"/>
  <c r="P14" i="19"/>
  <c r="O14" i="19"/>
  <c r="P13" i="19"/>
  <c r="O13" i="19"/>
  <c r="P12" i="19"/>
  <c r="O12" i="19"/>
  <c r="Q11" i="19"/>
  <c r="P11" i="19"/>
  <c r="P10" i="19"/>
  <c r="O10" i="19"/>
  <c r="P9" i="19"/>
  <c r="O9" i="19"/>
  <c r="P8" i="19"/>
  <c r="O8" i="19"/>
  <c r="P7" i="19"/>
  <c r="O7" i="19"/>
  <c r="Q6" i="19"/>
  <c r="P6" i="19"/>
  <c r="O6" i="19"/>
  <c r="H6" i="19"/>
  <c r="H18" i="19" s="1"/>
  <c r="N34" i="19"/>
  <c r="N33" i="19"/>
  <c r="Q33" i="19" s="1"/>
  <c r="N32" i="19"/>
  <c r="Q32" i="19" s="1"/>
  <c r="N31" i="19"/>
  <c r="Q31" i="19" s="1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37" i="19"/>
  <c r="D37" i="19"/>
  <c r="C37" i="19"/>
  <c r="B37" i="19"/>
  <c r="E34" i="19"/>
  <c r="D34" i="19"/>
  <c r="C34" i="19"/>
  <c r="E33" i="19"/>
  <c r="D33" i="19"/>
  <c r="C33" i="19"/>
  <c r="E32" i="19"/>
  <c r="D32" i="19"/>
  <c r="C32" i="19"/>
  <c r="B32" i="19"/>
  <c r="E31" i="19"/>
  <c r="D31" i="19"/>
  <c r="C31" i="19"/>
  <c r="B31" i="19"/>
  <c r="E30" i="19"/>
  <c r="D30" i="19"/>
  <c r="C30" i="19"/>
  <c r="B30" i="19"/>
  <c r="E29" i="19"/>
  <c r="D29" i="19"/>
  <c r="C29" i="19"/>
  <c r="B29" i="19"/>
  <c r="E28" i="19"/>
  <c r="D28" i="19"/>
  <c r="C28" i="19"/>
  <c r="B28" i="19"/>
  <c r="E27" i="19"/>
  <c r="D27" i="19"/>
  <c r="C27" i="19"/>
  <c r="B27" i="19"/>
  <c r="E26" i="19"/>
  <c r="D26" i="19"/>
  <c r="C26" i="19"/>
  <c r="B26" i="19"/>
  <c r="E25" i="19"/>
  <c r="D25" i="19"/>
  <c r="C25" i="19"/>
  <c r="B25" i="19"/>
  <c r="E24" i="19"/>
  <c r="D24" i="19"/>
  <c r="C24" i="19"/>
  <c r="B24" i="19"/>
  <c r="E23" i="19"/>
  <c r="D23" i="19"/>
  <c r="C23" i="19"/>
  <c r="B23" i="19"/>
  <c r="E22" i="19"/>
  <c r="D22" i="19"/>
  <c r="C22" i="19"/>
  <c r="B22" i="19"/>
  <c r="E21" i="19"/>
  <c r="D21" i="19"/>
  <c r="C21" i="19"/>
  <c r="B21" i="19"/>
  <c r="E20" i="19"/>
  <c r="D20" i="19"/>
  <c r="C20" i="19"/>
  <c r="B20" i="19"/>
  <c r="E17" i="19"/>
  <c r="D17" i="19"/>
  <c r="C17" i="19"/>
  <c r="B17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AE17" i="5" l="1"/>
  <c r="H62" i="19"/>
  <c r="Q35" i="19"/>
  <c r="Q42" i="19"/>
  <c r="K46" i="19"/>
  <c r="K55" i="19"/>
  <c r="Q7" i="19"/>
  <c r="K18" i="19"/>
  <c r="N35" i="19"/>
  <c r="P18" i="19"/>
  <c r="P62" i="19" s="1"/>
  <c r="O18" i="19"/>
  <c r="O62" i="19" s="1"/>
  <c r="N61" i="19"/>
  <c r="Q18" i="19"/>
  <c r="Q59" i="19"/>
  <c r="Q58" i="19"/>
  <c r="Q61" i="19" s="1"/>
  <c r="Q51" i="19"/>
  <c r="Q55" i="19" s="1"/>
  <c r="Q37" i="19"/>
  <c r="Q46" i="19" s="1"/>
  <c r="Q43" i="19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H64" i="18"/>
  <c r="G64" i="18"/>
  <c r="F64" i="18"/>
  <c r="F61" i="18"/>
  <c r="F62" i="18"/>
  <c r="F63" i="18"/>
  <c r="F60" i="18"/>
  <c r="H63" i="18"/>
  <c r="G63" i="18"/>
  <c r="G61" i="18"/>
  <c r="H61" i="18"/>
  <c r="H60" i="18"/>
  <c r="G60" i="18"/>
  <c r="F51" i="18"/>
  <c r="F52" i="18"/>
  <c r="F53" i="18"/>
  <c r="F54" i="18"/>
  <c r="F55" i="18"/>
  <c r="F56" i="18"/>
  <c r="F50" i="18"/>
  <c r="G51" i="18"/>
  <c r="H51" i="18"/>
  <c r="G52" i="18"/>
  <c r="H52" i="18"/>
  <c r="G53" i="18"/>
  <c r="H53" i="18"/>
  <c r="G54" i="18"/>
  <c r="H54" i="18"/>
  <c r="G55" i="18"/>
  <c r="H55" i="18"/>
  <c r="G56" i="18"/>
  <c r="H56" i="18"/>
  <c r="H50" i="18"/>
  <c r="G50" i="18"/>
  <c r="F40" i="18"/>
  <c r="F41" i="18"/>
  <c r="F42" i="18"/>
  <c r="F43" i="18"/>
  <c r="F44" i="18"/>
  <c r="F45" i="18"/>
  <c r="F46" i="18"/>
  <c r="F47" i="18"/>
  <c r="F39" i="18"/>
  <c r="G40" i="18"/>
  <c r="H40" i="18"/>
  <c r="G41" i="18"/>
  <c r="H41" i="18"/>
  <c r="G42" i="18"/>
  <c r="H42" i="18"/>
  <c r="G43" i="18"/>
  <c r="H43" i="18"/>
  <c r="G44" i="18"/>
  <c r="H44" i="18"/>
  <c r="G45" i="18"/>
  <c r="H45" i="18"/>
  <c r="G46" i="18"/>
  <c r="H46" i="18"/>
  <c r="G47" i="18"/>
  <c r="H47" i="18"/>
  <c r="H39" i="18"/>
  <c r="G39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21" i="18"/>
  <c r="G22" i="18"/>
  <c r="H22" i="18"/>
  <c r="G23" i="18"/>
  <c r="H23" i="18"/>
  <c r="G24" i="18"/>
  <c r="H24" i="18"/>
  <c r="G25" i="18"/>
  <c r="H25" i="18"/>
  <c r="G26" i="18"/>
  <c r="H26" i="18"/>
  <c r="G27" i="18"/>
  <c r="H27" i="18"/>
  <c r="G28" i="18"/>
  <c r="H28" i="18"/>
  <c r="G29" i="18"/>
  <c r="H29" i="18"/>
  <c r="G30" i="18"/>
  <c r="H30" i="18"/>
  <c r="G31" i="18"/>
  <c r="H31" i="18"/>
  <c r="G32" i="18"/>
  <c r="H32" i="18"/>
  <c r="G33" i="18"/>
  <c r="H33" i="18"/>
  <c r="G34" i="18"/>
  <c r="H34" i="18"/>
  <c r="G35" i="18"/>
  <c r="H35" i="18"/>
  <c r="G36" i="18"/>
  <c r="H36" i="18"/>
  <c r="H21" i="18"/>
  <c r="G21" i="18"/>
  <c r="F7" i="18"/>
  <c r="F8" i="18"/>
  <c r="F9" i="18"/>
  <c r="F10" i="18"/>
  <c r="F11" i="18"/>
  <c r="F12" i="18"/>
  <c r="F13" i="18"/>
  <c r="F14" i="18"/>
  <c r="F15" i="18"/>
  <c r="F16" i="18"/>
  <c r="F17" i="18"/>
  <c r="F6" i="18"/>
  <c r="G7" i="18"/>
  <c r="H7" i="18"/>
  <c r="G8" i="18"/>
  <c r="H8" i="18"/>
  <c r="G9" i="18"/>
  <c r="H9" i="18"/>
  <c r="G10" i="18"/>
  <c r="H10" i="18"/>
  <c r="G11" i="18"/>
  <c r="H11" i="18"/>
  <c r="G12" i="18"/>
  <c r="H12" i="18"/>
  <c r="G13" i="18"/>
  <c r="H13" i="18"/>
  <c r="G14" i="18"/>
  <c r="H14" i="18"/>
  <c r="G15" i="18"/>
  <c r="H15" i="18"/>
  <c r="G16" i="18"/>
  <c r="H16" i="18"/>
  <c r="G17" i="18"/>
  <c r="H17" i="18"/>
  <c r="H6" i="18"/>
  <c r="G6" i="18"/>
  <c r="U5" i="5"/>
  <c r="T5" i="5"/>
  <c r="T6" i="5"/>
  <c r="T7" i="5"/>
  <c r="U9" i="5"/>
  <c r="T9" i="5"/>
  <c r="T10" i="5"/>
  <c r="U12" i="5"/>
  <c r="T12" i="5"/>
  <c r="T11" i="5"/>
  <c r="U13" i="5"/>
  <c r="T13" i="5"/>
  <c r="U15" i="5"/>
  <c r="U16" i="5"/>
  <c r="U14" i="5"/>
  <c r="T16" i="5"/>
  <c r="T15" i="5"/>
  <c r="T14" i="5"/>
  <c r="W8" i="5"/>
  <c r="X8" i="5"/>
  <c r="V8" i="5"/>
  <c r="T8" i="5"/>
  <c r="N61" i="6"/>
  <c r="N60" i="6"/>
  <c r="Q60" i="6" s="1"/>
  <c r="O63" i="6"/>
  <c r="N63" i="6"/>
  <c r="O61" i="6"/>
  <c r="O64" i="6"/>
  <c r="O60" i="6"/>
  <c r="O19" i="6"/>
  <c r="O7" i="6"/>
  <c r="Q7" i="6" s="1"/>
  <c r="Q10" i="6"/>
  <c r="Q13" i="6"/>
  <c r="Q16" i="6"/>
  <c r="O51" i="6"/>
  <c r="O53" i="6"/>
  <c r="Q53" i="6" s="1"/>
  <c r="O58" i="6"/>
  <c r="O56" i="6"/>
  <c r="N51" i="6"/>
  <c r="Q51" i="6" s="1"/>
  <c r="N52" i="6"/>
  <c r="N53" i="6"/>
  <c r="N58" i="6" s="1"/>
  <c r="N54" i="6"/>
  <c r="N55" i="6"/>
  <c r="N56" i="6"/>
  <c r="N50" i="6"/>
  <c r="O48" i="6"/>
  <c r="O42" i="6"/>
  <c r="O45" i="6"/>
  <c r="Q47" i="6"/>
  <c r="O39" i="6"/>
  <c r="N40" i="6"/>
  <c r="N48" i="6" s="1"/>
  <c r="N41" i="6"/>
  <c r="Q41" i="6" s="1"/>
  <c r="N42" i="6"/>
  <c r="N43" i="6"/>
  <c r="N44" i="6"/>
  <c r="N45" i="6"/>
  <c r="Q45" i="6" s="1"/>
  <c r="N46" i="6"/>
  <c r="N47" i="6"/>
  <c r="N39" i="6"/>
  <c r="P65" i="6"/>
  <c r="M65" i="6"/>
  <c r="L65" i="6"/>
  <c r="K65" i="6"/>
  <c r="J65" i="6"/>
  <c r="I65" i="6"/>
  <c r="H65" i="6"/>
  <c r="G65" i="6"/>
  <c r="F65" i="6"/>
  <c r="N64" i="6"/>
  <c r="M64" i="6"/>
  <c r="L64" i="6"/>
  <c r="K64" i="6"/>
  <c r="J64" i="6"/>
  <c r="I64" i="6"/>
  <c r="H64" i="6"/>
  <c r="G64" i="6"/>
  <c r="F64" i="6"/>
  <c r="M58" i="6"/>
  <c r="L58" i="6"/>
  <c r="K58" i="6"/>
  <c r="J58" i="6"/>
  <c r="I58" i="6"/>
  <c r="H58" i="6"/>
  <c r="G58" i="6"/>
  <c r="F58" i="6"/>
  <c r="M48" i="6"/>
  <c r="L48" i="6"/>
  <c r="K48" i="6"/>
  <c r="J48" i="6"/>
  <c r="I48" i="6"/>
  <c r="H48" i="6"/>
  <c r="G48" i="6"/>
  <c r="F48" i="6"/>
  <c r="Q37" i="6"/>
  <c r="P37" i="6"/>
  <c r="N37" i="6"/>
  <c r="M37" i="6"/>
  <c r="L37" i="6"/>
  <c r="K37" i="6"/>
  <c r="J37" i="6"/>
  <c r="I37" i="6"/>
  <c r="H37" i="6"/>
  <c r="G37" i="6"/>
  <c r="F37" i="6"/>
  <c r="N19" i="6"/>
  <c r="M19" i="6"/>
  <c r="K19" i="6"/>
  <c r="J19" i="6"/>
  <c r="I19" i="6"/>
  <c r="G19" i="6"/>
  <c r="F19" i="6"/>
  <c r="Q63" i="6"/>
  <c r="Q61" i="6"/>
  <c r="Q56" i="6"/>
  <c r="Q52" i="6"/>
  <c r="Q50" i="6"/>
  <c r="Q46" i="6"/>
  <c r="Q39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17" i="6"/>
  <c r="Q15" i="6"/>
  <c r="Q14" i="6"/>
  <c r="Q12" i="6"/>
  <c r="Q11" i="6"/>
  <c r="Q9" i="6"/>
  <c r="Q8" i="6"/>
  <c r="Q6" i="6"/>
  <c r="P33" i="6"/>
  <c r="P34" i="6"/>
  <c r="P35" i="6"/>
  <c r="P36" i="6"/>
  <c r="P32" i="6"/>
  <c r="B39" i="17"/>
  <c r="C39" i="17"/>
  <c r="D39" i="17"/>
  <c r="E39" i="17"/>
  <c r="B40" i="17"/>
  <c r="C40" i="17"/>
  <c r="D40" i="17"/>
  <c r="E40" i="17"/>
  <c r="B41" i="17"/>
  <c r="C41" i="17"/>
  <c r="D41" i="17"/>
  <c r="E41" i="17"/>
  <c r="B42" i="17"/>
  <c r="C42" i="17"/>
  <c r="D42" i="17"/>
  <c r="E42" i="17"/>
  <c r="B43" i="17"/>
  <c r="C43" i="17"/>
  <c r="D43" i="17"/>
  <c r="E43" i="17"/>
  <c r="B44" i="17"/>
  <c r="C44" i="17"/>
  <c r="D44" i="17"/>
  <c r="E44" i="17"/>
  <c r="B45" i="17"/>
  <c r="C45" i="17"/>
  <c r="D45" i="17"/>
  <c r="E45" i="17"/>
  <c r="B46" i="17"/>
  <c r="C46" i="17"/>
  <c r="D46" i="17"/>
  <c r="E46" i="17"/>
  <c r="C38" i="17"/>
  <c r="D38" i="17"/>
  <c r="E38" i="17"/>
  <c r="G56" i="17"/>
  <c r="H56" i="17"/>
  <c r="I56" i="17"/>
  <c r="J56" i="17"/>
  <c r="K56" i="17"/>
  <c r="O56" i="17"/>
  <c r="P56" i="17"/>
  <c r="Q56" i="17"/>
  <c r="F56" i="17"/>
  <c r="B50" i="17"/>
  <c r="C50" i="17"/>
  <c r="D50" i="17"/>
  <c r="E50" i="17"/>
  <c r="B51" i="17"/>
  <c r="C51" i="17"/>
  <c r="D51" i="17"/>
  <c r="E51" i="17"/>
  <c r="B52" i="17"/>
  <c r="C52" i="17"/>
  <c r="D52" i="17"/>
  <c r="E52" i="17"/>
  <c r="B53" i="17"/>
  <c r="C53" i="17"/>
  <c r="D53" i="17"/>
  <c r="E53" i="17"/>
  <c r="B54" i="17"/>
  <c r="C54" i="17"/>
  <c r="D54" i="17"/>
  <c r="E54" i="17"/>
  <c r="B55" i="17"/>
  <c r="C55" i="17"/>
  <c r="D55" i="17"/>
  <c r="E55" i="17"/>
  <c r="C49" i="17"/>
  <c r="D49" i="17"/>
  <c r="E49" i="17"/>
  <c r="B49" i="17"/>
  <c r="B38" i="17"/>
  <c r="B21" i="17"/>
  <c r="C21" i="17"/>
  <c r="D21" i="17"/>
  <c r="E21" i="17"/>
  <c r="B22" i="17"/>
  <c r="C22" i="17"/>
  <c r="D22" i="17"/>
  <c r="E22" i="17"/>
  <c r="B23" i="17"/>
  <c r="C23" i="17"/>
  <c r="D23" i="17"/>
  <c r="E23" i="17"/>
  <c r="B24" i="17"/>
  <c r="C24" i="17"/>
  <c r="D24" i="17"/>
  <c r="E24" i="17"/>
  <c r="B25" i="17"/>
  <c r="C25" i="17"/>
  <c r="D25" i="17"/>
  <c r="E25" i="17"/>
  <c r="B26" i="17"/>
  <c r="C26" i="17"/>
  <c r="D26" i="17"/>
  <c r="E26" i="17"/>
  <c r="B27" i="17"/>
  <c r="C27" i="17"/>
  <c r="D27" i="17"/>
  <c r="E27" i="17"/>
  <c r="B28" i="17"/>
  <c r="C28" i="17"/>
  <c r="D28" i="17"/>
  <c r="E28" i="17"/>
  <c r="B29" i="17"/>
  <c r="C29" i="17"/>
  <c r="D29" i="17"/>
  <c r="E29" i="17"/>
  <c r="B30" i="17"/>
  <c r="C30" i="17"/>
  <c r="D30" i="17"/>
  <c r="E30" i="17"/>
  <c r="B31" i="17"/>
  <c r="C31" i="17"/>
  <c r="D31" i="17"/>
  <c r="E31" i="17"/>
  <c r="B32" i="17"/>
  <c r="C32" i="17"/>
  <c r="D32" i="17"/>
  <c r="E32" i="17"/>
  <c r="B33" i="17"/>
  <c r="C33" i="17"/>
  <c r="D33" i="17"/>
  <c r="E33" i="17"/>
  <c r="B34" i="17"/>
  <c r="C34" i="17"/>
  <c r="D34" i="17"/>
  <c r="E34" i="17"/>
  <c r="B35" i="17"/>
  <c r="C35" i="17"/>
  <c r="D35" i="17"/>
  <c r="E35" i="17"/>
  <c r="E20" i="17"/>
  <c r="C20" i="17"/>
  <c r="D20" i="17"/>
  <c r="B20" i="17"/>
  <c r="B7" i="17"/>
  <c r="C7" i="17"/>
  <c r="D7" i="17"/>
  <c r="E7" i="17"/>
  <c r="B8" i="17"/>
  <c r="C8" i="17"/>
  <c r="D8" i="17"/>
  <c r="E8" i="17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B13" i="17"/>
  <c r="C13" i="17"/>
  <c r="D13" i="17"/>
  <c r="E13" i="17"/>
  <c r="B14" i="17"/>
  <c r="C14" i="17"/>
  <c r="D14" i="17"/>
  <c r="E14" i="17"/>
  <c r="B15" i="17"/>
  <c r="C15" i="17"/>
  <c r="D15" i="17"/>
  <c r="E15" i="17"/>
  <c r="B16" i="17"/>
  <c r="C16" i="17"/>
  <c r="D16" i="17"/>
  <c r="E16" i="17"/>
  <c r="B17" i="17"/>
  <c r="C17" i="17"/>
  <c r="D17" i="17"/>
  <c r="E17" i="17"/>
  <c r="C6" i="17"/>
  <c r="D6" i="17"/>
  <c r="E6" i="17"/>
  <c r="B6" i="17"/>
  <c r="N22" i="6"/>
  <c r="N23" i="6"/>
  <c r="N24" i="6"/>
  <c r="N25" i="6"/>
  <c r="N26" i="6"/>
  <c r="N27" i="6"/>
  <c r="N28" i="6"/>
  <c r="N29" i="6"/>
  <c r="N30" i="6"/>
  <c r="N31" i="6"/>
  <c r="N21" i="6"/>
  <c r="P16" i="17"/>
  <c r="O16" i="17"/>
  <c r="Q16" i="17" s="1"/>
  <c r="H16" i="17"/>
  <c r="N16" i="6" s="1"/>
  <c r="P15" i="17"/>
  <c r="O15" i="17"/>
  <c r="Q15" i="17" s="1"/>
  <c r="H15" i="17"/>
  <c r="N7" i="6"/>
  <c r="N8" i="6"/>
  <c r="N9" i="6"/>
  <c r="N10" i="6"/>
  <c r="N11" i="6"/>
  <c r="N12" i="6"/>
  <c r="N13" i="6"/>
  <c r="N14" i="6"/>
  <c r="N15" i="6"/>
  <c r="N17" i="6"/>
  <c r="N6" i="6"/>
  <c r="J61" i="17"/>
  <c r="I61" i="17"/>
  <c r="G61" i="17"/>
  <c r="F61" i="17"/>
  <c r="P60" i="17"/>
  <c r="Q60" i="17" s="1"/>
  <c r="O60" i="17"/>
  <c r="K60" i="17"/>
  <c r="H60" i="17"/>
  <c r="P59" i="17"/>
  <c r="O59" i="17"/>
  <c r="Q59" i="17" s="1"/>
  <c r="K59" i="17"/>
  <c r="H59" i="17"/>
  <c r="P58" i="17"/>
  <c r="O58" i="17"/>
  <c r="K58" i="17"/>
  <c r="H58" i="17"/>
  <c r="J47" i="17"/>
  <c r="I47" i="17"/>
  <c r="G47" i="17"/>
  <c r="F47" i="17"/>
  <c r="P46" i="17"/>
  <c r="O46" i="17"/>
  <c r="Q46" i="17" s="1"/>
  <c r="H46" i="17"/>
  <c r="P45" i="17"/>
  <c r="O45" i="17"/>
  <c r="Q45" i="17" s="1"/>
  <c r="H45" i="17"/>
  <c r="P44" i="17"/>
  <c r="O44" i="17"/>
  <c r="K44" i="17"/>
  <c r="H44" i="17"/>
  <c r="P43" i="17"/>
  <c r="O43" i="17"/>
  <c r="H43" i="17"/>
  <c r="P42" i="17"/>
  <c r="Q42" i="17" s="1"/>
  <c r="O42" i="17"/>
  <c r="H42" i="17"/>
  <c r="P41" i="17"/>
  <c r="O41" i="17"/>
  <c r="K41" i="17"/>
  <c r="H41" i="17"/>
  <c r="P40" i="17"/>
  <c r="Q40" i="17" s="1"/>
  <c r="O40" i="17"/>
  <c r="H40" i="17"/>
  <c r="P39" i="17"/>
  <c r="O39" i="17"/>
  <c r="Q39" i="17" s="1"/>
  <c r="H39" i="17"/>
  <c r="P38" i="17"/>
  <c r="O38" i="17"/>
  <c r="K38" i="17"/>
  <c r="H38" i="17"/>
  <c r="M36" i="17"/>
  <c r="L36" i="17"/>
  <c r="G36" i="17"/>
  <c r="F36" i="17"/>
  <c r="P35" i="17"/>
  <c r="O35" i="17"/>
  <c r="Q35" i="17" s="1"/>
  <c r="N35" i="17"/>
  <c r="P34" i="17"/>
  <c r="Q34" i="17" s="1"/>
  <c r="N34" i="17"/>
  <c r="P33" i="17"/>
  <c r="Q33" i="17" s="1"/>
  <c r="N33" i="17"/>
  <c r="P32" i="17"/>
  <c r="O32" i="17"/>
  <c r="N32" i="17"/>
  <c r="P31" i="17"/>
  <c r="O31" i="17"/>
  <c r="N31" i="17"/>
  <c r="N36" i="17" s="1"/>
  <c r="P30" i="17"/>
  <c r="O30" i="17"/>
  <c r="H30" i="17"/>
  <c r="P29" i="17"/>
  <c r="O29" i="17"/>
  <c r="Q29" i="17" s="1"/>
  <c r="H29" i="17"/>
  <c r="P28" i="17"/>
  <c r="Q28" i="17" s="1"/>
  <c r="O28" i="17"/>
  <c r="H28" i="17"/>
  <c r="P27" i="17"/>
  <c r="O27" i="17"/>
  <c r="Q27" i="17" s="1"/>
  <c r="H27" i="17"/>
  <c r="P26" i="17"/>
  <c r="O26" i="17"/>
  <c r="H26" i="17"/>
  <c r="P25" i="17"/>
  <c r="O25" i="17"/>
  <c r="H25" i="17"/>
  <c r="P24" i="17"/>
  <c r="O24" i="17"/>
  <c r="H24" i="17"/>
  <c r="P23" i="17"/>
  <c r="O23" i="17"/>
  <c r="Q23" i="17" s="1"/>
  <c r="H23" i="17"/>
  <c r="P22" i="17"/>
  <c r="Q22" i="17" s="1"/>
  <c r="O22" i="17"/>
  <c r="H22" i="17"/>
  <c r="P21" i="17"/>
  <c r="O21" i="17"/>
  <c r="Q21" i="17" s="1"/>
  <c r="H21" i="17"/>
  <c r="H36" i="17" s="1"/>
  <c r="P20" i="17"/>
  <c r="P36" i="17" s="1"/>
  <c r="O20" i="17"/>
  <c r="H20" i="17"/>
  <c r="J18" i="17"/>
  <c r="I18" i="17"/>
  <c r="G18" i="17"/>
  <c r="F18" i="17"/>
  <c r="Q17" i="17"/>
  <c r="P17" i="17"/>
  <c r="O17" i="17"/>
  <c r="H17" i="17"/>
  <c r="P14" i="17"/>
  <c r="O14" i="17"/>
  <c r="Q14" i="17" s="1"/>
  <c r="H14" i="17"/>
  <c r="P13" i="17"/>
  <c r="Q13" i="17" s="1"/>
  <c r="O13" i="17"/>
  <c r="H13" i="17"/>
  <c r="P12" i="17"/>
  <c r="O12" i="17"/>
  <c r="Q12" i="17" s="1"/>
  <c r="H12" i="17"/>
  <c r="Q11" i="17"/>
  <c r="P11" i="17"/>
  <c r="O11" i="17"/>
  <c r="H11" i="17"/>
  <c r="P10" i="17"/>
  <c r="O10" i="17"/>
  <c r="Q10" i="17" s="1"/>
  <c r="H10" i="17"/>
  <c r="P9" i="17"/>
  <c r="O9" i="17"/>
  <c r="H9" i="17"/>
  <c r="P8" i="17"/>
  <c r="Q8" i="17" s="1"/>
  <c r="O8" i="17"/>
  <c r="H8" i="17"/>
  <c r="P7" i="17"/>
  <c r="O7" i="17"/>
  <c r="Q7" i="17" s="1"/>
  <c r="K7" i="17"/>
  <c r="K18" i="17" s="1"/>
  <c r="H7" i="17"/>
  <c r="P6" i="17"/>
  <c r="O6" i="17"/>
  <c r="H6" i="17"/>
  <c r="N62" i="19" l="1"/>
  <c r="Q62" i="19"/>
  <c r="K62" i="19"/>
  <c r="Q62" i="6"/>
  <c r="Q64" i="6"/>
  <c r="Q19" i="6"/>
  <c r="O65" i="6"/>
  <c r="Q54" i="6"/>
  <c r="Q55" i="6"/>
  <c r="Q44" i="6"/>
  <c r="Q40" i="6"/>
  <c r="N65" i="6"/>
  <c r="Q42" i="6"/>
  <c r="Q43" i="6"/>
  <c r="Q20" i="17"/>
  <c r="Q24" i="17"/>
  <c r="Q26" i="17"/>
  <c r="Q30" i="17"/>
  <c r="Q32" i="17"/>
  <c r="H47" i="17"/>
  <c r="H61" i="17"/>
  <c r="O47" i="17"/>
  <c r="H18" i="17"/>
  <c r="K47" i="17"/>
  <c r="Q44" i="17"/>
  <c r="K61" i="17"/>
  <c r="O36" i="17"/>
  <c r="Q36" i="17" s="1"/>
  <c r="O18" i="17"/>
  <c r="Q18" i="17" s="1"/>
  <c r="Q9" i="17"/>
  <c r="Q25" i="17"/>
  <c r="Q31" i="17"/>
  <c r="Q38" i="17"/>
  <c r="Q41" i="17"/>
  <c r="Q43" i="17"/>
  <c r="Q58" i="17"/>
  <c r="P18" i="17"/>
  <c r="P47" i="17"/>
  <c r="P61" i="17"/>
  <c r="Q6" i="17"/>
  <c r="O61" i="17"/>
  <c r="Q61" i="17" s="1"/>
  <c r="Q58" i="6" l="1"/>
  <c r="Q48" i="6"/>
  <c r="Q65" i="6" s="1"/>
  <c r="Q47" i="17"/>
  <c r="H48" i="18" l="1"/>
  <c r="G48" i="18"/>
  <c r="F48" i="18"/>
  <c r="H58" i="18"/>
  <c r="G58" i="18"/>
  <c r="F58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W63" i="18"/>
  <c r="V63" i="18"/>
  <c r="U63" i="18"/>
  <c r="T63" i="18"/>
  <c r="S63" i="18"/>
  <c r="R63" i="18"/>
  <c r="Q63" i="18"/>
  <c r="P63" i="18"/>
  <c r="O63" i="18"/>
  <c r="N63" i="18"/>
  <c r="Z63" i="18" s="1"/>
  <c r="M63" i="18"/>
  <c r="L63" i="18"/>
  <c r="K63" i="18"/>
  <c r="J63" i="18"/>
  <c r="Y63" i="18" s="1"/>
  <c r="X63" i="18" s="1"/>
  <c r="I63" i="18"/>
  <c r="W62" i="18"/>
  <c r="V62" i="18"/>
  <c r="U62" i="18"/>
  <c r="T62" i="18"/>
  <c r="S62" i="18"/>
  <c r="R62" i="18"/>
  <c r="Q62" i="18"/>
  <c r="P62" i="18"/>
  <c r="O62" i="18"/>
  <c r="N62" i="18"/>
  <c r="Z62" i="18" s="1"/>
  <c r="M62" i="18"/>
  <c r="L62" i="18"/>
  <c r="K62" i="18"/>
  <c r="J62" i="18"/>
  <c r="Y62" i="18" s="1"/>
  <c r="X62" i="18" s="1"/>
  <c r="I62" i="18"/>
  <c r="W61" i="18"/>
  <c r="V61" i="18"/>
  <c r="U61" i="18"/>
  <c r="T61" i="18"/>
  <c r="S61" i="18"/>
  <c r="R61" i="18"/>
  <c r="Q61" i="18"/>
  <c r="P61" i="18"/>
  <c r="O61" i="18"/>
  <c r="N61" i="18"/>
  <c r="Z61" i="18" s="1"/>
  <c r="M61" i="18"/>
  <c r="L61" i="18"/>
  <c r="K61" i="18"/>
  <c r="J61" i="18"/>
  <c r="Y61" i="18" s="1"/>
  <c r="X61" i="18" s="1"/>
  <c r="I61" i="18"/>
  <c r="W60" i="18"/>
  <c r="V60" i="18"/>
  <c r="U60" i="18"/>
  <c r="T60" i="18"/>
  <c r="S60" i="18"/>
  <c r="R60" i="18"/>
  <c r="Q60" i="18"/>
  <c r="P60" i="18"/>
  <c r="O60" i="18"/>
  <c r="N60" i="18"/>
  <c r="Z60" i="18" s="1"/>
  <c r="M60" i="18"/>
  <c r="L60" i="18"/>
  <c r="K60" i="18"/>
  <c r="J60" i="18"/>
  <c r="Y60" i="18" s="1"/>
  <c r="X60" i="18" s="1"/>
  <c r="I60" i="18"/>
  <c r="W57" i="18"/>
  <c r="V57" i="18"/>
  <c r="U57" i="18" s="1"/>
  <c r="T57" i="18"/>
  <c r="S57" i="18"/>
  <c r="R57" i="18" s="1"/>
  <c r="Q57" i="18"/>
  <c r="P57" i="18"/>
  <c r="O57" i="18" s="1"/>
  <c r="N57" i="18"/>
  <c r="M57" i="18"/>
  <c r="L57" i="18" s="1"/>
  <c r="K57" i="18"/>
  <c r="Z57" i="18" s="1"/>
  <c r="J57" i="18"/>
  <c r="Y57" i="18" s="1"/>
  <c r="X57" i="18" s="1"/>
  <c r="W56" i="18"/>
  <c r="V56" i="18"/>
  <c r="U56" i="18" s="1"/>
  <c r="T56" i="18"/>
  <c r="S56" i="18"/>
  <c r="R56" i="18" s="1"/>
  <c r="Q56" i="18"/>
  <c r="P56" i="18"/>
  <c r="O56" i="18" s="1"/>
  <c r="N56" i="18"/>
  <c r="M56" i="18"/>
  <c r="L56" i="18" s="1"/>
  <c r="K56" i="18"/>
  <c r="Z56" i="18" s="1"/>
  <c r="J56" i="18"/>
  <c r="Y56" i="18" s="1"/>
  <c r="X56" i="18" s="1"/>
  <c r="W55" i="18"/>
  <c r="V55" i="18"/>
  <c r="U55" i="18" s="1"/>
  <c r="T55" i="18"/>
  <c r="S55" i="18"/>
  <c r="R55" i="18" s="1"/>
  <c r="Q55" i="18"/>
  <c r="P55" i="18"/>
  <c r="O55" i="18" s="1"/>
  <c r="N55" i="18"/>
  <c r="M55" i="18"/>
  <c r="L55" i="18" s="1"/>
  <c r="K55" i="18"/>
  <c r="Z55" i="18" s="1"/>
  <c r="J55" i="18"/>
  <c r="Y55" i="18" s="1"/>
  <c r="W54" i="18"/>
  <c r="V54" i="18"/>
  <c r="U54" i="18" s="1"/>
  <c r="T54" i="18"/>
  <c r="S54" i="18"/>
  <c r="R54" i="18" s="1"/>
  <c r="Q54" i="18"/>
  <c r="P54" i="18"/>
  <c r="O54" i="18" s="1"/>
  <c r="N54" i="18"/>
  <c r="M54" i="18"/>
  <c r="L54" i="18" s="1"/>
  <c r="K54" i="18"/>
  <c r="Z54" i="18" s="1"/>
  <c r="J54" i="18"/>
  <c r="Y54" i="18" s="1"/>
  <c r="X54" i="18" s="1"/>
  <c r="W53" i="18"/>
  <c r="V53" i="18"/>
  <c r="U53" i="18" s="1"/>
  <c r="T53" i="18"/>
  <c r="S53" i="18"/>
  <c r="R53" i="18" s="1"/>
  <c r="Q53" i="18"/>
  <c r="P53" i="18"/>
  <c r="O53" i="18" s="1"/>
  <c r="N53" i="18"/>
  <c r="M53" i="18"/>
  <c r="L53" i="18" s="1"/>
  <c r="K53" i="18"/>
  <c r="Z53" i="18" s="1"/>
  <c r="J53" i="18"/>
  <c r="Y53" i="18" s="1"/>
  <c r="X53" i="18" s="1"/>
  <c r="W52" i="18"/>
  <c r="V52" i="18"/>
  <c r="U52" i="18" s="1"/>
  <c r="T52" i="18"/>
  <c r="S52" i="18"/>
  <c r="R52" i="18" s="1"/>
  <c r="Q52" i="18"/>
  <c r="P52" i="18"/>
  <c r="O52" i="18" s="1"/>
  <c r="N52" i="18"/>
  <c r="M52" i="18"/>
  <c r="L52" i="18" s="1"/>
  <c r="K52" i="18"/>
  <c r="Z52" i="18" s="1"/>
  <c r="J52" i="18"/>
  <c r="Y52" i="18" s="1"/>
  <c r="W51" i="18"/>
  <c r="V51" i="18"/>
  <c r="U51" i="18" s="1"/>
  <c r="T51" i="18"/>
  <c r="S51" i="18"/>
  <c r="R51" i="18" s="1"/>
  <c r="Q51" i="18"/>
  <c r="P51" i="18"/>
  <c r="O51" i="18" s="1"/>
  <c r="N51" i="18"/>
  <c r="M51" i="18"/>
  <c r="L51" i="18" s="1"/>
  <c r="K51" i="18"/>
  <c r="Z51" i="18" s="1"/>
  <c r="J51" i="18"/>
  <c r="Y51" i="18" s="1"/>
  <c r="X51" i="18" s="1"/>
  <c r="W50" i="18"/>
  <c r="V50" i="18"/>
  <c r="U50" i="18" s="1"/>
  <c r="T50" i="18"/>
  <c r="S50" i="18"/>
  <c r="R50" i="18" s="1"/>
  <c r="Q50" i="18"/>
  <c r="P50" i="18"/>
  <c r="O50" i="18" s="1"/>
  <c r="N50" i="18"/>
  <c r="M50" i="18"/>
  <c r="L50" i="18" s="1"/>
  <c r="K50" i="18"/>
  <c r="Z50" i="18" s="1"/>
  <c r="J50" i="18"/>
  <c r="Y50" i="18" s="1"/>
  <c r="X50" i="18" s="1"/>
  <c r="W47" i="18"/>
  <c r="V47" i="18"/>
  <c r="U47" i="18" s="1"/>
  <c r="T47" i="18"/>
  <c r="S47" i="18"/>
  <c r="R47" i="18" s="1"/>
  <c r="Q47" i="18"/>
  <c r="P47" i="18"/>
  <c r="O47" i="18" s="1"/>
  <c r="N47" i="18"/>
  <c r="M47" i="18"/>
  <c r="L47" i="18" s="1"/>
  <c r="K47" i="18"/>
  <c r="Z47" i="18" s="1"/>
  <c r="J47" i="18"/>
  <c r="Y47" i="18" s="1"/>
  <c r="W46" i="18"/>
  <c r="V46" i="18"/>
  <c r="U46" i="18" s="1"/>
  <c r="T46" i="18"/>
  <c r="S46" i="18"/>
  <c r="R46" i="18" s="1"/>
  <c r="Q46" i="18"/>
  <c r="P46" i="18"/>
  <c r="O46" i="18" s="1"/>
  <c r="N46" i="18"/>
  <c r="M46" i="18"/>
  <c r="L46" i="18" s="1"/>
  <c r="K46" i="18"/>
  <c r="Z46" i="18" s="1"/>
  <c r="J46" i="18"/>
  <c r="Y46" i="18" s="1"/>
  <c r="X46" i="18" s="1"/>
  <c r="W45" i="18"/>
  <c r="V45" i="18"/>
  <c r="U45" i="18" s="1"/>
  <c r="T45" i="18"/>
  <c r="S45" i="18"/>
  <c r="R45" i="18" s="1"/>
  <c r="Q45" i="18"/>
  <c r="P45" i="18"/>
  <c r="O45" i="18" s="1"/>
  <c r="N45" i="18"/>
  <c r="M45" i="18"/>
  <c r="L45" i="18" s="1"/>
  <c r="K45" i="18"/>
  <c r="Z45" i="18" s="1"/>
  <c r="J45" i="18"/>
  <c r="Y45" i="18" s="1"/>
  <c r="W44" i="18"/>
  <c r="V44" i="18"/>
  <c r="U44" i="18" s="1"/>
  <c r="T44" i="18"/>
  <c r="S44" i="18"/>
  <c r="R44" i="18" s="1"/>
  <c r="Q44" i="18"/>
  <c r="P44" i="18"/>
  <c r="O44" i="18" s="1"/>
  <c r="N44" i="18"/>
  <c r="M44" i="18"/>
  <c r="L44" i="18" s="1"/>
  <c r="K44" i="18"/>
  <c r="Z44" i="18" s="1"/>
  <c r="J44" i="18"/>
  <c r="Y44" i="18" s="1"/>
  <c r="W43" i="18"/>
  <c r="V43" i="18"/>
  <c r="U43" i="18" s="1"/>
  <c r="T43" i="18"/>
  <c r="S43" i="18"/>
  <c r="R43" i="18" s="1"/>
  <c r="Q43" i="18"/>
  <c r="P43" i="18"/>
  <c r="O43" i="18" s="1"/>
  <c r="N43" i="18"/>
  <c r="M43" i="18"/>
  <c r="L43" i="18" s="1"/>
  <c r="K43" i="18"/>
  <c r="Z43" i="18" s="1"/>
  <c r="J43" i="18"/>
  <c r="Y43" i="18" s="1"/>
  <c r="X43" i="18" s="1"/>
  <c r="W42" i="18"/>
  <c r="V42" i="18"/>
  <c r="U42" i="18" s="1"/>
  <c r="T42" i="18"/>
  <c r="S42" i="18"/>
  <c r="R42" i="18" s="1"/>
  <c r="Q42" i="18"/>
  <c r="P42" i="18"/>
  <c r="O42" i="18" s="1"/>
  <c r="N42" i="18"/>
  <c r="M42" i="18"/>
  <c r="L42" i="18" s="1"/>
  <c r="K42" i="18"/>
  <c r="Z42" i="18" s="1"/>
  <c r="J42" i="18"/>
  <c r="Y42" i="18" s="1"/>
  <c r="W41" i="18"/>
  <c r="V41" i="18"/>
  <c r="U41" i="18" s="1"/>
  <c r="T41" i="18"/>
  <c r="S41" i="18"/>
  <c r="R41" i="18" s="1"/>
  <c r="Q41" i="18"/>
  <c r="P41" i="18"/>
  <c r="O41" i="18" s="1"/>
  <c r="N41" i="18"/>
  <c r="M41" i="18"/>
  <c r="L41" i="18" s="1"/>
  <c r="K41" i="18"/>
  <c r="Z41" i="18" s="1"/>
  <c r="J41" i="18"/>
  <c r="Y41" i="18" s="1"/>
  <c r="W40" i="18"/>
  <c r="V40" i="18"/>
  <c r="U40" i="18" s="1"/>
  <c r="T40" i="18"/>
  <c r="S40" i="18"/>
  <c r="R40" i="18" s="1"/>
  <c r="Q40" i="18"/>
  <c r="P40" i="18"/>
  <c r="O40" i="18" s="1"/>
  <c r="N40" i="18"/>
  <c r="M40" i="18"/>
  <c r="L40" i="18" s="1"/>
  <c r="K40" i="18"/>
  <c r="Z40" i="18" s="1"/>
  <c r="J40" i="18"/>
  <c r="Y40" i="18" s="1"/>
  <c r="X40" i="18" s="1"/>
  <c r="W39" i="18"/>
  <c r="V39" i="18"/>
  <c r="U39" i="18" s="1"/>
  <c r="T39" i="18"/>
  <c r="S39" i="18"/>
  <c r="R39" i="18" s="1"/>
  <c r="Q39" i="18"/>
  <c r="P39" i="18"/>
  <c r="O39" i="18" s="1"/>
  <c r="N39" i="18"/>
  <c r="M39" i="18"/>
  <c r="L39" i="18" s="1"/>
  <c r="K39" i="18"/>
  <c r="Z39" i="18" s="1"/>
  <c r="J39" i="18"/>
  <c r="Y39" i="18" s="1"/>
  <c r="W36" i="18"/>
  <c r="V36" i="18"/>
  <c r="U36" i="18"/>
  <c r="T36" i="18"/>
  <c r="S36" i="18"/>
  <c r="R36" i="18" s="1"/>
  <c r="Q36" i="18"/>
  <c r="P36" i="18"/>
  <c r="O36" i="18"/>
  <c r="N36" i="18"/>
  <c r="Z36" i="18" s="1"/>
  <c r="M36" i="18"/>
  <c r="Y36" i="18" s="1"/>
  <c r="K36" i="18"/>
  <c r="J36" i="18"/>
  <c r="I36" i="18"/>
  <c r="W35" i="18"/>
  <c r="V35" i="18"/>
  <c r="U35" i="18"/>
  <c r="T35" i="18"/>
  <c r="S35" i="18"/>
  <c r="R35" i="18" s="1"/>
  <c r="Q35" i="18"/>
  <c r="P35" i="18"/>
  <c r="O35" i="18"/>
  <c r="N35" i="18"/>
  <c r="Z35" i="18" s="1"/>
  <c r="M35" i="18"/>
  <c r="Y35" i="18" s="1"/>
  <c r="X35" i="18" s="1"/>
  <c r="K35" i="18"/>
  <c r="J35" i="18"/>
  <c r="I35" i="18"/>
  <c r="W34" i="18"/>
  <c r="V34" i="18"/>
  <c r="U34" i="18"/>
  <c r="T34" i="18"/>
  <c r="S34" i="18"/>
  <c r="R34" i="18" s="1"/>
  <c r="Q34" i="18"/>
  <c r="P34" i="18"/>
  <c r="O34" i="18"/>
  <c r="N34" i="18"/>
  <c r="Z34" i="18" s="1"/>
  <c r="M34" i="18"/>
  <c r="Y34" i="18" s="1"/>
  <c r="K34" i="18"/>
  <c r="J34" i="18"/>
  <c r="I34" i="18"/>
  <c r="W33" i="18"/>
  <c r="V33" i="18"/>
  <c r="U33" i="18"/>
  <c r="T33" i="18"/>
  <c r="S33" i="18"/>
  <c r="R33" i="18" s="1"/>
  <c r="Q33" i="18"/>
  <c r="P33" i="18"/>
  <c r="O33" i="18"/>
  <c r="N33" i="18"/>
  <c r="Z33" i="18" s="1"/>
  <c r="M33" i="18"/>
  <c r="Y33" i="18" s="1"/>
  <c r="X33" i="18" s="1"/>
  <c r="K33" i="18"/>
  <c r="J33" i="18"/>
  <c r="I33" i="18"/>
  <c r="W32" i="18"/>
  <c r="V32" i="18"/>
  <c r="U32" i="18"/>
  <c r="T32" i="18"/>
  <c r="S32" i="18"/>
  <c r="R32" i="18" s="1"/>
  <c r="Q32" i="18"/>
  <c r="P32" i="18"/>
  <c r="O32" i="18"/>
  <c r="N32" i="18"/>
  <c r="Z32" i="18" s="1"/>
  <c r="M32" i="18"/>
  <c r="Y32" i="18" s="1"/>
  <c r="X32" i="18" s="1"/>
  <c r="K32" i="18"/>
  <c r="J32" i="18"/>
  <c r="I32" i="18"/>
  <c r="W31" i="18"/>
  <c r="V31" i="18"/>
  <c r="U31" i="18"/>
  <c r="T31" i="18"/>
  <c r="S31" i="18"/>
  <c r="R31" i="18" s="1"/>
  <c r="Q31" i="18"/>
  <c r="P31" i="18"/>
  <c r="O31" i="18"/>
  <c r="N31" i="18"/>
  <c r="Z31" i="18" s="1"/>
  <c r="M31" i="18"/>
  <c r="Y31" i="18" s="1"/>
  <c r="X31" i="18" s="1"/>
  <c r="K31" i="18"/>
  <c r="J31" i="18"/>
  <c r="I31" i="18"/>
  <c r="W30" i="18"/>
  <c r="V30" i="18"/>
  <c r="U30" i="18"/>
  <c r="T30" i="18"/>
  <c r="S30" i="18"/>
  <c r="R30" i="18" s="1"/>
  <c r="Q30" i="18"/>
  <c r="P30" i="18"/>
  <c r="O30" i="18"/>
  <c r="N30" i="18"/>
  <c r="Z30" i="18" s="1"/>
  <c r="M30" i="18"/>
  <c r="Y30" i="18" s="1"/>
  <c r="K30" i="18"/>
  <c r="J30" i="18"/>
  <c r="I30" i="18"/>
  <c r="W29" i="18"/>
  <c r="V29" i="18"/>
  <c r="U29" i="18"/>
  <c r="T29" i="18"/>
  <c r="S29" i="18"/>
  <c r="R29" i="18" s="1"/>
  <c r="Q29" i="18"/>
  <c r="P29" i="18"/>
  <c r="O29" i="18"/>
  <c r="N29" i="18"/>
  <c r="Z29" i="18" s="1"/>
  <c r="M29" i="18"/>
  <c r="Y29" i="18" s="1"/>
  <c r="X29" i="18" s="1"/>
  <c r="K29" i="18"/>
  <c r="J29" i="18"/>
  <c r="I29" i="18"/>
  <c r="W28" i="18"/>
  <c r="V28" i="18"/>
  <c r="U28" i="18"/>
  <c r="T28" i="18"/>
  <c r="S28" i="18"/>
  <c r="R28" i="18" s="1"/>
  <c r="Q28" i="18"/>
  <c r="P28" i="18"/>
  <c r="O28" i="18"/>
  <c r="N28" i="18"/>
  <c r="Z28" i="18" s="1"/>
  <c r="M28" i="18"/>
  <c r="Y28" i="18" s="1"/>
  <c r="K28" i="18"/>
  <c r="J28" i="18"/>
  <c r="I28" i="18"/>
  <c r="W27" i="18"/>
  <c r="V27" i="18"/>
  <c r="U27" i="18"/>
  <c r="T27" i="18"/>
  <c r="S27" i="18"/>
  <c r="R27" i="18" s="1"/>
  <c r="Q27" i="18"/>
  <c r="P27" i="18"/>
  <c r="O27" i="18"/>
  <c r="N27" i="18"/>
  <c r="Z27" i="18" s="1"/>
  <c r="M27" i="18"/>
  <c r="Y27" i="18" s="1"/>
  <c r="X27" i="18" s="1"/>
  <c r="K27" i="18"/>
  <c r="J27" i="18"/>
  <c r="I27" i="18"/>
  <c r="W26" i="18"/>
  <c r="V26" i="18"/>
  <c r="U26" i="18"/>
  <c r="T26" i="18"/>
  <c r="S26" i="18"/>
  <c r="R26" i="18" s="1"/>
  <c r="Q26" i="18"/>
  <c r="P26" i="18"/>
  <c r="O26" i="18"/>
  <c r="N26" i="18"/>
  <c r="Z26" i="18" s="1"/>
  <c r="M26" i="18"/>
  <c r="Y26" i="18" s="1"/>
  <c r="X26" i="18" s="1"/>
  <c r="K26" i="18"/>
  <c r="J26" i="18"/>
  <c r="I26" i="18"/>
  <c r="W25" i="18"/>
  <c r="V25" i="18"/>
  <c r="U25" i="18"/>
  <c r="T25" i="18"/>
  <c r="S25" i="18"/>
  <c r="R25" i="18" s="1"/>
  <c r="Q25" i="18"/>
  <c r="P25" i="18"/>
  <c r="O25" i="18"/>
  <c r="N25" i="18"/>
  <c r="Z25" i="18" s="1"/>
  <c r="M25" i="18"/>
  <c r="Y25" i="18" s="1"/>
  <c r="X25" i="18" s="1"/>
  <c r="K25" i="18"/>
  <c r="J25" i="18"/>
  <c r="I25" i="18"/>
  <c r="W24" i="18"/>
  <c r="V24" i="18"/>
  <c r="U24" i="18"/>
  <c r="T24" i="18"/>
  <c r="S24" i="18"/>
  <c r="R24" i="18" s="1"/>
  <c r="Q24" i="18"/>
  <c r="P24" i="18"/>
  <c r="O24" i="18"/>
  <c r="N24" i="18"/>
  <c r="Z24" i="18" s="1"/>
  <c r="M24" i="18"/>
  <c r="Y24" i="18" s="1"/>
  <c r="K24" i="18"/>
  <c r="J24" i="18"/>
  <c r="I24" i="18"/>
  <c r="W23" i="18"/>
  <c r="V23" i="18"/>
  <c r="U23" i="18"/>
  <c r="T23" i="18"/>
  <c r="S23" i="18"/>
  <c r="R23" i="18" s="1"/>
  <c r="Q23" i="18"/>
  <c r="P23" i="18"/>
  <c r="O23" i="18"/>
  <c r="N23" i="18"/>
  <c r="Z23" i="18" s="1"/>
  <c r="M23" i="18"/>
  <c r="Y23" i="18" s="1"/>
  <c r="X23" i="18" s="1"/>
  <c r="K23" i="18"/>
  <c r="J23" i="18"/>
  <c r="I23" i="18"/>
  <c r="W22" i="18"/>
  <c r="V22" i="18"/>
  <c r="U22" i="18"/>
  <c r="T22" i="18"/>
  <c r="S22" i="18"/>
  <c r="R22" i="18" s="1"/>
  <c r="Q22" i="18"/>
  <c r="P22" i="18"/>
  <c r="O22" i="18"/>
  <c r="N22" i="18"/>
  <c r="Z22" i="18" s="1"/>
  <c r="M22" i="18"/>
  <c r="Y22" i="18" s="1"/>
  <c r="K22" i="18"/>
  <c r="J22" i="18"/>
  <c r="I22" i="18"/>
  <c r="W21" i="18"/>
  <c r="V21" i="18"/>
  <c r="U21" i="18"/>
  <c r="T21" i="18"/>
  <c r="S21" i="18"/>
  <c r="R21" i="18" s="1"/>
  <c r="Q21" i="18"/>
  <c r="P21" i="18"/>
  <c r="O21" i="18"/>
  <c r="N21" i="18"/>
  <c r="Z21" i="18" s="1"/>
  <c r="M21" i="18"/>
  <c r="Y21" i="18" s="1"/>
  <c r="X21" i="18" s="1"/>
  <c r="K21" i="18"/>
  <c r="J21" i="18"/>
  <c r="I21" i="18"/>
  <c r="X7" i="18"/>
  <c r="X8" i="18"/>
  <c r="X9" i="18"/>
  <c r="X10" i="18"/>
  <c r="X11" i="18"/>
  <c r="X12" i="18"/>
  <c r="X13" i="18"/>
  <c r="X14" i="18"/>
  <c r="X15" i="18"/>
  <c r="X16" i="18"/>
  <c r="X17" i="18"/>
  <c r="X18" i="18"/>
  <c r="U9" i="18"/>
  <c r="U10" i="18"/>
  <c r="U15" i="18"/>
  <c r="U16" i="18"/>
  <c r="R8" i="18"/>
  <c r="R9" i="18"/>
  <c r="R14" i="18"/>
  <c r="R15" i="18"/>
  <c r="O7" i="18"/>
  <c r="O8" i="18"/>
  <c r="O13" i="18"/>
  <c r="O14" i="18"/>
  <c r="O6" i="18"/>
  <c r="L7" i="18"/>
  <c r="L12" i="18"/>
  <c r="L13" i="18"/>
  <c r="L18" i="18"/>
  <c r="L6" i="18"/>
  <c r="I11" i="18"/>
  <c r="I12" i="18"/>
  <c r="I17" i="18"/>
  <c r="I18" i="18"/>
  <c r="N19" i="18"/>
  <c r="H19" i="18"/>
  <c r="G19" i="18"/>
  <c r="F19" i="18"/>
  <c r="V7" i="18"/>
  <c r="U7" i="18" s="1"/>
  <c r="W7" i="18"/>
  <c r="W19" i="18" s="1"/>
  <c r="V8" i="18"/>
  <c r="U8" i="18" s="1"/>
  <c r="W8" i="18"/>
  <c r="V9" i="18"/>
  <c r="W9" i="18"/>
  <c r="V10" i="18"/>
  <c r="W10" i="18"/>
  <c r="V11" i="18"/>
  <c r="U11" i="18" s="1"/>
  <c r="W11" i="18"/>
  <c r="V12" i="18"/>
  <c r="U12" i="18" s="1"/>
  <c r="W12" i="18"/>
  <c r="V13" i="18"/>
  <c r="U13" i="18" s="1"/>
  <c r="W13" i="18"/>
  <c r="V14" i="18"/>
  <c r="U14" i="18" s="1"/>
  <c r="W14" i="18"/>
  <c r="V15" i="18"/>
  <c r="W15" i="18"/>
  <c r="V16" i="18"/>
  <c r="W16" i="18"/>
  <c r="V17" i="18"/>
  <c r="U17" i="18" s="1"/>
  <c r="W17" i="18"/>
  <c r="V18" i="18"/>
  <c r="U18" i="18" s="1"/>
  <c r="W18" i="18"/>
  <c r="W6" i="18"/>
  <c r="V6" i="18"/>
  <c r="U6" i="18" s="1"/>
  <c r="S7" i="18"/>
  <c r="S19" i="18" s="1"/>
  <c r="T7" i="18"/>
  <c r="S8" i="18"/>
  <c r="T8" i="18"/>
  <c r="S9" i="18"/>
  <c r="T9" i="18"/>
  <c r="S10" i="18"/>
  <c r="R10" i="18" s="1"/>
  <c r="T10" i="18"/>
  <c r="S11" i="18"/>
  <c r="R11" i="18" s="1"/>
  <c r="T11" i="18"/>
  <c r="S12" i="18"/>
  <c r="R12" i="18" s="1"/>
  <c r="T12" i="18"/>
  <c r="S13" i="18"/>
  <c r="R13" i="18" s="1"/>
  <c r="T13" i="18"/>
  <c r="S14" i="18"/>
  <c r="T14" i="18"/>
  <c r="S15" i="18"/>
  <c r="T15" i="18"/>
  <c r="S16" i="18"/>
  <c r="R16" i="18" s="1"/>
  <c r="T16" i="18"/>
  <c r="S17" i="18"/>
  <c r="R17" i="18" s="1"/>
  <c r="T17" i="18"/>
  <c r="S18" i="18"/>
  <c r="R18" i="18" s="1"/>
  <c r="T18" i="18"/>
  <c r="T6" i="18"/>
  <c r="T19" i="18" s="1"/>
  <c r="S6" i="18"/>
  <c r="P7" i="18"/>
  <c r="Q7" i="18"/>
  <c r="Q19" i="18" s="1"/>
  <c r="P8" i="18"/>
  <c r="Q8" i="18"/>
  <c r="Z8" i="18" s="1"/>
  <c r="P9" i="18"/>
  <c r="Y9" i="18" s="1"/>
  <c r="Q9" i="18"/>
  <c r="P10" i="18"/>
  <c r="O10" i="18" s="1"/>
  <c r="Q10" i="18"/>
  <c r="P11" i="18"/>
  <c r="O11" i="18" s="1"/>
  <c r="Q11" i="18"/>
  <c r="Z11" i="18" s="1"/>
  <c r="P12" i="18"/>
  <c r="O12" i="18" s="1"/>
  <c r="Q12" i="18"/>
  <c r="P13" i="18"/>
  <c r="Q13" i="18"/>
  <c r="P14" i="18"/>
  <c r="Q14" i="18"/>
  <c r="Z14" i="18" s="1"/>
  <c r="P15" i="18"/>
  <c r="Y15" i="18" s="1"/>
  <c r="Q15" i="18"/>
  <c r="P16" i="18"/>
  <c r="O16" i="18" s="1"/>
  <c r="Q16" i="18"/>
  <c r="P17" i="18"/>
  <c r="O17" i="18" s="1"/>
  <c r="Q17" i="18"/>
  <c r="Z17" i="18" s="1"/>
  <c r="P18" i="18"/>
  <c r="Y18" i="18" s="1"/>
  <c r="Q18" i="18"/>
  <c r="Q6" i="18"/>
  <c r="P6" i="18"/>
  <c r="M7" i="18"/>
  <c r="N7" i="18"/>
  <c r="Z7" i="18" s="1"/>
  <c r="M8" i="18"/>
  <c r="Y8" i="18" s="1"/>
  <c r="N8" i="18"/>
  <c r="M9" i="18"/>
  <c r="L9" i="18" s="1"/>
  <c r="N9" i="18"/>
  <c r="M10" i="18"/>
  <c r="L10" i="18" s="1"/>
  <c r="N10" i="18"/>
  <c r="Z10" i="18" s="1"/>
  <c r="M11" i="18"/>
  <c r="L11" i="18" s="1"/>
  <c r="N11" i="18"/>
  <c r="M12" i="18"/>
  <c r="N12" i="18"/>
  <c r="M13" i="18"/>
  <c r="N13" i="18"/>
  <c r="Z13" i="18" s="1"/>
  <c r="M14" i="18"/>
  <c r="Y14" i="18" s="1"/>
  <c r="N14" i="18"/>
  <c r="M15" i="18"/>
  <c r="L15" i="18" s="1"/>
  <c r="N15" i="18"/>
  <c r="M16" i="18"/>
  <c r="L16" i="18" s="1"/>
  <c r="N16" i="18"/>
  <c r="Z16" i="18" s="1"/>
  <c r="M17" i="18"/>
  <c r="L17" i="18" s="1"/>
  <c r="N17" i="18"/>
  <c r="M18" i="18"/>
  <c r="N18" i="18"/>
  <c r="N6" i="18"/>
  <c r="M6" i="18"/>
  <c r="Y6" i="18" s="1"/>
  <c r="J7" i="18"/>
  <c r="Y7" i="18" s="1"/>
  <c r="K7" i="18"/>
  <c r="J8" i="18"/>
  <c r="I8" i="18" s="1"/>
  <c r="K8" i="18"/>
  <c r="J9" i="18"/>
  <c r="I9" i="18" s="1"/>
  <c r="K9" i="18"/>
  <c r="Z9" i="18" s="1"/>
  <c r="J10" i="18"/>
  <c r="Y10" i="18" s="1"/>
  <c r="K10" i="18"/>
  <c r="J11" i="18"/>
  <c r="K11" i="18"/>
  <c r="J12" i="18"/>
  <c r="K12" i="18"/>
  <c r="Z12" i="18" s="1"/>
  <c r="J13" i="18"/>
  <c r="Y13" i="18" s="1"/>
  <c r="K13" i="18"/>
  <c r="J14" i="18"/>
  <c r="I14" i="18" s="1"/>
  <c r="K14" i="18"/>
  <c r="J15" i="18"/>
  <c r="I15" i="18" s="1"/>
  <c r="K15" i="18"/>
  <c r="Z15" i="18" s="1"/>
  <c r="J16" i="18"/>
  <c r="Y16" i="18" s="1"/>
  <c r="K16" i="18"/>
  <c r="J17" i="18"/>
  <c r="K17" i="18"/>
  <c r="J18" i="18"/>
  <c r="K18" i="18"/>
  <c r="Z18" i="18" s="1"/>
  <c r="K6" i="18"/>
  <c r="Z6" i="18" s="1"/>
  <c r="Z19" i="18" s="1"/>
  <c r="J6" i="18"/>
  <c r="I6" i="18" s="1"/>
  <c r="B61" i="18"/>
  <c r="C61" i="18"/>
  <c r="D61" i="18"/>
  <c r="E61" i="18"/>
  <c r="B62" i="18"/>
  <c r="C62" i="18"/>
  <c r="D62" i="18"/>
  <c r="E62" i="18"/>
  <c r="B63" i="18"/>
  <c r="C63" i="18"/>
  <c r="D63" i="18"/>
  <c r="E63" i="18"/>
  <c r="C60" i="18"/>
  <c r="D60" i="18"/>
  <c r="E60" i="18"/>
  <c r="B60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55" i="18"/>
  <c r="C55" i="18"/>
  <c r="D55" i="18"/>
  <c r="E55" i="18"/>
  <c r="B56" i="18"/>
  <c r="C56" i="18"/>
  <c r="D56" i="18"/>
  <c r="E56" i="18"/>
  <c r="B57" i="18"/>
  <c r="C57" i="18"/>
  <c r="D57" i="18"/>
  <c r="E57" i="18"/>
  <c r="C50" i="18"/>
  <c r="D50" i="18"/>
  <c r="E50" i="18"/>
  <c r="B50" i="18"/>
  <c r="B40" i="18"/>
  <c r="C40" i="18"/>
  <c r="D40" i="18"/>
  <c r="E40" i="18"/>
  <c r="B41" i="18"/>
  <c r="C41" i="18"/>
  <c r="D41" i="18"/>
  <c r="E41" i="18"/>
  <c r="B42" i="18"/>
  <c r="C42" i="18"/>
  <c r="D42" i="18"/>
  <c r="E42" i="18"/>
  <c r="B43" i="18"/>
  <c r="C43" i="18"/>
  <c r="D43" i="18"/>
  <c r="E43" i="18"/>
  <c r="B44" i="18"/>
  <c r="C44" i="18"/>
  <c r="D44" i="18"/>
  <c r="E44" i="18"/>
  <c r="B45" i="18"/>
  <c r="C45" i="18"/>
  <c r="D45" i="18"/>
  <c r="E45" i="18"/>
  <c r="B46" i="18"/>
  <c r="C46" i="18"/>
  <c r="D46" i="18"/>
  <c r="E46" i="18"/>
  <c r="B47" i="18"/>
  <c r="C47" i="18"/>
  <c r="D47" i="18"/>
  <c r="E47" i="18"/>
  <c r="C39" i="18"/>
  <c r="D39" i="18"/>
  <c r="E39" i="18"/>
  <c r="B39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27" i="18"/>
  <c r="C27" i="18"/>
  <c r="D27" i="18"/>
  <c r="E27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1" i="18"/>
  <c r="C31" i="18"/>
  <c r="D31" i="18"/>
  <c r="E31" i="18"/>
  <c r="B32" i="18"/>
  <c r="C32" i="18"/>
  <c r="D32" i="18"/>
  <c r="E32" i="18"/>
  <c r="B33" i="18"/>
  <c r="C33" i="18"/>
  <c r="D33" i="18"/>
  <c r="E33" i="18"/>
  <c r="B34" i="18"/>
  <c r="C34" i="18"/>
  <c r="D34" i="18"/>
  <c r="E34" i="18"/>
  <c r="B35" i="18"/>
  <c r="C35" i="18"/>
  <c r="D35" i="18"/>
  <c r="E35" i="18"/>
  <c r="B36" i="18"/>
  <c r="C36" i="18"/>
  <c r="D36" i="18"/>
  <c r="E36" i="18"/>
  <c r="C21" i="18"/>
  <c r="D21" i="18"/>
  <c r="E21" i="18"/>
  <c r="B21" i="18"/>
  <c r="B7" i="18"/>
  <c r="C7" i="18"/>
  <c r="D7" i="18"/>
  <c r="E7" i="18"/>
  <c r="B8" i="18"/>
  <c r="C8" i="18"/>
  <c r="D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B17" i="18"/>
  <c r="C17" i="18"/>
  <c r="D17" i="18"/>
  <c r="E17" i="18"/>
  <c r="B18" i="18"/>
  <c r="C18" i="18"/>
  <c r="D18" i="18"/>
  <c r="E18" i="18"/>
  <c r="C6" i="18"/>
  <c r="D6" i="18"/>
  <c r="E6" i="18"/>
  <c r="B6" i="18"/>
  <c r="K8" i="5"/>
  <c r="I15" i="5"/>
  <c r="H5" i="5"/>
  <c r="H6" i="5"/>
  <c r="I5" i="5"/>
  <c r="H14" i="5"/>
  <c r="Q19" i="14"/>
  <c r="P19" i="14"/>
  <c r="O19" i="14"/>
  <c r="E19" i="14"/>
  <c r="D19" i="14"/>
  <c r="C19" i="14"/>
  <c r="P18" i="14"/>
  <c r="O18" i="14"/>
  <c r="Q18" i="14" s="1"/>
  <c r="E18" i="14"/>
  <c r="D18" i="14"/>
  <c r="C18" i="14"/>
  <c r="B18" i="14"/>
  <c r="F38" i="14"/>
  <c r="B58" i="15"/>
  <c r="C58" i="15"/>
  <c r="D58" i="15"/>
  <c r="E58" i="15"/>
  <c r="B59" i="15"/>
  <c r="C59" i="15"/>
  <c r="D59" i="15"/>
  <c r="E59" i="15"/>
  <c r="B60" i="15"/>
  <c r="C60" i="15"/>
  <c r="D60" i="15"/>
  <c r="E60" i="15"/>
  <c r="F58" i="15"/>
  <c r="F59" i="15"/>
  <c r="F60" i="15"/>
  <c r="F57" i="15"/>
  <c r="C57" i="15"/>
  <c r="D57" i="15"/>
  <c r="E57" i="15"/>
  <c r="B57" i="15"/>
  <c r="F49" i="15"/>
  <c r="F50" i="15"/>
  <c r="F51" i="15"/>
  <c r="F52" i="15"/>
  <c r="F53" i="15"/>
  <c r="F54" i="15"/>
  <c r="F55" i="15"/>
  <c r="F48" i="15"/>
  <c r="B49" i="15"/>
  <c r="C49" i="15"/>
  <c r="D49" i="15"/>
  <c r="E49" i="15"/>
  <c r="B50" i="15"/>
  <c r="C50" i="15"/>
  <c r="D50" i="15"/>
  <c r="E50" i="15"/>
  <c r="B51" i="15"/>
  <c r="C51" i="15"/>
  <c r="D51" i="15"/>
  <c r="E51" i="15"/>
  <c r="B52" i="15"/>
  <c r="C52" i="15"/>
  <c r="D52" i="15"/>
  <c r="E52" i="15"/>
  <c r="B53" i="15"/>
  <c r="C53" i="15"/>
  <c r="D53" i="15"/>
  <c r="E53" i="15"/>
  <c r="B54" i="15"/>
  <c r="C54" i="15"/>
  <c r="D54" i="15"/>
  <c r="E54" i="15"/>
  <c r="B55" i="15"/>
  <c r="C55" i="15"/>
  <c r="D55" i="15"/>
  <c r="E55" i="15"/>
  <c r="C48" i="15"/>
  <c r="D48" i="15"/>
  <c r="E48" i="15"/>
  <c r="B48" i="15"/>
  <c r="F39" i="15"/>
  <c r="F40" i="15"/>
  <c r="F41" i="15"/>
  <c r="F42" i="15"/>
  <c r="F43" i="15"/>
  <c r="F44" i="15"/>
  <c r="F45" i="15"/>
  <c r="F46" i="15"/>
  <c r="F38" i="15"/>
  <c r="B39" i="15"/>
  <c r="C39" i="15"/>
  <c r="D39" i="15"/>
  <c r="E39" i="15"/>
  <c r="B40" i="15"/>
  <c r="C40" i="15"/>
  <c r="D40" i="15"/>
  <c r="E40" i="15"/>
  <c r="B41" i="15"/>
  <c r="C41" i="15"/>
  <c r="D41" i="15"/>
  <c r="E41" i="15"/>
  <c r="B42" i="15"/>
  <c r="C42" i="15"/>
  <c r="D42" i="15"/>
  <c r="E42" i="15"/>
  <c r="B43" i="15"/>
  <c r="C43" i="15"/>
  <c r="D43" i="15"/>
  <c r="E43" i="15"/>
  <c r="B44" i="15"/>
  <c r="C44" i="15"/>
  <c r="D44" i="15"/>
  <c r="E44" i="15"/>
  <c r="B45" i="15"/>
  <c r="C45" i="15"/>
  <c r="D45" i="15"/>
  <c r="E45" i="15"/>
  <c r="B46" i="15"/>
  <c r="C46" i="15"/>
  <c r="D46" i="15"/>
  <c r="E46" i="15"/>
  <c r="C38" i="15"/>
  <c r="D38" i="15"/>
  <c r="E38" i="15"/>
  <c r="B38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21" i="15"/>
  <c r="B22" i="15"/>
  <c r="C22" i="15"/>
  <c r="D22" i="15"/>
  <c r="E22" i="15"/>
  <c r="B23" i="15"/>
  <c r="C23" i="15"/>
  <c r="D23" i="15"/>
  <c r="E23" i="15"/>
  <c r="B24" i="15"/>
  <c r="C24" i="15"/>
  <c r="D24" i="15"/>
  <c r="E24" i="15"/>
  <c r="B25" i="15"/>
  <c r="C25" i="15"/>
  <c r="D25" i="15"/>
  <c r="E25" i="15"/>
  <c r="B26" i="15"/>
  <c r="C26" i="15"/>
  <c r="D26" i="15"/>
  <c r="E26" i="15"/>
  <c r="B27" i="15"/>
  <c r="C27" i="15"/>
  <c r="D27" i="15"/>
  <c r="E27" i="15"/>
  <c r="B28" i="15"/>
  <c r="C28" i="15"/>
  <c r="D28" i="15"/>
  <c r="E28" i="15"/>
  <c r="B29" i="15"/>
  <c r="C29" i="15"/>
  <c r="D29" i="15"/>
  <c r="E29" i="15"/>
  <c r="B30" i="15"/>
  <c r="C30" i="15"/>
  <c r="D30" i="15"/>
  <c r="E30" i="15"/>
  <c r="B31" i="15"/>
  <c r="C31" i="15"/>
  <c r="D31" i="15"/>
  <c r="E31" i="15"/>
  <c r="B32" i="15"/>
  <c r="C32" i="15"/>
  <c r="D32" i="15"/>
  <c r="E32" i="15"/>
  <c r="B33" i="15"/>
  <c r="C33" i="15"/>
  <c r="D33" i="15"/>
  <c r="E33" i="15"/>
  <c r="B34" i="15"/>
  <c r="C34" i="15"/>
  <c r="D34" i="15"/>
  <c r="E34" i="15"/>
  <c r="B35" i="15"/>
  <c r="C35" i="15"/>
  <c r="D35" i="15"/>
  <c r="E35" i="15"/>
  <c r="B36" i="15"/>
  <c r="C36" i="15"/>
  <c r="D36" i="15"/>
  <c r="E36" i="15"/>
  <c r="C21" i="15"/>
  <c r="D21" i="15"/>
  <c r="E21" i="15"/>
  <c r="B21" i="15"/>
  <c r="F6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7" i="15"/>
  <c r="B8" i="15"/>
  <c r="C8" i="15"/>
  <c r="D8" i="15"/>
  <c r="E8" i="15"/>
  <c r="B9" i="15"/>
  <c r="C9" i="15"/>
  <c r="D9" i="15"/>
  <c r="E9" i="15"/>
  <c r="B10" i="15"/>
  <c r="C10" i="15"/>
  <c r="D10" i="15"/>
  <c r="E10" i="15"/>
  <c r="B11" i="15"/>
  <c r="C11" i="15"/>
  <c r="D11" i="15"/>
  <c r="E11" i="15"/>
  <c r="B12" i="15"/>
  <c r="C12" i="15"/>
  <c r="D12" i="15"/>
  <c r="E12" i="15"/>
  <c r="B13" i="15"/>
  <c r="C13" i="15"/>
  <c r="D13" i="15"/>
  <c r="E13" i="15"/>
  <c r="B14" i="15"/>
  <c r="C14" i="15"/>
  <c r="D14" i="15"/>
  <c r="E14" i="15"/>
  <c r="B15" i="15"/>
  <c r="C15" i="15"/>
  <c r="D15" i="15"/>
  <c r="E15" i="15"/>
  <c r="B16" i="15"/>
  <c r="C16" i="15"/>
  <c r="D16" i="15"/>
  <c r="E16" i="15"/>
  <c r="B17" i="15"/>
  <c r="C17" i="15"/>
  <c r="D17" i="15"/>
  <c r="E17" i="15"/>
  <c r="B18" i="15"/>
  <c r="C18" i="15"/>
  <c r="D18" i="15"/>
  <c r="E18" i="15"/>
  <c r="B19" i="15"/>
  <c r="C19" i="15"/>
  <c r="D19" i="15"/>
  <c r="E19" i="15"/>
  <c r="C7" i="15"/>
  <c r="D7" i="15"/>
  <c r="E7" i="15"/>
  <c r="B7" i="15"/>
  <c r="O5" i="5"/>
  <c r="N5" i="5"/>
  <c r="N6" i="5"/>
  <c r="O7" i="5"/>
  <c r="N7" i="5"/>
  <c r="N15" i="5"/>
  <c r="O16" i="5"/>
  <c r="O14" i="5"/>
  <c r="N16" i="5"/>
  <c r="N14" i="5"/>
  <c r="O9" i="5"/>
  <c r="O13" i="5"/>
  <c r="N13" i="5"/>
  <c r="N12" i="5"/>
  <c r="N11" i="5"/>
  <c r="N10" i="5"/>
  <c r="N9" i="5"/>
  <c r="N8" i="5"/>
  <c r="P8" i="5"/>
  <c r="Q8" i="5"/>
  <c r="R8" i="5"/>
  <c r="H8" i="5"/>
  <c r="J8" i="5"/>
  <c r="L8" i="5"/>
  <c r="K63" i="6"/>
  <c r="K60" i="6"/>
  <c r="J61" i="6"/>
  <c r="J63" i="6"/>
  <c r="M63" i="6" s="1"/>
  <c r="J60" i="6"/>
  <c r="M61" i="6"/>
  <c r="M60" i="6"/>
  <c r="M57" i="6"/>
  <c r="M56" i="6"/>
  <c r="M55" i="6"/>
  <c r="M54" i="6"/>
  <c r="M53" i="6"/>
  <c r="M52" i="6"/>
  <c r="M51" i="6"/>
  <c r="M50" i="6"/>
  <c r="M47" i="6"/>
  <c r="M46" i="6"/>
  <c r="M45" i="6"/>
  <c r="M44" i="6"/>
  <c r="M43" i="6"/>
  <c r="M42" i="6"/>
  <c r="M41" i="6"/>
  <c r="M40" i="6"/>
  <c r="M39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47" i="6"/>
  <c r="I46" i="6"/>
  <c r="I45" i="6"/>
  <c r="I44" i="6"/>
  <c r="I43" i="6"/>
  <c r="I42" i="6"/>
  <c r="I41" i="6"/>
  <c r="I40" i="6"/>
  <c r="I39" i="6"/>
  <c r="I57" i="6"/>
  <c r="I56" i="6"/>
  <c r="I55" i="6"/>
  <c r="I54" i="6"/>
  <c r="I53" i="6"/>
  <c r="I52" i="6"/>
  <c r="I51" i="6"/>
  <c r="I50" i="6"/>
  <c r="I63" i="6"/>
  <c r="I62" i="6"/>
  <c r="I61" i="6"/>
  <c r="I60" i="6"/>
  <c r="H62" i="6"/>
  <c r="G61" i="6"/>
  <c r="G63" i="6"/>
  <c r="G60" i="6"/>
  <c r="F61" i="6"/>
  <c r="F63" i="6"/>
  <c r="F60" i="6"/>
  <c r="K56" i="6"/>
  <c r="J51" i="6"/>
  <c r="J52" i="6"/>
  <c r="J53" i="6"/>
  <c r="J54" i="6"/>
  <c r="J56" i="6"/>
  <c r="J57" i="6"/>
  <c r="J50" i="6"/>
  <c r="G51" i="6"/>
  <c r="G53" i="6"/>
  <c r="G56" i="6"/>
  <c r="F51" i="6"/>
  <c r="F52" i="6"/>
  <c r="F53" i="6"/>
  <c r="F54" i="6"/>
  <c r="F55" i="6"/>
  <c r="F56" i="6"/>
  <c r="F57" i="6"/>
  <c r="F50" i="6"/>
  <c r="K42" i="6"/>
  <c r="K45" i="6"/>
  <c r="K39" i="6"/>
  <c r="J40" i="6"/>
  <c r="J41" i="6"/>
  <c r="J42" i="6"/>
  <c r="J43" i="6"/>
  <c r="J44" i="6"/>
  <c r="J45" i="6"/>
  <c r="J46" i="6"/>
  <c r="J47" i="6"/>
  <c r="J39" i="6"/>
  <c r="G42" i="6"/>
  <c r="G43" i="6"/>
  <c r="G45" i="6"/>
  <c r="G39" i="6"/>
  <c r="F40" i="6"/>
  <c r="F41" i="6"/>
  <c r="F42" i="6"/>
  <c r="F43" i="6"/>
  <c r="F44" i="6"/>
  <c r="F45" i="6"/>
  <c r="F46" i="6"/>
  <c r="F47" i="6"/>
  <c r="F39" i="6"/>
  <c r="H65" i="18" l="1"/>
  <c r="G65" i="18"/>
  <c r="F65" i="18"/>
  <c r="X52" i="18"/>
  <c r="X55" i="18"/>
  <c r="I50" i="18"/>
  <c r="I51" i="18"/>
  <c r="I52" i="18"/>
  <c r="I53" i="18"/>
  <c r="I54" i="18"/>
  <c r="I55" i="18"/>
  <c r="I56" i="18"/>
  <c r="I57" i="18"/>
  <c r="X39" i="18"/>
  <c r="X42" i="18"/>
  <c r="X45" i="18"/>
  <c r="X41" i="18"/>
  <c r="X44" i="18"/>
  <c r="X47" i="18"/>
  <c r="I39" i="18"/>
  <c r="I40" i="18"/>
  <c r="I41" i="18"/>
  <c r="I42" i="18"/>
  <c r="I43" i="18"/>
  <c r="I44" i="18"/>
  <c r="I45" i="18"/>
  <c r="I46" i="18"/>
  <c r="I47" i="18"/>
  <c r="X22" i="18"/>
  <c r="X28" i="18"/>
  <c r="X34" i="18"/>
  <c r="X24" i="18"/>
  <c r="X30" i="18"/>
  <c r="X36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X6" i="18"/>
  <c r="X19" i="18" s="1"/>
  <c r="U19" i="18"/>
  <c r="Y12" i="18"/>
  <c r="M19" i="18"/>
  <c r="I13" i="18"/>
  <c r="I19" i="18" s="1"/>
  <c r="I7" i="18"/>
  <c r="L14" i="18"/>
  <c r="L8" i="18"/>
  <c r="L19" i="18" s="1"/>
  <c r="O15" i="18"/>
  <c r="O9" i="18"/>
  <c r="O19" i="18" s="1"/>
  <c r="P19" i="18"/>
  <c r="V19" i="18"/>
  <c r="Y17" i="18"/>
  <c r="Y11" i="18"/>
  <c r="Y19" i="18" s="1"/>
  <c r="J19" i="18"/>
  <c r="I16" i="18"/>
  <c r="I10" i="18"/>
  <c r="O18" i="18"/>
  <c r="R6" i="18"/>
  <c r="R19" i="18" s="1"/>
  <c r="R7" i="18"/>
  <c r="K19" i="18"/>
  <c r="L33" i="6"/>
  <c r="L36" i="6"/>
  <c r="L32" i="6"/>
  <c r="J22" i="6"/>
  <c r="J23" i="6"/>
  <c r="J24" i="6"/>
  <c r="J25" i="6"/>
  <c r="J26" i="6"/>
  <c r="J27" i="6"/>
  <c r="J28" i="6"/>
  <c r="J29" i="6"/>
  <c r="J30" i="6"/>
  <c r="J31" i="6"/>
  <c r="J21" i="6"/>
  <c r="BM37" i="1"/>
  <c r="F22" i="6"/>
  <c r="F23" i="6"/>
  <c r="F24" i="6"/>
  <c r="F25" i="6"/>
  <c r="F26" i="6"/>
  <c r="F27" i="6"/>
  <c r="F28" i="6"/>
  <c r="F29" i="6"/>
  <c r="F30" i="6"/>
  <c r="F31" i="6"/>
  <c r="H33" i="6"/>
  <c r="H34" i="6"/>
  <c r="H35" i="6"/>
  <c r="H36" i="6"/>
  <c r="H32" i="6"/>
  <c r="F21" i="6"/>
  <c r="F7" i="6"/>
  <c r="F8" i="6"/>
  <c r="F9" i="6"/>
  <c r="F10" i="6"/>
  <c r="F11" i="6"/>
  <c r="F12" i="6"/>
  <c r="F13" i="6"/>
  <c r="F14" i="6"/>
  <c r="F15" i="6"/>
  <c r="F16" i="6"/>
  <c r="F17" i="6"/>
  <c r="F18" i="6"/>
  <c r="G7" i="6"/>
  <c r="G17" i="6"/>
  <c r="J7" i="6"/>
  <c r="J8" i="6"/>
  <c r="J9" i="6"/>
  <c r="J10" i="6"/>
  <c r="J11" i="6"/>
  <c r="J12" i="6"/>
  <c r="J13" i="6"/>
  <c r="J14" i="6"/>
  <c r="J15" i="6"/>
  <c r="J16" i="6"/>
  <c r="J17" i="6"/>
  <c r="J18" i="6"/>
  <c r="K7" i="6"/>
  <c r="K17" i="6"/>
  <c r="J6" i="6"/>
  <c r="F6" i="6"/>
  <c r="B63" i="6"/>
  <c r="C63" i="6"/>
  <c r="D63" i="6"/>
  <c r="E63" i="6"/>
  <c r="B61" i="6"/>
  <c r="C61" i="6"/>
  <c r="D61" i="6"/>
  <c r="E61" i="6"/>
  <c r="B62" i="6"/>
  <c r="C62" i="6"/>
  <c r="D62" i="6"/>
  <c r="E62" i="6"/>
  <c r="C60" i="6"/>
  <c r="D60" i="6"/>
  <c r="E60" i="6"/>
  <c r="B6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C50" i="6"/>
  <c r="D50" i="6"/>
  <c r="E50" i="6"/>
  <c r="B50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C39" i="6"/>
  <c r="D39" i="6"/>
  <c r="E39" i="6"/>
  <c r="B39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C21" i="6"/>
  <c r="D21" i="6"/>
  <c r="E21" i="6"/>
  <c r="B21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C6" i="6"/>
  <c r="D6" i="6"/>
  <c r="E6" i="6"/>
  <c r="B6" i="6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BJ64" i="1"/>
  <c r="BI64" i="1"/>
  <c r="BH64" i="1"/>
  <c r="BG64" i="1"/>
  <c r="BF64" i="1"/>
  <c r="BE64" i="1"/>
  <c r="BC64" i="1"/>
  <c r="BB64" i="1"/>
  <c r="AT64" i="1"/>
  <c r="AS64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BL63" i="1" s="1"/>
  <c r="AS63" i="1"/>
  <c r="BK63" i="1" s="1"/>
  <c r="BJ62" i="1"/>
  <c r="BH62" i="1"/>
  <c r="BD64" i="1"/>
  <c r="BK62" i="1"/>
  <c r="BJ61" i="1"/>
  <c r="BI61" i="1"/>
  <c r="BH61" i="1"/>
  <c r="BG61" i="1"/>
  <c r="BF61" i="1"/>
  <c r="BE61" i="1"/>
  <c r="BD61" i="1"/>
  <c r="BC61" i="1"/>
  <c r="BB61" i="1"/>
  <c r="BA61" i="1"/>
  <c r="BA64" i="1" s="1"/>
  <c r="AZ61" i="1"/>
  <c r="AZ64" i="1" s="1"/>
  <c r="AY61" i="1"/>
  <c r="AY64" i="1" s="1"/>
  <c r="AX61" i="1"/>
  <c r="AX64" i="1" s="1"/>
  <c r="AW61" i="1"/>
  <c r="AW64" i="1" s="1"/>
  <c r="AV61" i="1"/>
  <c r="AV64" i="1" s="1"/>
  <c r="AU61" i="1"/>
  <c r="AU64" i="1" s="1"/>
  <c r="AT61" i="1"/>
  <c r="BL61" i="1" s="1"/>
  <c r="BL64" i="1" s="1"/>
  <c r="AS61" i="1"/>
  <c r="BK61" i="1" s="1"/>
  <c r="BK64" i="1" s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BL60" i="1" s="1"/>
  <c r="AS60" i="1"/>
  <c r="BK60" i="1" s="1"/>
  <c r="AX57" i="1"/>
  <c r="AW57" i="1"/>
  <c r="AV57" i="1"/>
  <c r="AU57" i="1"/>
  <c r="AT57" i="1"/>
  <c r="BL57" i="1" s="1"/>
  <c r="AS57" i="1"/>
  <c r="BK57" i="1" s="1"/>
  <c r="BJ56" i="1"/>
  <c r="BI56" i="1"/>
  <c r="BH56" i="1"/>
  <c r="BG56" i="1"/>
  <c r="BF56" i="1"/>
  <c r="BD56" i="1"/>
  <c r="BC56" i="1"/>
  <c r="BB56" i="1"/>
  <c r="BA56" i="1"/>
  <c r="AZ56" i="1"/>
  <c r="AY56" i="1"/>
  <c r="AX56" i="1"/>
  <c r="AW56" i="1"/>
  <c r="AV56" i="1"/>
  <c r="AU56" i="1"/>
  <c r="AT56" i="1"/>
  <c r="BL56" i="1" s="1"/>
  <c r="AS56" i="1"/>
  <c r="BK56" i="1" s="1"/>
  <c r="BM56" i="1" s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BL55" i="1"/>
  <c r="BK55" i="1"/>
  <c r="BM55" i="1" s="1"/>
  <c r="BK54" i="1"/>
  <c r="BJ54" i="1"/>
  <c r="BI54" i="1"/>
  <c r="BD54" i="1"/>
  <c r="BC54" i="1"/>
  <c r="BA54" i="1"/>
  <c r="AZ54" i="1"/>
  <c r="AY54" i="1"/>
  <c r="AX54" i="1"/>
  <c r="AW54" i="1"/>
  <c r="AV54" i="1"/>
  <c r="AU54" i="1"/>
  <c r="AT54" i="1"/>
  <c r="BL54" i="1" s="1"/>
  <c r="BL58" i="1" s="1"/>
  <c r="AS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BL53" i="1" s="1"/>
  <c r="AS53" i="1"/>
  <c r="BK53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BL52" i="1" s="1"/>
  <c r="AS52" i="1"/>
  <c r="BK52" i="1" s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BL51" i="1" s="1"/>
  <c r="AS51" i="1"/>
  <c r="BK51" i="1" s="1"/>
  <c r="BJ50" i="1"/>
  <c r="BI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BL50" i="1" s="1"/>
  <c r="AS50" i="1"/>
  <c r="BK50" i="1" s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BL47" i="1" s="1"/>
  <c r="AS47" i="1"/>
  <c r="BK47" i="1" s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BL46" i="1" s="1"/>
  <c r="AS46" i="1"/>
  <c r="BK46" i="1" s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BL45" i="1" s="1"/>
  <c r="AS45" i="1"/>
  <c r="BK45" i="1" s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BL44" i="1" s="1"/>
  <c r="AS44" i="1"/>
  <c r="BK44" i="1" s="1"/>
  <c r="BJ43" i="1"/>
  <c r="BI43" i="1"/>
  <c r="BH43" i="1"/>
  <c r="BD43" i="1"/>
  <c r="BC43" i="1"/>
  <c r="BB43" i="1"/>
  <c r="BA43" i="1"/>
  <c r="AZ43" i="1"/>
  <c r="AY43" i="1"/>
  <c r="AX43" i="1"/>
  <c r="AW43" i="1"/>
  <c r="BL43" i="1"/>
  <c r="BK43" i="1"/>
  <c r="BK48" i="1" s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BL42" i="1" s="1"/>
  <c r="AS42" i="1"/>
  <c r="BK42" i="1" s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BL41" i="1" s="1"/>
  <c r="AS41" i="1"/>
  <c r="BK41" i="1" s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BL40" i="1" s="1"/>
  <c r="AS40" i="1"/>
  <c r="BK40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BL39" i="1" s="1"/>
  <c r="AS39" i="1"/>
  <c r="BK39" i="1" s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BJ36" i="1"/>
  <c r="BI36" i="1"/>
  <c r="BH36" i="1"/>
  <c r="AU36" i="1"/>
  <c r="AT36" i="1"/>
  <c r="BL36" i="1" s="1"/>
  <c r="AS36" i="1"/>
  <c r="BK36" i="1" s="1"/>
  <c r="BJ35" i="1"/>
  <c r="BI35" i="1"/>
  <c r="BH35" i="1"/>
  <c r="BL35" i="1"/>
  <c r="BK35" i="1"/>
  <c r="BJ34" i="1"/>
  <c r="BI34" i="1"/>
  <c r="BL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BL33" i="1" s="1"/>
  <c r="AS33" i="1"/>
  <c r="BK33" i="1" s="1"/>
  <c r="BD32" i="1"/>
  <c r="BC32" i="1"/>
  <c r="BB32" i="1"/>
  <c r="BA32" i="1"/>
  <c r="AZ32" i="1"/>
  <c r="AY32" i="1"/>
  <c r="AX32" i="1"/>
  <c r="AW32" i="1"/>
  <c r="AV32" i="1"/>
  <c r="AU32" i="1"/>
  <c r="AT32" i="1"/>
  <c r="BL32" i="1" s="1"/>
  <c r="AS32" i="1"/>
  <c r="BK32" i="1" s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BL31" i="1" s="1"/>
  <c r="AS31" i="1"/>
  <c r="BK3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BL30" i="1" s="1"/>
  <c r="AS30" i="1"/>
  <c r="BK30" i="1" s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BL29" i="1" s="1"/>
  <c r="AS29" i="1"/>
  <c r="BK29" i="1" s="1"/>
  <c r="BJ28" i="1"/>
  <c r="BI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BL28" i="1" s="1"/>
  <c r="AS28" i="1"/>
  <c r="BK28" i="1" s="1"/>
  <c r="BJ27" i="1"/>
  <c r="BI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BL27" i="1" s="1"/>
  <c r="AS27" i="1"/>
  <c r="BK27" i="1" s="1"/>
  <c r="BJ26" i="1"/>
  <c r="BI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BL26" i="1" s="1"/>
  <c r="AS26" i="1"/>
  <c r="BK26" i="1" s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BL25" i="1" s="1"/>
  <c r="AS25" i="1"/>
  <c r="BK25" i="1" s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BL24" i="1" s="1"/>
  <c r="AS24" i="1"/>
  <c r="BK24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BL23" i="1" s="1"/>
  <c r="AS23" i="1"/>
  <c r="BK23" i="1" s="1"/>
  <c r="BJ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BL22" i="1" s="1"/>
  <c r="AS22" i="1"/>
  <c r="BK22" i="1" s="1"/>
  <c r="BJ21" i="1"/>
  <c r="BI21" i="1"/>
  <c r="BG21" i="1"/>
  <c r="BF21" i="1"/>
  <c r="BD21" i="1"/>
  <c r="BC21" i="1"/>
  <c r="BB21" i="1"/>
  <c r="BA21" i="1"/>
  <c r="AZ21" i="1"/>
  <c r="AY21" i="1"/>
  <c r="AX21" i="1"/>
  <c r="AW21" i="1"/>
  <c r="AV21" i="1"/>
  <c r="AU21" i="1"/>
  <c r="AT21" i="1"/>
  <c r="BL21" i="1" s="1"/>
  <c r="BK21" i="1"/>
  <c r="BJ17" i="1"/>
  <c r="BI17" i="1"/>
  <c r="BH17" i="1"/>
  <c r="BJ16" i="1"/>
  <c r="BI16" i="1"/>
  <c r="BH16" i="1"/>
  <c r="BJ15" i="1"/>
  <c r="BI15" i="1"/>
  <c r="BH15" i="1"/>
  <c r="BJ14" i="1"/>
  <c r="BI14" i="1"/>
  <c r="BH14" i="1"/>
  <c r="BJ13" i="1"/>
  <c r="BI13" i="1"/>
  <c r="BH13" i="1"/>
  <c r="BJ12" i="1"/>
  <c r="BI12" i="1"/>
  <c r="BH12" i="1"/>
  <c r="BJ11" i="1"/>
  <c r="BI11" i="1"/>
  <c r="BJ10" i="1"/>
  <c r="BI10" i="1"/>
  <c r="BH10" i="1"/>
  <c r="BJ9" i="1"/>
  <c r="BI9" i="1"/>
  <c r="BJ8" i="1"/>
  <c r="BH8" i="1"/>
  <c r="BJ7" i="1"/>
  <c r="BJ19" i="1" s="1"/>
  <c r="BI7" i="1"/>
  <c r="BI19" i="1" s="1"/>
  <c r="BH7" i="1"/>
  <c r="BJ6" i="1"/>
  <c r="BI6" i="1"/>
  <c r="BL6" i="1" s="1"/>
  <c r="BH6" i="1"/>
  <c r="BK6" i="1" s="1"/>
  <c r="BG17" i="1"/>
  <c r="BF17" i="1"/>
  <c r="BE17" i="1"/>
  <c r="BK17" i="1" s="1"/>
  <c r="BG16" i="1"/>
  <c r="BF16" i="1"/>
  <c r="BE16" i="1"/>
  <c r="BG15" i="1"/>
  <c r="BF15" i="1"/>
  <c r="BE15" i="1"/>
  <c r="BK15" i="1" s="1"/>
  <c r="BG14" i="1"/>
  <c r="BF14" i="1"/>
  <c r="BE14" i="1"/>
  <c r="BG13" i="1"/>
  <c r="BF13" i="1"/>
  <c r="BE13" i="1"/>
  <c r="BG12" i="1"/>
  <c r="BF12" i="1"/>
  <c r="BE12" i="1"/>
  <c r="BG11" i="1"/>
  <c r="BF11" i="1"/>
  <c r="BK11" i="1"/>
  <c r="BG10" i="1"/>
  <c r="BF10" i="1"/>
  <c r="BE10" i="1"/>
  <c r="BG9" i="1"/>
  <c r="BF9" i="1"/>
  <c r="BE9" i="1"/>
  <c r="BK9" i="1" s="1"/>
  <c r="BG8" i="1"/>
  <c r="BE8" i="1"/>
  <c r="BE19" i="1"/>
  <c r="BG6" i="1"/>
  <c r="BD6" i="1"/>
  <c r="BF6" i="1"/>
  <c r="BE6" i="1"/>
  <c r="BK13" i="1"/>
  <c r="BH19" i="1"/>
  <c r="BF19" i="1"/>
  <c r="BD17" i="1"/>
  <c r="BC17" i="1"/>
  <c r="BB17" i="1"/>
  <c r="BD16" i="1"/>
  <c r="BC16" i="1"/>
  <c r="BB16" i="1"/>
  <c r="BD15" i="1"/>
  <c r="BC15" i="1"/>
  <c r="BB15" i="1"/>
  <c r="BD14" i="1"/>
  <c r="BC14" i="1"/>
  <c r="BB14" i="1"/>
  <c r="BD13" i="1"/>
  <c r="BC13" i="1"/>
  <c r="BB13" i="1"/>
  <c r="BD12" i="1"/>
  <c r="BC12" i="1"/>
  <c r="BB12" i="1"/>
  <c r="BB19" i="1" s="1"/>
  <c r="BD11" i="1"/>
  <c r="BC11" i="1"/>
  <c r="BD10" i="1"/>
  <c r="BC10" i="1"/>
  <c r="BL10" i="1" s="1"/>
  <c r="BB10" i="1"/>
  <c r="BK10" i="1" s="1"/>
  <c r="BD9" i="1"/>
  <c r="BC9" i="1"/>
  <c r="BD8" i="1"/>
  <c r="BC8" i="1"/>
  <c r="BB8" i="1"/>
  <c r="BD19" i="1"/>
  <c r="BC19" i="1"/>
  <c r="BA17" i="1"/>
  <c r="AZ17" i="1"/>
  <c r="AY17" i="1"/>
  <c r="BA16" i="1"/>
  <c r="AZ16" i="1"/>
  <c r="AY16" i="1"/>
  <c r="BA15" i="1"/>
  <c r="AZ15" i="1"/>
  <c r="AY15" i="1"/>
  <c r="BA14" i="1"/>
  <c r="AZ14" i="1"/>
  <c r="BL14" i="1" s="1"/>
  <c r="AY14" i="1"/>
  <c r="BK14" i="1" s="1"/>
  <c r="BA13" i="1"/>
  <c r="AZ13" i="1"/>
  <c r="AY13" i="1"/>
  <c r="BA12" i="1"/>
  <c r="AZ12" i="1"/>
  <c r="AY12" i="1"/>
  <c r="BA11" i="1"/>
  <c r="AZ11" i="1"/>
  <c r="AY11" i="1"/>
  <c r="BA10" i="1"/>
  <c r="AZ10" i="1"/>
  <c r="AY10" i="1"/>
  <c r="BA9" i="1"/>
  <c r="AZ9" i="1"/>
  <c r="AY9" i="1"/>
  <c r="BA8" i="1"/>
  <c r="AZ8" i="1"/>
  <c r="BL8" i="1" s="1"/>
  <c r="AY8" i="1"/>
  <c r="AY19" i="1" s="1"/>
  <c r="BA7" i="1"/>
  <c r="AZ7" i="1"/>
  <c r="AY7" i="1"/>
  <c r="BL18" i="1"/>
  <c r="BK18" i="1"/>
  <c r="AX17" i="1"/>
  <c r="AW17" i="1"/>
  <c r="BL17" i="1" s="1"/>
  <c r="AV17" i="1"/>
  <c r="AX16" i="1"/>
  <c r="AW16" i="1"/>
  <c r="AV16" i="1"/>
  <c r="AX15" i="1"/>
  <c r="AW15" i="1"/>
  <c r="BL15" i="1" s="1"/>
  <c r="AV15" i="1"/>
  <c r="AX14" i="1"/>
  <c r="AW14" i="1"/>
  <c r="AV14" i="1"/>
  <c r="AX13" i="1"/>
  <c r="AW13" i="1"/>
  <c r="BL13" i="1" s="1"/>
  <c r="AX12" i="1"/>
  <c r="AW12" i="1"/>
  <c r="BL12" i="1" s="1"/>
  <c r="AV12" i="1"/>
  <c r="AX11" i="1"/>
  <c r="AW11" i="1"/>
  <c r="AV11" i="1"/>
  <c r="AX10" i="1"/>
  <c r="AW10" i="1"/>
  <c r="AV10" i="1"/>
  <c r="AX9" i="1"/>
  <c r="AW9" i="1"/>
  <c r="BL9" i="1" s="1"/>
  <c r="AV9" i="1"/>
  <c r="AX8" i="1"/>
  <c r="AW8" i="1"/>
  <c r="AV8" i="1"/>
  <c r="AV19" i="1" s="1"/>
  <c r="AX7" i="1"/>
  <c r="AW7" i="1"/>
  <c r="BL7" i="1" s="1"/>
  <c r="AV7" i="1"/>
  <c r="BG19" i="1"/>
  <c r="BA19" i="1"/>
  <c r="AZ19" i="1"/>
  <c r="AX19" i="1"/>
  <c r="AW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BL16" i="1"/>
  <c r="BK16" i="1"/>
  <c r="BC6" i="1"/>
  <c r="BB6" i="1"/>
  <c r="BA6" i="1"/>
  <c r="AZ6" i="1"/>
  <c r="AY6" i="1"/>
  <c r="AX6" i="1"/>
  <c r="AW6" i="1"/>
  <c r="AV6" i="1"/>
  <c r="AU18" i="1"/>
  <c r="AT18" i="1"/>
  <c r="AS18" i="1"/>
  <c r="AU17" i="1"/>
  <c r="AT17" i="1"/>
  <c r="AS17" i="1"/>
  <c r="AU16" i="1"/>
  <c r="AT16" i="1"/>
  <c r="AS16" i="1"/>
  <c r="AU15" i="1"/>
  <c r="AT15" i="1"/>
  <c r="AS15" i="1"/>
  <c r="AU14" i="1"/>
  <c r="AT14" i="1"/>
  <c r="AS14" i="1"/>
  <c r="AU13" i="1"/>
  <c r="AT13" i="1"/>
  <c r="AS13" i="1"/>
  <c r="AU12" i="1"/>
  <c r="AT12" i="1"/>
  <c r="AS12" i="1"/>
  <c r="AU11" i="1"/>
  <c r="AT11" i="1"/>
  <c r="AS11" i="1"/>
  <c r="AU10" i="1"/>
  <c r="AT10" i="1"/>
  <c r="AS10" i="1"/>
  <c r="AU9" i="1"/>
  <c r="AT9" i="1"/>
  <c r="AS9" i="1"/>
  <c r="AU8" i="1"/>
  <c r="AT8" i="1"/>
  <c r="AS8" i="1"/>
  <c r="AU7" i="1"/>
  <c r="AT7" i="1"/>
  <c r="AS7" i="1"/>
  <c r="AU6" i="1"/>
  <c r="AT6" i="1"/>
  <c r="AS6" i="1"/>
  <c r="N17" i="1"/>
  <c r="Y18" i="1"/>
  <c r="X18" i="1"/>
  <c r="H18" i="1"/>
  <c r="F19" i="1"/>
  <c r="Y17" i="1"/>
  <c r="X17" i="1"/>
  <c r="Y16" i="1"/>
  <c r="X16" i="1"/>
  <c r="Y15" i="1"/>
  <c r="X15" i="1"/>
  <c r="Y14" i="1"/>
  <c r="X14" i="1"/>
  <c r="Z14" i="1" s="1"/>
  <c r="Y13" i="1"/>
  <c r="X13" i="1"/>
  <c r="Y12" i="1"/>
  <c r="X12" i="1"/>
  <c r="Y11" i="1"/>
  <c r="X11" i="1"/>
  <c r="Y10" i="1"/>
  <c r="X10" i="1"/>
  <c r="Z10" i="1" s="1"/>
  <c r="Y9" i="1"/>
  <c r="X9" i="1"/>
  <c r="Y8" i="1"/>
  <c r="X8" i="1"/>
  <c r="Z8" i="1" s="1"/>
  <c r="Y7" i="1"/>
  <c r="X7" i="1"/>
  <c r="Z7" i="1" s="1"/>
  <c r="Y6" i="1"/>
  <c r="X6" i="1"/>
  <c r="Z6" i="1" s="1"/>
  <c r="W17" i="1"/>
  <c r="W16" i="1"/>
  <c r="W15" i="1"/>
  <c r="W14" i="1"/>
  <c r="W13" i="1"/>
  <c r="W12" i="1"/>
  <c r="W11" i="1"/>
  <c r="W10" i="1"/>
  <c r="W9" i="1"/>
  <c r="W8" i="1"/>
  <c r="W7" i="1"/>
  <c r="W6" i="1"/>
  <c r="T17" i="1"/>
  <c r="T16" i="1"/>
  <c r="T15" i="1"/>
  <c r="T14" i="1"/>
  <c r="T13" i="1"/>
  <c r="T12" i="1"/>
  <c r="T11" i="1"/>
  <c r="T10" i="1"/>
  <c r="T9" i="1"/>
  <c r="T8" i="1"/>
  <c r="T6" i="1"/>
  <c r="Q17" i="1"/>
  <c r="Q16" i="1"/>
  <c r="Q15" i="1"/>
  <c r="Q14" i="1"/>
  <c r="Q13" i="1"/>
  <c r="Q12" i="1"/>
  <c r="Q11" i="1"/>
  <c r="Q10" i="1"/>
  <c r="Q9" i="1"/>
  <c r="Q8" i="1"/>
  <c r="Q6" i="1"/>
  <c r="N16" i="1"/>
  <c r="N15" i="1"/>
  <c r="N14" i="1"/>
  <c r="N13" i="1"/>
  <c r="N12" i="1"/>
  <c r="N11" i="1"/>
  <c r="N10" i="1"/>
  <c r="N9" i="1"/>
  <c r="N8" i="1"/>
  <c r="N7" i="1"/>
  <c r="N6" i="1"/>
  <c r="K17" i="1"/>
  <c r="K16" i="1"/>
  <c r="K15" i="1"/>
  <c r="K14" i="1"/>
  <c r="K13" i="1"/>
  <c r="K12" i="1"/>
  <c r="K11" i="1"/>
  <c r="K10" i="1"/>
  <c r="K9" i="1"/>
  <c r="K8" i="1"/>
  <c r="K7" i="1"/>
  <c r="K6" i="1"/>
  <c r="H17" i="1"/>
  <c r="H16" i="1"/>
  <c r="H15" i="1"/>
  <c r="H14" i="1"/>
  <c r="H13" i="1"/>
  <c r="H12" i="1"/>
  <c r="H11" i="1"/>
  <c r="H10" i="1"/>
  <c r="H9" i="1"/>
  <c r="H8" i="1"/>
  <c r="H7" i="1"/>
  <c r="H6" i="1"/>
  <c r="BJ65" i="1" l="1"/>
  <c r="BG65" i="1"/>
  <c r="BK37" i="1"/>
  <c r="BH65" i="1"/>
  <c r="BI65" i="1"/>
  <c r="BL37" i="1"/>
  <c r="AV65" i="1"/>
  <c r="BB65" i="1"/>
  <c r="AW65" i="1"/>
  <c r="AX65" i="1"/>
  <c r="BD65" i="1"/>
  <c r="BC65" i="1"/>
  <c r="AU65" i="1"/>
  <c r="BA65" i="1"/>
  <c r="BL48" i="1"/>
  <c r="BF65" i="1"/>
  <c r="AS65" i="1"/>
  <c r="BK58" i="1"/>
  <c r="BE65" i="1"/>
  <c r="AT65" i="1"/>
  <c r="BM57" i="1"/>
  <c r="AY65" i="1"/>
  <c r="AZ65" i="1"/>
  <c r="BM60" i="1"/>
  <c r="BM61" i="1"/>
  <c r="BM62" i="1"/>
  <c r="BM63" i="1"/>
  <c r="BM50" i="1"/>
  <c r="BM51" i="1"/>
  <c r="BM52" i="1"/>
  <c r="BM53" i="1"/>
  <c r="BM54" i="1"/>
  <c r="BM39" i="1"/>
  <c r="BM40" i="1"/>
  <c r="BM41" i="1"/>
  <c r="BM42" i="1"/>
  <c r="BM43" i="1"/>
  <c r="BM44" i="1"/>
  <c r="BM45" i="1"/>
  <c r="BM46" i="1"/>
  <c r="BM47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6" i="1"/>
  <c r="BM9" i="1"/>
  <c r="BM17" i="1"/>
  <c r="BK7" i="1"/>
  <c r="BM7" i="1" s="1"/>
  <c r="BM15" i="1"/>
  <c r="BL11" i="1"/>
  <c r="BM11" i="1" s="1"/>
  <c r="BM16" i="1"/>
  <c r="BM18" i="1"/>
  <c r="BM14" i="1"/>
  <c r="BM10" i="1"/>
  <c r="BM13" i="1"/>
  <c r="BK12" i="1"/>
  <c r="BM12" i="1" s="1"/>
  <c r="BK8" i="1"/>
  <c r="BM8" i="1" s="1"/>
  <c r="Z18" i="1"/>
  <c r="Z16" i="1"/>
  <c r="Z17" i="1"/>
  <c r="Z15" i="1"/>
  <c r="Z13" i="1"/>
  <c r="Z12" i="1"/>
  <c r="Z11" i="1"/>
  <c r="Z9" i="1"/>
  <c r="BM48" i="1" l="1"/>
  <c r="BM58" i="1"/>
  <c r="BM64" i="1"/>
  <c r="BM19" i="1"/>
  <c r="BL19" i="1"/>
  <c r="BL65" i="1" s="1"/>
  <c r="BK19" i="1"/>
  <c r="BK65" i="1" s="1"/>
  <c r="V37" i="1"/>
  <c r="U37" i="1"/>
  <c r="S37" i="1"/>
  <c r="R37" i="1"/>
  <c r="P37" i="1"/>
  <c r="O37" i="1"/>
  <c r="M37" i="1"/>
  <c r="L37" i="1"/>
  <c r="J37" i="1"/>
  <c r="I37" i="1"/>
  <c r="G37" i="1"/>
  <c r="F37" i="1"/>
  <c r="Y31" i="1"/>
  <c r="X31" i="1"/>
  <c r="Y30" i="1"/>
  <c r="X30" i="1"/>
  <c r="Y29" i="1"/>
  <c r="X29" i="1"/>
  <c r="Y28" i="1"/>
  <c r="X28" i="1"/>
  <c r="Y27" i="1"/>
  <c r="X27" i="1"/>
  <c r="Z27" i="1" s="1"/>
  <c r="Y26" i="1"/>
  <c r="Z26" i="1" s="1"/>
  <c r="X26" i="1"/>
  <c r="Y25" i="1"/>
  <c r="X25" i="1"/>
  <c r="Z25" i="1" s="1"/>
  <c r="Y24" i="1"/>
  <c r="X24" i="1"/>
  <c r="Y23" i="1"/>
  <c r="X23" i="1"/>
  <c r="Y22" i="1"/>
  <c r="X22" i="1"/>
  <c r="Y21" i="1"/>
  <c r="X21" i="1"/>
  <c r="W31" i="1"/>
  <c r="W30" i="1"/>
  <c r="W29" i="1"/>
  <c r="W28" i="1"/>
  <c r="W27" i="1"/>
  <c r="W26" i="1"/>
  <c r="W25" i="1"/>
  <c r="W24" i="1"/>
  <c r="W23" i="1"/>
  <c r="W22" i="1"/>
  <c r="W21" i="1"/>
  <c r="T31" i="1"/>
  <c r="T30" i="1"/>
  <c r="T29" i="1"/>
  <c r="T28" i="1"/>
  <c r="T27" i="1"/>
  <c r="T26" i="1"/>
  <c r="T25" i="1"/>
  <c r="T24" i="1"/>
  <c r="T23" i="1"/>
  <c r="T22" i="1"/>
  <c r="T21" i="1"/>
  <c r="Q31" i="1"/>
  <c r="Q30" i="1"/>
  <c r="Q29" i="1"/>
  <c r="Q28" i="1"/>
  <c r="Q27" i="1"/>
  <c r="Q26" i="1"/>
  <c r="Q25" i="1"/>
  <c r="Q24" i="1"/>
  <c r="Q23" i="1"/>
  <c r="Q22" i="1"/>
  <c r="Q21" i="1"/>
  <c r="N31" i="1"/>
  <c r="N30" i="1"/>
  <c r="N29" i="1"/>
  <c r="N28" i="1"/>
  <c r="N27" i="1"/>
  <c r="N26" i="1"/>
  <c r="N25" i="1"/>
  <c r="N24" i="1"/>
  <c r="N23" i="1"/>
  <c r="N22" i="1"/>
  <c r="N21" i="1"/>
  <c r="K31" i="1"/>
  <c r="K30" i="1"/>
  <c r="K29" i="1"/>
  <c r="K28" i="1"/>
  <c r="K27" i="1"/>
  <c r="K26" i="1"/>
  <c r="K25" i="1"/>
  <c r="K24" i="1"/>
  <c r="K23" i="1"/>
  <c r="K22" i="1"/>
  <c r="K21" i="1"/>
  <c r="H31" i="1"/>
  <c r="H30" i="1"/>
  <c r="H29" i="1"/>
  <c r="H28" i="1"/>
  <c r="H27" i="1"/>
  <c r="H26" i="1"/>
  <c r="H25" i="1"/>
  <c r="H24" i="1"/>
  <c r="H23" i="1"/>
  <c r="H22" i="1"/>
  <c r="H21" i="1"/>
  <c r="BM65" i="1" l="1"/>
  <c r="Z31" i="1"/>
  <c r="Z30" i="1"/>
  <c r="Z29" i="1"/>
  <c r="Z28" i="1"/>
  <c r="H37" i="1"/>
  <c r="W37" i="1"/>
  <c r="Z24" i="1"/>
  <c r="X37" i="1"/>
  <c r="Y37" i="1"/>
  <c r="Z23" i="1"/>
  <c r="Q37" i="1"/>
  <c r="K37" i="1"/>
  <c r="T37" i="1"/>
  <c r="N37" i="1"/>
  <c r="Z22" i="1"/>
  <c r="Z21" i="1"/>
  <c r="Z37" i="1" s="1"/>
  <c r="V48" i="1"/>
  <c r="U48" i="1"/>
  <c r="S48" i="1"/>
  <c r="R48" i="1"/>
  <c r="P48" i="1"/>
  <c r="O48" i="1"/>
  <c r="M48" i="1"/>
  <c r="L48" i="1"/>
  <c r="J48" i="1"/>
  <c r="I48" i="1"/>
  <c r="G48" i="1"/>
  <c r="F48" i="1"/>
  <c r="W47" i="1"/>
  <c r="W45" i="1"/>
  <c r="W44" i="1"/>
  <c r="W43" i="1"/>
  <c r="W42" i="1"/>
  <c r="W41" i="1"/>
  <c r="W40" i="1"/>
  <c r="W39" i="1"/>
  <c r="T47" i="1"/>
  <c r="T46" i="1"/>
  <c r="T45" i="1"/>
  <c r="T44" i="1"/>
  <c r="T42" i="1"/>
  <c r="T41" i="1"/>
  <c r="T40" i="1"/>
  <c r="T39" i="1"/>
  <c r="Q47" i="1"/>
  <c r="Q46" i="1"/>
  <c r="Q45" i="1"/>
  <c r="Q44" i="1"/>
  <c r="Q42" i="1"/>
  <c r="Q41" i="1"/>
  <c r="Q40" i="1"/>
  <c r="Q39" i="1"/>
  <c r="N47" i="1"/>
  <c r="N46" i="1"/>
  <c r="N45" i="1"/>
  <c r="N44" i="1"/>
  <c r="N43" i="1"/>
  <c r="N42" i="1"/>
  <c r="N41" i="1"/>
  <c r="N40" i="1"/>
  <c r="N39" i="1"/>
  <c r="K47" i="1"/>
  <c r="K46" i="1"/>
  <c r="K45" i="1"/>
  <c r="K44" i="1"/>
  <c r="K43" i="1"/>
  <c r="K42" i="1"/>
  <c r="K41" i="1"/>
  <c r="K40" i="1"/>
  <c r="K39" i="1"/>
  <c r="H47" i="1"/>
  <c r="H46" i="1"/>
  <c r="H45" i="1"/>
  <c r="H44" i="1"/>
  <c r="H42" i="1"/>
  <c r="H41" i="1"/>
  <c r="H40" i="1"/>
  <c r="H39" i="1"/>
  <c r="Y47" i="1"/>
  <c r="X47" i="1"/>
  <c r="Z47" i="1" s="1"/>
  <c r="Y46" i="1"/>
  <c r="X46" i="1"/>
  <c r="Y45" i="1"/>
  <c r="X45" i="1"/>
  <c r="Z45" i="1" s="1"/>
  <c r="Y44" i="1"/>
  <c r="X44" i="1"/>
  <c r="Y43" i="1"/>
  <c r="X43" i="1"/>
  <c r="Z43" i="1" s="1"/>
  <c r="Y42" i="1"/>
  <c r="Z42" i="1" s="1"/>
  <c r="X42" i="1"/>
  <c r="Y41" i="1"/>
  <c r="X41" i="1"/>
  <c r="Z41" i="1" s="1"/>
  <c r="Y40" i="1"/>
  <c r="X40" i="1"/>
  <c r="Y39" i="1"/>
  <c r="X39" i="1"/>
  <c r="Z39" i="1" s="1"/>
  <c r="V58" i="1"/>
  <c r="U58" i="1"/>
  <c r="U65" i="1" s="1"/>
  <c r="S58" i="1"/>
  <c r="R58" i="1"/>
  <c r="P58" i="1"/>
  <c r="O58" i="1"/>
  <c r="O65" i="1" s="1"/>
  <c r="M58" i="1"/>
  <c r="M65" i="1" s="1"/>
  <c r="L58" i="1"/>
  <c r="J58" i="1"/>
  <c r="I58" i="1"/>
  <c r="G58" i="1"/>
  <c r="F58" i="1"/>
  <c r="W56" i="1"/>
  <c r="W55" i="1"/>
  <c r="W54" i="1"/>
  <c r="W53" i="1"/>
  <c r="W52" i="1"/>
  <c r="W51" i="1"/>
  <c r="W50" i="1"/>
  <c r="T56" i="1"/>
  <c r="T55" i="1"/>
  <c r="T53" i="1"/>
  <c r="T52" i="1"/>
  <c r="T51" i="1"/>
  <c r="T50" i="1"/>
  <c r="Q56" i="1"/>
  <c r="Q55" i="1"/>
  <c r="Q54" i="1"/>
  <c r="Q53" i="1"/>
  <c r="Q52" i="1"/>
  <c r="Q51" i="1"/>
  <c r="Q50" i="1"/>
  <c r="N56" i="1"/>
  <c r="N55" i="1"/>
  <c r="N54" i="1"/>
  <c r="N53" i="1"/>
  <c r="N52" i="1"/>
  <c r="N51" i="1"/>
  <c r="N50" i="1"/>
  <c r="K57" i="1"/>
  <c r="K56" i="1"/>
  <c r="K55" i="1"/>
  <c r="K54" i="1"/>
  <c r="K53" i="1"/>
  <c r="K52" i="1"/>
  <c r="K51" i="1"/>
  <c r="K50" i="1"/>
  <c r="H56" i="1"/>
  <c r="H55" i="1"/>
  <c r="H54" i="1"/>
  <c r="H53" i="1"/>
  <c r="H52" i="1"/>
  <c r="H51" i="1"/>
  <c r="H50" i="1"/>
  <c r="H57" i="1"/>
  <c r="Y57" i="1"/>
  <c r="X57" i="1"/>
  <c r="Z57" i="1" s="1"/>
  <c r="Y56" i="1"/>
  <c r="X56" i="1"/>
  <c r="Y55" i="1"/>
  <c r="X55" i="1"/>
  <c r="Z55" i="1" s="1"/>
  <c r="Y54" i="1"/>
  <c r="X54" i="1"/>
  <c r="Y53" i="1"/>
  <c r="X53" i="1"/>
  <c r="Y52" i="1"/>
  <c r="X52" i="1"/>
  <c r="Y51" i="1"/>
  <c r="X51" i="1"/>
  <c r="Z51" i="1" s="1"/>
  <c r="Y50" i="1"/>
  <c r="Z50" i="1" s="1"/>
  <c r="X50" i="1"/>
  <c r="F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H63" i="1"/>
  <c r="H61" i="1"/>
  <c r="K63" i="1"/>
  <c r="K61" i="1"/>
  <c r="N63" i="1"/>
  <c r="N61" i="1"/>
  <c r="Q63" i="1"/>
  <c r="Q61" i="1"/>
  <c r="T63" i="1"/>
  <c r="T61" i="1"/>
  <c r="W63" i="1"/>
  <c r="W61" i="1"/>
  <c r="Y63" i="1"/>
  <c r="X63" i="1"/>
  <c r="Z63" i="1" s="1"/>
  <c r="Y61" i="1"/>
  <c r="X61" i="1"/>
  <c r="Y60" i="1"/>
  <c r="X60" i="1"/>
  <c r="Z60" i="1"/>
  <c r="W60" i="1"/>
  <c r="T60" i="1"/>
  <c r="Q60" i="1"/>
  <c r="N60" i="1"/>
  <c r="K60" i="1"/>
  <c r="H60" i="1"/>
  <c r="AN65" i="1"/>
  <c r="AI65" i="1"/>
  <c r="AF65" i="1"/>
  <c r="AO64" i="1"/>
  <c r="AN64" i="1"/>
  <c r="AM64" i="1"/>
  <c r="AL64" i="1"/>
  <c r="AK64" i="1"/>
  <c r="AJ64" i="1"/>
  <c r="AI64" i="1"/>
  <c r="AH64" i="1"/>
  <c r="AH65" i="1" s="1"/>
  <c r="AG64" i="1"/>
  <c r="AG65" i="1" s="1"/>
  <c r="AF64" i="1"/>
  <c r="AE64" i="1"/>
  <c r="AE65" i="1" s="1"/>
  <c r="AD64" i="1"/>
  <c r="AD65" i="1" s="1"/>
  <c r="AB64" i="1"/>
  <c r="AA64" i="1"/>
  <c r="AR56" i="1"/>
  <c r="AQ56" i="1"/>
  <c r="AP56" i="1"/>
  <c r="AR53" i="1"/>
  <c r="AR58" i="1" s="1"/>
  <c r="AQ53" i="1"/>
  <c r="AQ58" i="1" s="1"/>
  <c r="AP53" i="1"/>
  <c r="AR51" i="1"/>
  <c r="AQ51" i="1"/>
  <c r="AP51" i="1"/>
  <c r="AO51" i="1"/>
  <c r="AO58" i="1" s="1"/>
  <c r="AO53" i="1"/>
  <c r="AO56" i="1"/>
  <c r="AL56" i="1"/>
  <c r="AL53" i="1"/>
  <c r="AL58" i="1" s="1"/>
  <c r="AL51" i="1"/>
  <c r="AI51" i="1"/>
  <c r="AI53" i="1"/>
  <c r="AI56" i="1"/>
  <c r="AF56" i="1"/>
  <c r="AC56" i="1"/>
  <c r="AP58" i="1"/>
  <c r="AN58" i="1"/>
  <c r="AM58" i="1"/>
  <c r="AK58" i="1"/>
  <c r="AJ58" i="1"/>
  <c r="AI58" i="1"/>
  <c r="AH58" i="1"/>
  <c r="AG58" i="1"/>
  <c r="AF58" i="1"/>
  <c r="AE58" i="1"/>
  <c r="AD58" i="1"/>
  <c r="AC58" i="1"/>
  <c r="AB58" i="1"/>
  <c r="AA5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B48" i="1"/>
  <c r="AA48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AM65" i="1"/>
  <c r="AK65" i="1"/>
  <c r="AJ65" i="1"/>
  <c r="AA65" i="1"/>
  <c r="AO39" i="1"/>
  <c r="AO42" i="1"/>
  <c r="AO43" i="1"/>
  <c r="AO45" i="1"/>
  <c r="AL45" i="1"/>
  <c r="AL43" i="1"/>
  <c r="AL39" i="1"/>
  <c r="AF39" i="1"/>
  <c r="AC45" i="1"/>
  <c r="AC42" i="1"/>
  <c r="AC48" i="1" s="1"/>
  <c r="AC39" i="1"/>
  <c r="AR45" i="1"/>
  <c r="AQ45" i="1"/>
  <c r="AP45" i="1"/>
  <c r="AR43" i="1"/>
  <c r="AQ43" i="1"/>
  <c r="AP43" i="1"/>
  <c r="AR42" i="1"/>
  <c r="AQ42" i="1"/>
  <c r="AP42" i="1"/>
  <c r="AR39" i="1"/>
  <c r="AQ39" i="1"/>
  <c r="AP39" i="1"/>
  <c r="AQ17" i="1"/>
  <c r="AP17" i="1"/>
  <c r="AR7" i="1"/>
  <c r="AQ7" i="1"/>
  <c r="AP7" i="1"/>
  <c r="AO17" i="1"/>
  <c r="AO65" i="1" s="1"/>
  <c r="AL17" i="1"/>
  <c r="AC17" i="1"/>
  <c r="AC7" i="1"/>
  <c r="AL65" i="1" l="1"/>
  <c r="AR17" i="1"/>
  <c r="AB65" i="1"/>
  <c r="Z46" i="1"/>
  <c r="T48" i="1"/>
  <c r="Q48" i="1"/>
  <c r="N48" i="1"/>
  <c r="G65" i="1"/>
  <c r="H48" i="1"/>
  <c r="I65" i="1"/>
  <c r="Z44" i="1"/>
  <c r="X48" i="1"/>
  <c r="K48" i="1"/>
  <c r="W48" i="1"/>
  <c r="Y48" i="1"/>
  <c r="L65" i="1"/>
  <c r="Z40" i="1"/>
  <c r="V65" i="1"/>
  <c r="P65" i="1"/>
  <c r="R65" i="1"/>
  <c r="J65" i="1"/>
  <c r="S65" i="1"/>
  <c r="Z56" i="1"/>
  <c r="Q58" i="1"/>
  <c r="Q65" i="1" s="1"/>
  <c r="Z54" i="1"/>
  <c r="N58" i="1"/>
  <c r="N65" i="1" s="1"/>
  <c r="Z53" i="1"/>
  <c r="T58" i="1"/>
  <c r="H58" i="1"/>
  <c r="Z52" i="1"/>
  <c r="W58" i="1"/>
  <c r="K58" i="1"/>
  <c r="K65" i="1" s="1"/>
  <c r="X58" i="1"/>
  <c r="Y58" i="1"/>
  <c r="Z61" i="1"/>
  <c r="AC63" i="1"/>
  <c r="AC64" i="1" s="1"/>
  <c r="AC65" i="1" s="1"/>
  <c r="AC60" i="1"/>
  <c r="AF63" i="1"/>
  <c r="AF60" i="1"/>
  <c r="AI63" i="1"/>
  <c r="AI60" i="1"/>
  <c r="AL63" i="1"/>
  <c r="AL61" i="1"/>
  <c r="AL60" i="1"/>
  <c r="AO63" i="1"/>
  <c r="AO62" i="1"/>
  <c r="AO61" i="1"/>
  <c r="AO60" i="1"/>
  <c r="H65" i="1" l="1"/>
  <c r="Y65" i="1"/>
  <c r="Z48" i="1"/>
  <c r="T65" i="1"/>
  <c r="X65" i="1"/>
  <c r="W65" i="1"/>
  <c r="Z58" i="1"/>
  <c r="AR63" i="1"/>
  <c r="AQ63" i="1"/>
  <c r="AP63" i="1"/>
  <c r="AR62" i="1"/>
  <c r="AP62" i="1"/>
  <c r="AR61" i="1"/>
  <c r="AQ61" i="1"/>
  <c r="AP61" i="1"/>
  <c r="AR60" i="1"/>
  <c r="AQ60" i="1"/>
  <c r="AP60" i="1"/>
  <c r="AR35" i="1"/>
  <c r="AQ35" i="1"/>
  <c r="AP35" i="1"/>
  <c r="AR34" i="1"/>
  <c r="AQ34" i="1"/>
  <c r="AR33" i="1"/>
  <c r="AQ33" i="1"/>
  <c r="AP33" i="1"/>
  <c r="AR32" i="1"/>
  <c r="AQ32" i="1"/>
  <c r="AP32" i="1"/>
  <c r="AR36" i="1"/>
  <c r="AQ36" i="1"/>
  <c r="AP36" i="1"/>
  <c r="AR64" i="1" l="1"/>
  <c r="AR65" i="1" s="1"/>
  <c r="AP64" i="1"/>
  <c r="AP65" i="1" s="1"/>
  <c r="AQ64" i="1"/>
  <c r="AQ65" i="1" s="1"/>
  <c r="Z65" i="1"/>
  <c r="AC33" i="1"/>
  <c r="AF33" i="1"/>
  <c r="AI33" i="1"/>
  <c r="AL33" i="1"/>
  <c r="AO33" i="1"/>
  <c r="AO34" i="1"/>
  <c r="AO35" i="1"/>
  <c r="AL32" i="1"/>
  <c r="AI32" i="1"/>
  <c r="AF32" i="1"/>
  <c r="AC32" i="1"/>
  <c r="AO36" i="1"/>
  <c r="AC36" i="1"/>
  <c r="S5" i="5" l="1"/>
  <c r="Q17" i="5"/>
  <c r="P17" i="5"/>
  <c r="S15" i="5"/>
  <c r="S13" i="5"/>
  <c r="S12" i="5"/>
  <c r="S11" i="5"/>
  <c r="S10" i="5"/>
  <c r="S7" i="5"/>
  <c r="S6" i="5"/>
  <c r="I16" i="5"/>
  <c r="K15" i="5"/>
  <c r="I14" i="5"/>
  <c r="H16" i="5"/>
  <c r="M16" i="5" s="1"/>
  <c r="H15" i="5"/>
  <c r="I13" i="5"/>
  <c r="I12" i="5"/>
  <c r="H13" i="5"/>
  <c r="H12" i="5"/>
  <c r="H11" i="5"/>
  <c r="M11" i="5" s="1"/>
  <c r="I9" i="5"/>
  <c r="H10" i="5"/>
  <c r="M10" i="5" s="1"/>
  <c r="H9" i="5"/>
  <c r="I7" i="5"/>
  <c r="L17" i="5"/>
  <c r="J17" i="5"/>
  <c r="H7" i="5"/>
  <c r="M6" i="5"/>
  <c r="M5" i="5"/>
  <c r="Y16" i="5"/>
  <c r="Y11" i="5"/>
  <c r="Y10" i="5"/>
  <c r="V17" i="5"/>
  <c r="Y6" i="5"/>
  <c r="X17" i="5"/>
  <c r="F17" i="5"/>
  <c r="E17" i="5"/>
  <c r="D17" i="5"/>
  <c r="C17" i="5"/>
  <c r="G16" i="5"/>
  <c r="G15" i="5"/>
  <c r="G14" i="5"/>
  <c r="G13" i="5"/>
  <c r="G12" i="5"/>
  <c r="G11" i="5"/>
  <c r="G10" i="5"/>
  <c r="G9" i="5"/>
  <c r="G8" i="5"/>
  <c r="G7" i="5"/>
  <c r="G6" i="5"/>
  <c r="G5" i="5"/>
  <c r="D64" i="14"/>
  <c r="P64" i="14" s="1"/>
  <c r="E64" i="14"/>
  <c r="C64" i="14"/>
  <c r="O64" i="14" s="1"/>
  <c r="B64" i="14"/>
  <c r="S16" i="5" l="1"/>
  <c r="Y7" i="5"/>
  <c r="Y5" i="5"/>
  <c r="W17" i="5"/>
  <c r="Y15" i="5"/>
  <c r="Y9" i="5"/>
  <c r="Y8" i="5"/>
  <c r="Y13" i="5"/>
  <c r="Y12" i="5"/>
  <c r="Y14" i="5"/>
  <c r="M12" i="5"/>
  <c r="O17" i="5"/>
  <c r="Q64" i="14"/>
  <c r="S14" i="5"/>
  <c r="K17" i="5"/>
  <c r="M9" i="5"/>
  <c r="S9" i="5"/>
  <c r="F47" i="15"/>
  <c r="M14" i="5"/>
  <c r="M7" i="5"/>
  <c r="M15" i="5"/>
  <c r="M13" i="5"/>
  <c r="I17" i="5"/>
  <c r="U17" i="5"/>
  <c r="T17" i="5"/>
  <c r="G17" i="5"/>
  <c r="D9" i="14"/>
  <c r="C9" i="14"/>
  <c r="S8" i="5"/>
  <c r="Y17" i="5" l="1"/>
  <c r="S17" i="5"/>
  <c r="N17" i="5"/>
  <c r="E9" i="14" l="1"/>
  <c r="M8" i="5"/>
  <c r="M17" i="5" s="1"/>
  <c r="H17" i="5"/>
  <c r="D10" i="14" l="1"/>
  <c r="D11" i="14"/>
  <c r="D12" i="14"/>
  <c r="D13" i="14"/>
  <c r="D14" i="14"/>
  <c r="D15" i="14"/>
  <c r="D16" i="14"/>
  <c r="D17" i="14"/>
  <c r="C10" i="14"/>
  <c r="C11" i="14"/>
  <c r="C12" i="14"/>
  <c r="C13" i="14"/>
  <c r="C14" i="14"/>
  <c r="C15" i="14"/>
  <c r="E13" i="14" l="1"/>
  <c r="E11" i="14"/>
  <c r="E15" i="14"/>
  <c r="E14" i="14"/>
  <c r="E12" i="14"/>
  <c r="E10" i="14"/>
  <c r="E16" i="14" l="1"/>
  <c r="C16" i="14"/>
  <c r="E17" i="14"/>
  <c r="C17" i="14"/>
  <c r="D73" i="14" l="1"/>
  <c r="D74" i="14" s="1"/>
  <c r="J72" i="14"/>
  <c r="J74" i="14" s="1"/>
  <c r="D75" i="14"/>
  <c r="P75" i="14" s="1"/>
  <c r="P76" i="14" s="1"/>
  <c r="D59" i="14"/>
  <c r="D60" i="14"/>
  <c r="P60" i="14" s="1"/>
  <c r="D61" i="14"/>
  <c r="P61" i="14" s="1"/>
  <c r="D62" i="14"/>
  <c r="P62" i="14" s="1"/>
  <c r="D63" i="14"/>
  <c r="P63" i="14" s="1"/>
  <c r="D66" i="14"/>
  <c r="D67" i="14" s="1"/>
  <c r="D45" i="14"/>
  <c r="P45" i="14" s="1"/>
  <c r="D46" i="14"/>
  <c r="P46" i="14" s="1"/>
  <c r="D47" i="14"/>
  <c r="P47" i="14" s="1"/>
  <c r="D48" i="14"/>
  <c r="P48" i="14" s="1"/>
  <c r="D49" i="14"/>
  <c r="P49" i="14" s="1"/>
  <c r="D50" i="14"/>
  <c r="P50" i="14" s="1"/>
  <c r="D51" i="14"/>
  <c r="P51" i="14" s="1"/>
  <c r="D53" i="14"/>
  <c r="D54" i="14" s="1"/>
  <c r="D44" i="14"/>
  <c r="J39" i="14"/>
  <c r="J40" i="14"/>
  <c r="P40" i="14" s="1"/>
  <c r="J41" i="14"/>
  <c r="P41" i="14" s="1"/>
  <c r="M39" i="14"/>
  <c r="M42" i="14" s="1"/>
  <c r="O13" i="14"/>
  <c r="O16" i="14"/>
  <c r="O10" i="14"/>
  <c r="P11" i="14"/>
  <c r="O12" i="14"/>
  <c r="P13" i="14"/>
  <c r="O14" i="14"/>
  <c r="D20" i="14"/>
  <c r="P20" i="14" s="1"/>
  <c r="P21" i="14" s="1"/>
  <c r="O15" i="14"/>
  <c r="P15" i="14"/>
  <c r="O17" i="14"/>
  <c r="P17" i="14"/>
  <c r="C22" i="14"/>
  <c r="O22" i="14" s="1"/>
  <c r="D22" i="14"/>
  <c r="D23" i="14"/>
  <c r="P23" i="14" s="1"/>
  <c r="C44" i="14"/>
  <c r="D37" i="14"/>
  <c r="P37" i="14" s="1"/>
  <c r="D36" i="14"/>
  <c r="P36" i="14" s="1"/>
  <c r="D35" i="14"/>
  <c r="P35" i="14" s="1"/>
  <c r="D34" i="14"/>
  <c r="P34" i="14" s="1"/>
  <c r="D33" i="14"/>
  <c r="P33" i="14" s="1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C27" i="14"/>
  <c r="O27" i="14" s="1"/>
  <c r="C20" i="14"/>
  <c r="O20" i="14" s="1"/>
  <c r="O21" i="14" s="1"/>
  <c r="B66" i="14"/>
  <c r="B63" i="14"/>
  <c r="B62" i="14"/>
  <c r="B61" i="14"/>
  <c r="B60" i="14"/>
  <c r="B59" i="14"/>
  <c r="B57" i="14"/>
  <c r="B53" i="14"/>
  <c r="B51" i="14"/>
  <c r="B50" i="14"/>
  <c r="B49" i="14"/>
  <c r="B48" i="14"/>
  <c r="B47" i="14"/>
  <c r="B46" i="14"/>
  <c r="B45" i="14"/>
  <c r="B44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3" i="14"/>
  <c r="B22" i="14"/>
  <c r="B20" i="14"/>
  <c r="B17" i="14"/>
  <c r="B16" i="14"/>
  <c r="B15" i="14"/>
  <c r="B14" i="14"/>
  <c r="B13" i="14"/>
  <c r="B12" i="14"/>
  <c r="O11" i="14"/>
  <c r="B11" i="14"/>
  <c r="B10" i="14"/>
  <c r="B9" i="14"/>
  <c r="P59" i="14" l="1"/>
  <c r="P65" i="14" s="1"/>
  <c r="D65" i="14"/>
  <c r="P73" i="14"/>
  <c r="D42" i="14"/>
  <c r="P53" i="14"/>
  <c r="P54" i="14" s="1"/>
  <c r="J42" i="14"/>
  <c r="J77" i="14"/>
  <c r="M78" i="14"/>
  <c r="C21" i="14"/>
  <c r="D52" i="14"/>
  <c r="D55" i="14" s="1"/>
  <c r="P44" i="14"/>
  <c r="P52" i="14" s="1"/>
  <c r="E27" i="14"/>
  <c r="E22" i="14"/>
  <c r="P22" i="14"/>
  <c r="Q22" i="14" s="1"/>
  <c r="D24" i="14"/>
  <c r="P16" i="14"/>
  <c r="Q16" i="14" s="1"/>
  <c r="P14" i="14"/>
  <c r="Q14" i="14" s="1"/>
  <c r="P12" i="14"/>
  <c r="Q12" i="14" s="1"/>
  <c r="C23" i="14"/>
  <c r="C28" i="14"/>
  <c r="O28" i="14" s="1"/>
  <c r="Q28" i="14" s="1"/>
  <c r="C30" i="14"/>
  <c r="O30" i="14" s="1"/>
  <c r="Q30" i="14" s="1"/>
  <c r="C32" i="14"/>
  <c r="O32" i="14" s="1"/>
  <c r="Q32" i="14" s="1"/>
  <c r="C34" i="14"/>
  <c r="O34" i="14" s="1"/>
  <c r="Q34" i="14" s="1"/>
  <c r="C36" i="14"/>
  <c r="O36" i="14" s="1"/>
  <c r="Q36" i="14" s="1"/>
  <c r="C57" i="14"/>
  <c r="C70" i="14"/>
  <c r="O70" i="14" s="1"/>
  <c r="O71" i="14" s="1"/>
  <c r="C29" i="14"/>
  <c r="C31" i="14"/>
  <c r="C33" i="14"/>
  <c r="C35" i="14"/>
  <c r="C37" i="14"/>
  <c r="D57" i="14"/>
  <c r="P57" i="14" s="1"/>
  <c r="P58" i="14" s="1"/>
  <c r="D70" i="14"/>
  <c r="D71" i="14" s="1"/>
  <c r="C53" i="14"/>
  <c r="C54" i="14" s="1"/>
  <c r="C51" i="14"/>
  <c r="O51" i="14" s="1"/>
  <c r="Q51" i="14" s="1"/>
  <c r="C50" i="14"/>
  <c r="C49" i="14"/>
  <c r="O49" i="14" s="1"/>
  <c r="Q49" i="14" s="1"/>
  <c r="C48" i="14"/>
  <c r="C47" i="14"/>
  <c r="C46" i="14"/>
  <c r="O46" i="14" s="1"/>
  <c r="Q46" i="14" s="1"/>
  <c r="C45" i="14"/>
  <c r="C66" i="14"/>
  <c r="C67" i="14" s="1"/>
  <c r="C63" i="14"/>
  <c r="O63" i="14" s="1"/>
  <c r="Q63" i="14" s="1"/>
  <c r="C62" i="14"/>
  <c r="C61" i="14"/>
  <c r="O61" i="14" s="1"/>
  <c r="Q61" i="14" s="1"/>
  <c r="C60" i="14"/>
  <c r="C59" i="14"/>
  <c r="L39" i="14"/>
  <c r="L42" i="14" s="1"/>
  <c r="I40" i="14"/>
  <c r="F42" i="14"/>
  <c r="I41" i="14"/>
  <c r="O41" i="14" s="1"/>
  <c r="Q41" i="14" s="1"/>
  <c r="I39" i="14"/>
  <c r="G38" i="14"/>
  <c r="C75" i="14"/>
  <c r="C76" i="14" s="1"/>
  <c r="I72" i="14"/>
  <c r="K72" i="14" s="1"/>
  <c r="K74" i="14" s="1"/>
  <c r="K77" i="14" s="1"/>
  <c r="C73" i="14"/>
  <c r="O73" i="14" s="1"/>
  <c r="Q17" i="14"/>
  <c r="Q11" i="14"/>
  <c r="Q15" i="14"/>
  <c r="Q13" i="14"/>
  <c r="Q20" i="14"/>
  <c r="D21" i="14"/>
  <c r="P39" i="14"/>
  <c r="E44" i="14"/>
  <c r="E20" i="14"/>
  <c r="E21" i="14" s="1"/>
  <c r="P27" i="14"/>
  <c r="O44" i="14"/>
  <c r="P66" i="14"/>
  <c r="P67" i="14" s="1"/>
  <c r="P72" i="14"/>
  <c r="D76" i="14"/>
  <c r="E34" i="14" l="1"/>
  <c r="E59" i="14"/>
  <c r="C65" i="14"/>
  <c r="E57" i="14"/>
  <c r="E58" i="14" s="1"/>
  <c r="E36" i="14"/>
  <c r="P74" i="14"/>
  <c r="Q73" i="14"/>
  <c r="D77" i="14"/>
  <c r="E51" i="14"/>
  <c r="O39" i="14"/>
  <c r="Q39" i="14" s="1"/>
  <c r="P24" i="14"/>
  <c r="P70" i="14"/>
  <c r="P71" i="14" s="1"/>
  <c r="E30" i="14"/>
  <c r="E63" i="14"/>
  <c r="K41" i="14"/>
  <c r="I42" i="14"/>
  <c r="O59" i="14"/>
  <c r="E46" i="14"/>
  <c r="F78" i="14"/>
  <c r="L78" i="14"/>
  <c r="D58" i="14"/>
  <c r="D68" i="14" s="1"/>
  <c r="N39" i="14"/>
  <c r="E28" i="14"/>
  <c r="C24" i="14"/>
  <c r="E49" i="14"/>
  <c r="E32" i="14"/>
  <c r="C42" i="14"/>
  <c r="E66" i="14"/>
  <c r="E67" i="14" s="1"/>
  <c r="E61" i="14"/>
  <c r="P68" i="14"/>
  <c r="P55" i="14"/>
  <c r="O75" i="14"/>
  <c r="O76" i="14" s="1"/>
  <c r="E73" i="14"/>
  <c r="E74" i="14" s="1"/>
  <c r="K39" i="14"/>
  <c r="E75" i="14"/>
  <c r="E76" i="14" s="1"/>
  <c r="C74" i="14"/>
  <c r="C71" i="14"/>
  <c r="E70" i="14"/>
  <c r="E71" i="14" s="1"/>
  <c r="O38" i="14"/>
  <c r="H38" i="14"/>
  <c r="H42" i="14" s="1"/>
  <c r="H78" i="14" s="1"/>
  <c r="O66" i="14"/>
  <c r="O67" i="14" s="1"/>
  <c r="I74" i="14"/>
  <c r="I77" i="14" s="1"/>
  <c r="O72" i="14"/>
  <c r="O74" i="14" s="1"/>
  <c r="G42" i="14"/>
  <c r="G78" i="14" s="1"/>
  <c r="P38" i="14"/>
  <c r="P42" i="14" s="1"/>
  <c r="O60" i="14"/>
  <c r="Q60" i="14" s="1"/>
  <c r="E60" i="14"/>
  <c r="O62" i="14"/>
  <c r="Q62" i="14" s="1"/>
  <c r="E62" i="14"/>
  <c r="O45" i="14"/>
  <c r="Q45" i="14" s="1"/>
  <c r="E45" i="14"/>
  <c r="C52" i="14"/>
  <c r="O47" i="14"/>
  <c r="Q47" i="14" s="1"/>
  <c r="E47" i="14"/>
  <c r="O48" i="14"/>
  <c r="Q48" i="14" s="1"/>
  <c r="E48" i="14"/>
  <c r="O50" i="14"/>
  <c r="Q50" i="14" s="1"/>
  <c r="E50" i="14"/>
  <c r="E53" i="14"/>
  <c r="E54" i="14" s="1"/>
  <c r="O53" i="14"/>
  <c r="K40" i="14"/>
  <c r="O40" i="14"/>
  <c r="Q40" i="14" s="1"/>
  <c r="O37" i="14"/>
  <c r="Q37" i="14" s="1"/>
  <c r="E37" i="14"/>
  <c r="O35" i="14"/>
  <c r="Q35" i="14" s="1"/>
  <c r="E35" i="14"/>
  <c r="O33" i="14"/>
  <c r="Q33" i="14" s="1"/>
  <c r="E33" i="14"/>
  <c r="O31" i="14"/>
  <c r="Q31" i="14" s="1"/>
  <c r="E31" i="14"/>
  <c r="O29" i="14"/>
  <c r="Q29" i="14" s="1"/>
  <c r="E29" i="14"/>
  <c r="P10" i="14"/>
  <c r="Q10" i="14" s="1"/>
  <c r="O57" i="14"/>
  <c r="C58" i="14"/>
  <c r="E23" i="14"/>
  <c r="E24" i="14" s="1"/>
  <c r="O23" i="14"/>
  <c r="Q21" i="14"/>
  <c r="J78" i="14"/>
  <c r="Q44" i="14"/>
  <c r="Q27" i="14"/>
  <c r="P77" i="14" l="1"/>
  <c r="E65" i="14"/>
  <c r="E68" i="14" s="1"/>
  <c r="Q59" i="14"/>
  <c r="Q65" i="14" s="1"/>
  <c r="O65" i="14"/>
  <c r="Q70" i="14"/>
  <c r="N42" i="14"/>
  <c r="N78" i="14" s="1"/>
  <c r="Q38" i="14"/>
  <c r="C77" i="14"/>
  <c r="E42" i="14"/>
  <c r="Q53" i="14"/>
  <c r="O54" i="14"/>
  <c r="K42" i="14"/>
  <c r="K78" i="14" s="1"/>
  <c r="I78" i="14"/>
  <c r="Q66" i="14"/>
  <c r="Q67" i="14" s="1"/>
  <c r="O52" i="14"/>
  <c r="O77" i="14"/>
  <c r="Q75" i="14"/>
  <c r="Q76" i="14" s="1"/>
  <c r="E77" i="14"/>
  <c r="E52" i="14"/>
  <c r="E55" i="14" s="1"/>
  <c r="C68" i="14"/>
  <c r="O42" i="14"/>
  <c r="Q72" i="14"/>
  <c r="Q74" i="14" s="1"/>
  <c r="O58" i="14"/>
  <c r="Q57" i="14"/>
  <c r="O9" i="14"/>
  <c r="C25" i="14"/>
  <c r="E25" i="14"/>
  <c r="D25" i="14"/>
  <c r="D78" i="14" s="1"/>
  <c r="P9" i="14"/>
  <c r="P25" i="14" s="1"/>
  <c r="Q23" i="14"/>
  <c r="O24" i="14"/>
  <c r="C55" i="14"/>
  <c r="Q52" i="14"/>
  <c r="Q71" i="14"/>
  <c r="P78" i="14" l="1"/>
  <c r="O55" i="14"/>
  <c r="Q42" i="14"/>
  <c r="F20" i="15"/>
  <c r="F37" i="15"/>
  <c r="Q54" i="14"/>
  <c r="Q55" i="14" s="1"/>
  <c r="O68" i="14"/>
  <c r="E78" i="14"/>
  <c r="Q77" i="14"/>
  <c r="C78" i="14"/>
  <c r="Q58" i="14"/>
  <c r="Q68" i="14" s="1"/>
  <c r="Q24" i="14"/>
  <c r="Q9" i="14"/>
  <c r="O25" i="14"/>
  <c r="O78" i="14" l="1"/>
  <c r="Q25" i="14"/>
  <c r="Q78" i="14" s="1"/>
  <c r="F56" i="15" l="1"/>
</calcChain>
</file>

<file path=xl/sharedStrings.xml><?xml version="1.0" encoding="utf-8"?>
<sst xmlns="http://schemas.openxmlformats.org/spreadsheetml/2006/main" count="556" uniqueCount="157">
  <si>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</si>
  <si>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</si>
  <si>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</si>
  <si>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</si>
  <si>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</si>
  <si>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</si>
  <si>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</si>
  <si>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</si>
  <si>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</si>
  <si>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</si>
  <si>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</si>
  <si>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</si>
  <si>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</si>
  <si>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</si>
  <si>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</si>
  <si>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</si>
  <si>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</si>
  <si>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</si>
  <si>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</si>
  <si>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</si>
  <si>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</si>
  <si>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</si>
  <si>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</si>
  <si>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</si>
  <si>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</si>
  <si>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</si>
  <si>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</si>
  <si>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</si>
  <si>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</si>
  <si>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</si>
  <si>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</si>
  <si>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</si>
  <si>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</si>
  <si>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</si>
  <si>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</si>
  <si>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</si>
  <si>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</si>
  <si>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</si>
  <si>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</si>
  <si>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</si>
  <si>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</si>
  <si>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</si>
  <si>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</si>
  <si>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</si>
  <si>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</si>
  <si>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</si>
  <si>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</si>
  <si>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</si>
  <si>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</si>
  <si>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</si>
  <si>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</si>
  <si>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</si>
  <si>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นิเทศศาสตรบัณฑิต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</si>
  <si>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</si>
  <si>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</si>
  <si>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</si>
  <si>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</si>
  <si>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</si>
  <si>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</si>
  <si>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</si>
  <si>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</si>
  <si>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</si>
  <si>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บัญชีบัณฑิต</t>
  </si>
  <si>
    <t>การบัญชี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</si>
  <si>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</si>
  <si>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</si>
  <si>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</si>
  <si>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</si>
  <si>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</si>
  <si>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</si>
  <si>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</si>
  <si>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</si>
  <si>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</si>
  <si>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</si>
  <si>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</si>
  <si>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</si>
  <si>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</si>
  <si>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</si>
  <si>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</si>
  <si>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</si>
  <si>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</si>
  <si>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</si>
  <si>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</si>
  <si>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</si>
  <si>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</si>
  <si>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</si>
  <si>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</si>
  <si>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</si>
  <si>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</si>
  <si>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</si>
  <si>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</si>
  <si>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</si>
  <si>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</si>
  <si>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</si>
  <si>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</si>
  <si>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</si>
  <si>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</si>
  <si>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</si>
  <si>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</si>
  <si>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</si>
  <si>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</si>
  <si>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</si>
  <si>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</si>
  <si>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</si>
  <si>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</si>
  <si>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</si>
  <si>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</si>
  <si>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</si>
  <si>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</si>
  <si>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</si>
  <si>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</si>
  <si>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</si>
  <si>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</si>
  <si>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</si>
  <si>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</si>
  <si>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</si>
  <si>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</si>
  <si>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</si>
  <si>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</si>
  <si>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</si>
  <si>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เทคโนโลยีสารสนเทศ/เทคโนโลยีคอมพิวเตอร์และดิจิทัล</t>
  </si>
  <si>
    <t>ทั้งสิ้น</t>
  </si>
  <si>
    <t>การจัดการธุรกิจการค้าสมัยใหม่</t>
  </si>
  <si>
    <t>ปี 1</t>
  </si>
  <si>
    <t>ปี 2</t>
  </si>
  <si>
    <t>ปี 3</t>
  </si>
  <si>
    <t>ปี 4</t>
  </si>
  <si>
    <t>ผู้สำเร็จการศึกษา</t>
  </si>
  <si>
    <t>แบบสำรวจข้อมูลการศึกษา มหาวิทยาลัยราชภัฏศรีสะเกษ</t>
  </si>
  <si>
    <t>จำนวนนักศึกษาทั้งหมด</t>
  </si>
  <si>
    <t>สถิติจำนวนนักศึกษาคงอยู่ จำแนกตามคณะ/วิทยาลัย ประจำปีการศึกษา 2564 ( วันที่ 12 ตุลาคม 2564)</t>
  </si>
  <si>
    <t>ปี 1 (2564)</t>
  </si>
  <si>
    <t>ปี 2 (2563)</t>
  </si>
  <si>
    <t>ปี 3 (2562)</t>
  </si>
  <si>
    <t>ปี 4 (2561)</t>
  </si>
  <si>
    <t>ปี 5 (2560)</t>
  </si>
  <si>
    <t>ปีอื่น ๆ</t>
  </si>
  <si>
    <t>สถิติจำนวนนักศึกษาคงอยู่ จำแนกตามคณะ/วิทยาลัย ประจำปีการศึกษา 2564 ( วันที่ 12 ตุลาคม 2564 )</t>
  </si>
  <si>
    <t>สถิติจำนวนนักศึกษาจบ จำแนกตามคณะ/วิทยาลัย ประจำปีการศึกษา 2563 (1 มิถุนายน 2563 - 31 พฤษภาคม 2564)</t>
  </si>
  <si>
    <t>รายงานจำนวนนิสิต/นักศึกษาทั้งหมด ภาคการศึกษา 1/2564 จำแนกตามคณะ สาขาวิชา ระดับการศึกษา และเพศ</t>
  </si>
  <si>
    <t>ปีการศึกษา 2563</t>
  </si>
  <si>
    <t>รายงานข้อมูลหลักสูตร ภาคการศึกษา 1/2564 จำแนกตามคณะ หลักสูตร สาขาวิชา และระดับการศึกษา</t>
  </si>
  <si>
    <r>
      <t>หมายเหตุ</t>
    </r>
    <r>
      <rPr>
        <sz val="14"/>
        <rFont val="TH Niramit AS"/>
      </rPr>
      <t xml:space="preserve"> : ข้อมูล ณ วันที่ 12 ตุลาคม 2564  มหาวิทยาลัยราชภัฏศรีสะเกษ</t>
    </r>
  </si>
  <si>
    <t>คณะ</t>
  </si>
  <si>
    <t>สาขา</t>
  </si>
  <si>
    <t>ระยะเวลา</t>
  </si>
  <si>
    <t>เรียนตลอด</t>
  </si>
  <si>
    <t>หลักสูตร (ปี)</t>
  </si>
  <si>
    <t>ผู้กำลังศึกษา ปีการศึกษา 2564</t>
  </si>
  <si>
    <t>อาชีวอนามัยและความปลอดภัย</t>
  </si>
  <si>
    <t>นักศึกษาจบ (ปีการศึกษา 63)</t>
  </si>
  <si>
    <t>นักศึกษาจบปีการศึกษา 2563</t>
  </si>
  <si>
    <t>นักศึกษาจบ (ปีการศึกษา 2563)</t>
  </si>
  <si>
    <t>สถิติจำนวนนักศึกษาจบ จำแนกตามคณะ/วิทยาลัย ประจำปีการศึกษา 2564 (1 มิถุนายน 2564 - 31 พฤษภาคม 2565)</t>
  </si>
  <si>
    <t>นักศึกษาจบปีการศึกษา 2564</t>
  </si>
  <si>
    <t>รวมทั้งสิ้น</t>
  </si>
  <si>
    <t>นักศึกษาจบ (ปีการศึกษา 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</si>
</sst>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6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17" applyNumberFormat="0" applyAlignment="0" applyProtection="0"/>
    <xf numFmtId="0" fontId="18" fillId="0" borderId="18" applyNumberFormat="0" applyFill="0" applyAlignment="0" applyProtection="0"/>
    <xf numFmtId="0" fontId="19" fillId="32" borderId="0" applyNumberFormat="0" applyBorder="0" applyAlignment="0" applyProtection="0"/>
    <xf numFmtId="0" fontId="8" fillId="0" borderId="0"/>
    <xf numFmtId="0" fontId="20" fillId="33" borderId="16" applyNumberFormat="0" applyAlignment="0" applyProtection="0"/>
    <xf numFmtId="0" fontId="21" fillId="34" borderId="0" applyNumberFormat="0" applyBorder="0" applyAlignment="0" applyProtection="0"/>
    <xf numFmtId="0" fontId="22" fillId="0" borderId="19" applyNumberFormat="0" applyFill="0" applyAlignment="0" applyProtection="0"/>
    <xf numFmtId="0" fontId="23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24" fillId="30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2" borderId="21" applyNumberFormat="0" applyFont="0" applyAlignment="0" applyProtection="0"/>
    <xf numFmtId="43" fontId="30" fillId="0" borderId="0" applyFont="0" applyFill="0" applyBorder="0" applyAlignment="0" applyProtection="0"/>
  </cellStyleXfs>
  <cellXfs count="461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0" fillId="0" borderId="0" xfId="0" applyFont="1"/>
    <xf numFmtId="0" fontId="28" fillId="0" borderId="0" xfId="0" applyFont="1"/>
    <xf numFmtId="0" fontId="2" fillId="49" borderId="1" xfId="0" applyFont="1" applyFill="1" applyBorder="1" applyAlignment="1">
      <alignment horizontal="center"/>
    </xf>
    <xf numFmtId="0" fontId="2" fillId="0" borderId="11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9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0" borderId="1" xfId="26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0" fontId="9" fillId="57" borderId="38" xfId="0" applyFont="1" applyFill="1" applyBorder="1" applyAlignment="1">
      <alignment horizontal="right" vertical="center"/>
    </xf>
    <xf numFmtId="0" fontId="9" fillId="53" borderId="38" xfId="0" applyFont="1" applyFill="1" applyBorder="1" applyAlignment="1">
      <alignment horizontal="right" vertical="center"/>
    </xf>
    <xf numFmtId="0" fontId="9" fillId="53" borderId="10" xfId="0" applyFont="1" applyFill="1" applyBorder="1" applyAlignment="1">
      <alignment horizontal="right" vertical="center"/>
    </xf>
    <xf numFmtId="0" fontId="9" fillId="48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  <xf numFmtId="0" fontId="9" fillId="48" borderId="38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50" borderId="10" xfId="0" applyFont="1" applyFill="1" applyBorder="1" applyAlignment="1">
      <alignment horizontal="right" vertical="center"/>
    </xf>
    <xf numFmtId="0" fontId="9" fillId="51" borderId="10" xfId="0" applyFont="1" applyFill="1" applyBorder="1" applyAlignment="1">
      <alignment horizontal="right" vertical="center"/>
    </xf>
    <xf numFmtId="0" fontId="9" fillId="50" borderId="38" xfId="0" applyFont="1" applyFill="1" applyBorder="1" applyAlignment="1">
      <alignment horizontal="right" vertical="center"/>
    </xf>
    <xf numFmtId="0" fontId="9" fillId="51" borderId="1" xfId="0" applyFont="1" applyFill="1" applyBorder="1" applyAlignment="1">
      <alignment horizontal="right" vertical="center"/>
    </xf>
    <xf numFmtId="0" fontId="9" fillId="54" borderId="10" xfId="0" applyFont="1" applyFill="1" applyBorder="1" applyAlignment="1">
      <alignment horizontal="right" vertical="center"/>
    </xf>
    <xf numFmtId="0" fontId="9" fillId="43" borderId="10" xfId="0" applyFont="1" applyFill="1" applyBorder="1" applyAlignment="1">
      <alignment horizontal="right" vertical="center"/>
    </xf>
    <xf numFmtId="0" fontId="9" fillId="54" borderId="38" xfId="0" applyFont="1" applyFill="1" applyBorder="1" applyAlignment="1">
      <alignment horizontal="right" vertical="center"/>
    </xf>
    <xf numFmtId="0" fontId="9" fillId="43" borderId="1" xfId="0" applyFont="1" applyFill="1" applyBorder="1" applyAlignment="1">
      <alignment horizontal="right" vertical="center"/>
    </xf>
    <xf numFmtId="0" fontId="9" fillId="52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9" fillId="0" borderId="0" xfId="0" applyFont="1" applyFill="1"/>
    <xf numFmtId="0" fontId="1" fillId="0" borderId="0" xfId="0" applyFont="1" applyFill="1" applyBorder="1" applyAlignment="1"/>
    <xf numFmtId="0" fontId="9" fillId="55" borderId="29" xfId="0" applyFont="1" applyFill="1" applyBorder="1" applyAlignment="1">
      <alignment horizontal="center"/>
    </xf>
    <xf numFmtId="0" fontId="9" fillId="54" borderId="29" xfId="0" applyFont="1" applyFill="1" applyBorder="1" applyAlignment="1">
      <alignment horizontal="center"/>
    </xf>
    <xf numFmtId="0" fontId="9" fillId="53" borderId="39" xfId="0" applyFont="1" applyFill="1" applyBorder="1" applyAlignment="1">
      <alignment horizontal="center"/>
    </xf>
    <xf numFmtId="0" fontId="9" fillId="53" borderId="40" xfId="0" applyFont="1" applyFill="1" applyBorder="1" applyAlignment="1">
      <alignment horizontal="center"/>
    </xf>
    <xf numFmtId="0" fontId="9" fillId="48" borderId="39" xfId="0" applyFont="1" applyFill="1" applyBorder="1" applyAlignment="1">
      <alignment horizontal="right" vertical="center"/>
    </xf>
    <xf numFmtId="0" fontId="9" fillId="48" borderId="40" xfId="0" applyFont="1" applyFill="1" applyBorder="1" applyAlignment="1">
      <alignment horizontal="right" vertical="center"/>
    </xf>
    <xf numFmtId="0" fontId="9" fillId="50" borderId="39" xfId="0" applyFont="1" applyFill="1" applyBorder="1" applyAlignment="1">
      <alignment horizontal="right" vertical="center"/>
    </xf>
    <xf numFmtId="0" fontId="9" fillId="50" borderId="40" xfId="0" applyFont="1" applyFill="1" applyBorder="1" applyAlignment="1">
      <alignment horizontal="right" vertical="center"/>
    </xf>
    <xf numFmtId="0" fontId="9" fillId="54" borderId="39" xfId="0" applyFont="1" applyFill="1" applyBorder="1" applyAlignment="1">
      <alignment horizontal="right" vertical="center"/>
    </xf>
    <xf numFmtId="0" fontId="9" fillId="54" borderId="40" xfId="0" applyFont="1" applyFill="1" applyBorder="1" applyAlignment="1">
      <alignment horizontal="right" vertical="center"/>
    </xf>
    <xf numFmtId="0" fontId="9" fillId="57" borderId="39" xfId="0" applyFont="1" applyFill="1" applyBorder="1" applyAlignment="1">
      <alignment horizontal="right" vertical="center"/>
    </xf>
    <xf numFmtId="0" fontId="9" fillId="57" borderId="40" xfId="0" applyFont="1" applyFill="1" applyBorder="1" applyAlignment="1">
      <alignment horizontal="right" vertical="center"/>
    </xf>
    <xf numFmtId="0" fontId="2" fillId="44" borderId="1" xfId="0" applyFont="1" applyFill="1" applyBorder="1" applyAlignment="1">
      <alignment horizontal="center"/>
    </xf>
    <xf numFmtId="0" fontId="9" fillId="0" borderId="1" xfId="26" applyFont="1" applyFill="1" applyBorder="1" applyAlignment="1">
      <alignment horizontal="center" vertical="center" shrinkToFit="1"/>
    </xf>
    <xf numFmtId="0" fontId="2" fillId="43" borderId="12" xfId="0" applyFont="1" applyFill="1" applyBorder="1" applyAlignment="1">
      <alignment horizontal="center"/>
    </xf>
    <xf numFmtId="0" fontId="2" fillId="43" borderId="11" xfId="0" applyFont="1" applyFill="1" applyBorder="1"/>
    <xf numFmtId="0" fontId="2" fillId="43" borderId="12" xfId="0" applyFont="1" applyFill="1" applyBorder="1"/>
    <xf numFmtId="187" fontId="9" fillId="55" borderId="1" xfId="44" applyNumberFormat="1" applyFont="1" applyFill="1" applyBorder="1" applyAlignment="1">
      <alignment horizontal="center" vertical="center" shrinkToFit="1"/>
    </xf>
    <xf numFmtId="187" fontId="2" fillId="55" borderId="1" xfId="44" applyNumberFormat="1" applyFont="1" applyFill="1" applyBorder="1" applyAlignment="1">
      <alignment horizontal="center" vertical="center" shrinkToFit="1"/>
    </xf>
    <xf numFmtId="187" fontId="9" fillId="55" borderId="1" xfId="44" applyNumberFormat="1" applyFont="1" applyFill="1" applyBorder="1" applyAlignment="1">
      <alignment horizontal="right" vertical="center" shrinkToFit="1"/>
    </xf>
    <xf numFmtId="187" fontId="2" fillId="55" borderId="1" xfId="44" applyNumberFormat="1" applyFont="1" applyFill="1" applyBorder="1" applyAlignment="1">
      <alignment horizontal="right" vertical="center" shrinkToFit="1"/>
    </xf>
    <xf numFmtId="0" fontId="6" fillId="47" borderId="4" xfId="0" applyFont="1" applyFill="1" applyBorder="1"/>
    <xf numFmtId="0" fontId="6" fillId="47" borderId="1" xfId="0" applyFont="1" applyFill="1" applyBorder="1" applyAlignment="1">
      <alignment horizontal="left"/>
    </xf>
    <xf numFmtId="0" fontId="6" fillId="47" borderId="1" xfId="0" applyFont="1" applyFill="1" applyBorder="1" applyAlignment="1">
      <alignment horizontal="center"/>
    </xf>
    <xf numFmtId="0" fontId="6" fillId="47" borderId="7" xfId="0" applyFont="1" applyFill="1" applyBorder="1"/>
    <xf numFmtId="0" fontId="6" fillId="47" borderId="10" xfId="0" applyFont="1" applyFill="1" applyBorder="1"/>
    <xf numFmtId="0" fontId="6" fillId="43" borderId="4" xfId="0" applyFont="1" applyFill="1" applyBorder="1"/>
    <xf numFmtId="0" fontId="6" fillId="43" borderId="1" xfId="0" applyFont="1" applyFill="1" applyBorder="1" applyAlignment="1">
      <alignment horizontal="left"/>
    </xf>
    <xf numFmtId="0" fontId="6" fillId="43" borderId="1" xfId="0" applyFont="1" applyFill="1" applyBorder="1" applyAlignment="1">
      <alignment horizontal="center"/>
    </xf>
    <xf numFmtId="0" fontId="6" fillId="43" borderId="7" xfId="0" applyFont="1" applyFill="1" applyBorder="1"/>
    <xf numFmtId="0" fontId="6" fillId="43" borderId="10" xfId="0" applyFont="1" applyFill="1" applyBorder="1"/>
    <xf numFmtId="0" fontId="7" fillId="54" borderId="1" xfId="0" applyFont="1" applyFill="1" applyBorder="1" applyAlignment="1">
      <alignment horizontal="center"/>
    </xf>
    <xf numFmtId="0" fontId="6" fillId="51" borderId="4" xfId="0" applyFont="1" applyFill="1" applyBorder="1"/>
    <xf numFmtId="0" fontId="6" fillId="51" borderId="1" xfId="0" applyFont="1" applyFill="1" applyBorder="1" applyAlignment="1">
      <alignment horizontal="left"/>
    </xf>
    <xf numFmtId="0" fontId="6" fillId="51" borderId="1" xfId="0" applyFont="1" applyFill="1" applyBorder="1" applyAlignment="1">
      <alignment horizontal="center"/>
    </xf>
    <xf numFmtId="0" fontId="4" fillId="51" borderId="10" xfId="0" applyFont="1" applyFill="1" applyBorder="1"/>
    <xf numFmtId="0" fontId="7" fillId="58" borderId="1" xfId="0" applyFont="1" applyFill="1" applyBorder="1" applyAlignment="1">
      <alignment horizontal="center"/>
    </xf>
    <xf numFmtId="0" fontId="7" fillId="48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9" fillId="55" borderId="2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44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44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9" fillId="54" borderId="28" xfId="0" applyFont="1" applyFill="1" applyBorder="1" applyAlignment="1">
      <alignment horizontal="right" vertical="center"/>
    </xf>
    <xf numFmtId="0" fontId="9" fillId="54" borderId="29" xfId="0" applyFont="1" applyFill="1" applyBorder="1" applyAlignment="1">
      <alignment horizontal="right" vertical="center"/>
    </xf>
    <xf numFmtId="0" fontId="9" fillId="57" borderId="10" xfId="0" applyFont="1" applyFill="1" applyBorder="1" applyAlignment="1">
      <alignment horizontal="right" vertical="center"/>
    </xf>
    <xf numFmtId="0" fontId="9" fillId="46" borderId="10" xfId="0" applyFont="1" applyFill="1" applyBorder="1" applyAlignment="1">
      <alignment horizontal="right" vertical="center"/>
    </xf>
    <xf numFmtId="0" fontId="9" fillId="46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9" fillId="53" borderId="39" xfId="0" applyFont="1" applyFill="1" applyBorder="1"/>
    <xf numFmtId="0" fontId="9" fillId="53" borderId="28" xfId="0" applyFont="1" applyFill="1" applyBorder="1" applyAlignment="1">
      <alignment horizontal="right" vertical="center"/>
    </xf>
    <xf numFmtId="0" fontId="9" fillId="49" borderId="10" xfId="0" applyFont="1" applyFill="1" applyBorder="1" applyAlignment="1">
      <alignment horizontal="right" vertical="center"/>
    </xf>
    <xf numFmtId="0" fontId="9" fillId="48" borderId="28" xfId="0" applyFont="1" applyFill="1" applyBorder="1" applyAlignment="1">
      <alignment horizontal="right" vertical="center"/>
    </xf>
    <xf numFmtId="0" fontId="9" fillId="50" borderId="28" xfId="0" applyFont="1" applyFill="1" applyBorder="1" applyAlignment="1">
      <alignment horizontal="right" vertical="center"/>
    </xf>
    <xf numFmtId="0" fontId="9" fillId="57" borderId="28" xfId="0" applyFont="1" applyFill="1" applyBorder="1" applyAlignment="1">
      <alignment horizontal="right" vertical="center"/>
    </xf>
    <xf numFmtId="0" fontId="9" fillId="8" borderId="51" xfId="0" applyFont="1" applyFill="1" applyBorder="1" applyAlignment="1">
      <alignment horizontal="right" vertical="center"/>
    </xf>
    <xf numFmtId="0" fontId="9" fillId="49" borderId="1" xfId="0" applyFont="1" applyFill="1" applyBorder="1" applyAlignment="1">
      <alignment horizontal="right" vertical="center"/>
    </xf>
    <xf numFmtId="0" fontId="9" fillId="56" borderId="28" xfId="0" applyFont="1" applyFill="1" applyBorder="1" applyAlignment="1">
      <alignment horizontal="center"/>
    </xf>
    <xf numFmtId="0" fontId="9" fillId="45" borderId="28" xfId="0" applyFont="1" applyFill="1" applyBorder="1" applyAlignment="1">
      <alignment horizontal="center"/>
    </xf>
    <xf numFmtId="0" fontId="9" fillId="45" borderId="29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right" vertical="center"/>
    </xf>
    <xf numFmtId="0" fontId="9" fillId="48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/>
    </xf>
    <xf numFmtId="0" fontId="9" fillId="44" borderId="9" xfId="0" applyFont="1" applyFill="1" applyBorder="1" applyAlignment="1">
      <alignment horizontal="right" vertical="center"/>
    </xf>
    <xf numFmtId="0" fontId="9" fillId="53" borderId="29" xfId="0" applyFont="1" applyFill="1" applyBorder="1" applyAlignment="1">
      <alignment horizontal="right" vertical="center"/>
    </xf>
    <xf numFmtId="0" fontId="9" fillId="50" borderId="29" xfId="0" applyFont="1" applyFill="1" applyBorder="1" applyAlignment="1">
      <alignment horizontal="right" vertical="center"/>
    </xf>
    <xf numFmtId="0" fontId="9" fillId="57" borderId="29" xfId="0" applyFont="1" applyFill="1" applyBorder="1" applyAlignment="1">
      <alignment horizontal="right" vertical="center"/>
    </xf>
    <xf numFmtId="0" fontId="9" fillId="8" borderId="53" xfId="0" applyFont="1" applyFill="1" applyBorder="1" applyAlignment="1">
      <alignment horizontal="right" vertical="center"/>
    </xf>
    <xf numFmtId="0" fontId="9" fillId="57" borderId="49" xfId="0" applyFont="1" applyFill="1" applyBorder="1"/>
    <xf numFmtId="0" fontId="9" fillId="57" borderId="39" xfId="0" applyFont="1" applyFill="1" applyBorder="1"/>
    <xf numFmtId="0" fontId="9" fillId="54" borderId="49" xfId="0" applyFont="1" applyFill="1" applyBorder="1"/>
    <xf numFmtId="0" fontId="9" fillId="54" borderId="39" xfId="0" applyFont="1" applyFill="1" applyBorder="1"/>
    <xf numFmtId="0" fontId="9" fillId="50" borderId="49" xfId="0" applyFont="1" applyFill="1" applyBorder="1"/>
    <xf numFmtId="0" fontId="9" fillId="50" borderId="39" xfId="0" applyFont="1" applyFill="1" applyBorder="1"/>
    <xf numFmtId="0" fontId="9" fillId="48" borderId="49" xfId="0" applyFont="1" applyFill="1" applyBorder="1"/>
    <xf numFmtId="0" fontId="9" fillId="48" borderId="39" xfId="0" applyFont="1" applyFill="1" applyBorder="1"/>
    <xf numFmtId="0" fontId="9" fillId="53" borderId="49" xfId="0" applyFont="1" applyFill="1" applyBorder="1"/>
    <xf numFmtId="0" fontId="9" fillId="4" borderId="30" xfId="0" applyFont="1" applyFill="1" applyBorder="1"/>
    <xf numFmtId="0" fontId="9" fillId="4" borderId="44" xfId="0" applyFont="1" applyFill="1" applyBorder="1"/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9" fillId="4" borderId="33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47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56" borderId="27" xfId="0" applyFont="1" applyFill="1" applyBorder="1" applyAlignment="1">
      <alignment horizontal="center"/>
    </xf>
    <xf numFmtId="0" fontId="9" fillId="47" borderId="12" xfId="0" applyFont="1" applyFill="1" applyBorder="1" applyAlignment="1">
      <alignment horizontal="center"/>
    </xf>
    <xf numFmtId="0" fontId="9" fillId="43" borderId="12" xfId="0" applyFont="1" applyFill="1" applyBorder="1" applyAlignment="1">
      <alignment horizontal="center"/>
    </xf>
    <xf numFmtId="0" fontId="9" fillId="47" borderId="1" xfId="0" applyFont="1" applyFill="1" applyBorder="1"/>
    <xf numFmtId="0" fontId="9" fillId="47" borderId="11" xfId="0" applyFont="1" applyFill="1" applyBorder="1"/>
    <xf numFmtId="0" fontId="9" fillId="47" borderId="12" xfId="0" applyFont="1" applyFill="1" applyBorder="1"/>
    <xf numFmtId="0" fontId="9" fillId="51" borderId="11" xfId="0" applyFont="1" applyFill="1" applyBorder="1"/>
    <xf numFmtId="0" fontId="9" fillId="51" borderId="12" xfId="0" applyFont="1" applyFill="1" applyBorder="1"/>
    <xf numFmtId="0" fontId="9" fillId="49" borderId="11" xfId="0" applyFont="1" applyFill="1" applyBorder="1"/>
    <xf numFmtId="0" fontId="9" fillId="49" borderId="12" xfId="0" applyFont="1" applyFill="1" applyBorder="1"/>
    <xf numFmtId="0" fontId="9" fillId="52" borderId="2" xfId="0" applyFont="1" applyFill="1" applyBorder="1"/>
    <xf numFmtId="0" fontId="9" fillId="52" borderId="3" xfId="0" applyFont="1" applyFill="1" applyBorder="1"/>
    <xf numFmtId="0" fontId="9" fillId="52" borderId="5" xfId="0" applyFont="1" applyFill="1" applyBorder="1"/>
    <xf numFmtId="0" fontId="9" fillId="52" borderId="6" xfId="0" applyFont="1" applyFill="1" applyBorder="1" applyAlignment="1">
      <alignment horizontal="center"/>
    </xf>
    <xf numFmtId="0" fontId="9" fillId="52" borderId="7" xfId="0" applyFont="1" applyFill="1" applyBorder="1" applyAlignment="1">
      <alignment horizontal="center"/>
    </xf>
    <xf numFmtId="0" fontId="9" fillId="43" borderId="4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9" borderId="4" xfId="0" applyFont="1" applyFill="1" applyBorder="1" applyAlignment="1">
      <alignment horizontal="center"/>
    </xf>
    <xf numFmtId="0" fontId="9" fillId="52" borderId="8" xfId="0" applyFont="1" applyFill="1" applyBorder="1"/>
    <xf numFmtId="0" fontId="9" fillId="52" borderId="9" xfId="0" applyFont="1" applyFill="1" applyBorder="1"/>
    <xf numFmtId="0" fontId="9" fillId="43" borderId="10" xfId="0" applyFont="1" applyFill="1" applyBorder="1" applyAlignment="1">
      <alignment horizontal="center"/>
    </xf>
    <xf numFmtId="0" fontId="9" fillId="44" borderId="10" xfId="0" applyFont="1" applyFill="1" applyBorder="1" applyAlignment="1">
      <alignment horizontal="center"/>
    </xf>
    <xf numFmtId="0" fontId="9" fillId="49" borderId="10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13" xfId="0" applyFont="1" applyFill="1" applyBorder="1"/>
    <xf numFmtId="0" fontId="9" fillId="54" borderId="28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2" fillId="0" borderId="54" xfId="0" applyFont="1" applyFill="1" applyBorder="1"/>
    <xf numFmtId="0" fontId="9" fillId="4" borderId="2" xfId="0" applyFont="1" applyFill="1" applyBorder="1"/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/>
    <xf numFmtId="0" fontId="2" fillId="0" borderId="13" xfId="0" applyFont="1" applyFill="1" applyBorder="1" applyAlignment="1">
      <alignment horizontal="right" vertical="center"/>
    </xf>
    <xf numFmtId="0" fontId="9" fillId="52" borderId="3" xfId="0" applyFont="1" applyFill="1" applyBorder="1" applyAlignment="1">
      <alignment horizontal="center"/>
    </xf>
    <xf numFmtId="0" fontId="9" fillId="52" borderId="2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right" vertical="center"/>
    </xf>
    <xf numFmtId="0" fontId="9" fillId="47" borderId="1" xfId="0" applyFont="1" applyFill="1" applyBorder="1" applyAlignment="1">
      <alignment horizontal="right" vertical="center"/>
    </xf>
    <xf numFmtId="0" fontId="9" fillId="47" borderId="12" xfId="0" applyFont="1" applyFill="1" applyBorder="1" applyAlignment="1">
      <alignment horizontal="right" vertical="center"/>
    </xf>
    <xf numFmtId="0" fontId="9" fillId="47" borderId="13" xfId="0" applyFont="1" applyFill="1" applyBorder="1" applyAlignment="1">
      <alignment horizontal="right" vertical="center"/>
    </xf>
    <xf numFmtId="0" fontId="9" fillId="47" borderId="10" xfId="0" applyFont="1" applyFill="1" applyBorder="1" applyAlignment="1">
      <alignment horizontal="right" vertical="center"/>
    </xf>
    <xf numFmtId="0" fontId="9" fillId="43" borderId="56" xfId="0" applyFont="1" applyFill="1" applyBorder="1"/>
    <xf numFmtId="0" fontId="9" fillId="43" borderId="8" xfId="0" applyFont="1" applyFill="1" applyBorder="1"/>
    <xf numFmtId="0" fontId="9" fillId="43" borderId="15" xfId="0" applyFont="1" applyFill="1" applyBorder="1"/>
    <xf numFmtId="0" fontId="9" fillId="43" borderId="15" xfId="0" applyFont="1" applyFill="1" applyBorder="1" applyAlignment="1">
      <alignment horizontal="right" vertical="center"/>
    </xf>
    <xf numFmtId="0" fontId="9" fillId="43" borderId="9" xfId="0" applyFont="1" applyFill="1" applyBorder="1" applyAlignment="1">
      <alignment horizontal="right" vertical="center"/>
    </xf>
    <xf numFmtId="0" fontId="9" fillId="51" borderId="12" xfId="0" applyFont="1" applyFill="1" applyBorder="1" applyAlignment="1">
      <alignment horizontal="right" vertical="center"/>
    </xf>
    <xf numFmtId="0" fontId="9" fillId="51" borderId="13" xfId="0" applyFont="1" applyFill="1" applyBorder="1" applyAlignment="1">
      <alignment horizontal="right" vertical="center"/>
    </xf>
    <xf numFmtId="0" fontId="9" fillId="49" borderId="12" xfId="0" applyFont="1" applyFill="1" applyBorder="1" applyAlignment="1">
      <alignment horizontal="right" vertical="center"/>
    </xf>
    <xf numFmtId="0" fontId="9" fillId="49" borderId="13" xfId="0" applyFont="1" applyFill="1" applyBorder="1" applyAlignment="1">
      <alignment horizontal="right" vertical="center"/>
    </xf>
    <xf numFmtId="0" fontId="9" fillId="44" borderId="11" xfId="0" applyFont="1" applyFill="1" applyBorder="1"/>
    <xf numFmtId="0" fontId="9" fillId="44" borderId="12" xfId="0" applyFont="1" applyFill="1" applyBorder="1"/>
    <xf numFmtId="0" fontId="9" fillId="44" borderId="13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right" vertical="center"/>
    </xf>
    <xf numFmtId="0" fontId="9" fillId="44" borderId="2" xfId="0" applyFont="1" applyFill="1" applyBorder="1" applyAlignment="1">
      <alignment horizontal="right" vertical="center"/>
    </xf>
    <xf numFmtId="187" fontId="2" fillId="0" borderId="7" xfId="44" applyNumberFormat="1" applyFont="1" applyFill="1" applyBorder="1" applyAlignment="1">
      <alignment horizontal="right" vertical="center" shrinkToFit="1"/>
    </xf>
    <xf numFmtId="187" fontId="9" fillId="0" borderId="7" xfId="44" applyNumberFormat="1" applyFont="1" applyFill="1" applyBorder="1" applyAlignment="1">
      <alignment horizontal="right" vertical="center" shrinkToFit="1"/>
    </xf>
    <xf numFmtId="0" fontId="9" fillId="4" borderId="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5" borderId="27" xfId="0" applyFont="1" applyFill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9" fillId="4" borderId="3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47" borderId="1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56" borderId="1" xfId="0" applyFont="1" applyFill="1" applyBorder="1"/>
    <xf numFmtId="0" fontId="9" fillId="56" borderId="11" xfId="0" applyFont="1" applyFill="1" applyBorder="1"/>
    <xf numFmtId="0" fontId="9" fillId="56" borderId="12" xfId="0" applyFont="1" applyFill="1" applyBorder="1"/>
    <xf numFmtId="0" fontId="9" fillId="56" borderId="12" xfId="0" applyFont="1" applyFill="1" applyBorder="1" applyAlignment="1">
      <alignment horizontal="center"/>
    </xf>
    <xf numFmtId="0" fontId="9" fillId="56" borderId="1" xfId="0" applyFont="1" applyFill="1" applyBorder="1" applyAlignment="1">
      <alignment horizontal="center"/>
    </xf>
    <xf numFmtId="0" fontId="9" fillId="48" borderId="1" xfId="0" applyFont="1" applyFill="1" applyBorder="1"/>
    <xf numFmtId="0" fontId="9" fillId="48" borderId="11" xfId="0" applyFont="1" applyFill="1" applyBorder="1"/>
    <xf numFmtId="0" fontId="9" fillId="48" borderId="12" xfId="0" applyFont="1" applyFill="1" applyBorder="1"/>
    <xf numFmtId="0" fontId="9" fillId="48" borderId="12" xfId="0" applyFon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shrinkToFit="1"/>
    </xf>
    <xf numFmtId="0" fontId="9" fillId="50" borderId="1" xfId="0" applyFont="1" applyFill="1" applyBorder="1"/>
    <xf numFmtId="0" fontId="9" fillId="50" borderId="11" xfId="0" applyFont="1" applyFill="1" applyBorder="1"/>
    <xf numFmtId="0" fontId="9" fillId="50" borderId="12" xfId="0" applyFont="1" applyFill="1" applyBorder="1"/>
    <xf numFmtId="0" fontId="9" fillId="50" borderId="12" xfId="0" applyFont="1" applyFill="1" applyBorder="1" applyAlignment="1">
      <alignment horizontal="center"/>
    </xf>
    <xf numFmtId="0" fontId="9" fillId="50" borderId="1" xfId="0" applyFont="1" applyFill="1" applyBorder="1" applyAlignment="1">
      <alignment horizontal="center"/>
    </xf>
    <xf numFmtId="0" fontId="9" fillId="54" borderId="1" xfId="0" applyFont="1" applyFill="1" applyBorder="1"/>
    <xf numFmtId="0" fontId="9" fillId="54" borderId="11" xfId="0" applyFont="1" applyFill="1" applyBorder="1"/>
    <xf numFmtId="0" fontId="9" fillId="54" borderId="12" xfId="0" applyFont="1" applyFill="1" applyBorder="1"/>
    <xf numFmtId="0" fontId="9" fillId="54" borderId="12" xfId="0" applyFont="1" applyFill="1" applyBorder="1" applyAlignment="1">
      <alignment horizontal="center"/>
    </xf>
    <xf numFmtId="0" fontId="2" fillId="0" borderId="34" xfId="26" applyFont="1" applyFill="1" applyBorder="1"/>
    <xf numFmtId="1" fontId="2" fillId="0" borderId="34" xfId="44" applyNumberFormat="1" applyFont="1" applyFill="1" applyBorder="1" applyAlignment="1">
      <alignment horizontal="center"/>
    </xf>
    <xf numFmtId="0" fontId="2" fillId="0" borderId="35" xfId="26" applyFont="1" applyFill="1" applyBorder="1"/>
    <xf numFmtId="1" fontId="2" fillId="0" borderId="35" xfId="44" applyNumberFormat="1" applyFont="1" applyFill="1" applyBorder="1" applyAlignment="1">
      <alignment horizontal="center"/>
    </xf>
    <xf numFmtId="0" fontId="2" fillId="0" borderId="36" xfId="26" applyFont="1" applyFill="1" applyBorder="1"/>
    <xf numFmtId="1" fontId="2" fillId="0" borderId="36" xfId="44" applyNumberFormat="1" applyFont="1" applyFill="1" applyBorder="1" applyAlignment="1">
      <alignment horizontal="center"/>
    </xf>
    <xf numFmtId="0" fontId="2" fillId="0" borderId="57" xfId="0" applyFont="1" applyBorder="1"/>
    <xf numFmtId="0" fontId="2" fillId="0" borderId="58" xfId="26" applyFont="1" applyFill="1" applyBorder="1"/>
    <xf numFmtId="0" fontId="2" fillId="0" borderId="59" xfId="0" applyFont="1" applyBorder="1"/>
    <xf numFmtId="0" fontId="2" fillId="0" borderId="60" xfId="26" applyFont="1" applyFill="1" applyBorder="1"/>
    <xf numFmtId="0" fontId="2" fillId="0" borderId="61" xfId="0" applyFont="1" applyBorder="1"/>
    <xf numFmtId="0" fontId="2" fillId="0" borderId="62" xfId="26" applyFont="1" applyFill="1" applyBorder="1"/>
    <xf numFmtId="0" fontId="2" fillId="0" borderId="58" xfId="0" applyFont="1" applyBorder="1"/>
    <xf numFmtId="0" fontId="2" fillId="0" borderId="60" xfId="0" applyFont="1" applyBorder="1"/>
    <xf numFmtId="0" fontId="2" fillId="0" borderId="62" xfId="0" applyFont="1" applyBorder="1"/>
    <xf numFmtId="0" fontId="9" fillId="55" borderId="39" xfId="0" applyFont="1" applyFill="1" applyBorder="1" applyAlignment="1">
      <alignment horizontal="center"/>
    </xf>
    <xf numFmtId="0" fontId="9" fillId="55" borderId="40" xfId="0" applyFont="1" applyFill="1" applyBorder="1" applyAlignment="1">
      <alignment horizontal="center"/>
    </xf>
    <xf numFmtId="0" fontId="9" fillId="45" borderId="49" xfId="0" applyFont="1" applyFill="1" applyBorder="1" applyAlignment="1">
      <alignment horizontal="center"/>
    </xf>
    <xf numFmtId="0" fontId="9" fillId="45" borderId="39" xfId="0" applyFont="1" applyFill="1" applyBorder="1" applyAlignment="1">
      <alignment horizontal="center"/>
    </xf>
    <xf numFmtId="0" fontId="9" fillId="45" borderId="40" xfId="0" applyFont="1" applyFill="1" applyBorder="1" applyAlignment="1">
      <alignment horizontal="center"/>
    </xf>
    <xf numFmtId="0" fontId="9" fillId="54" borderId="49" xfId="0" applyFont="1" applyFill="1" applyBorder="1" applyAlignment="1">
      <alignment horizontal="center"/>
    </xf>
    <xf numFmtId="0" fontId="9" fillId="54" borderId="39" xfId="0" applyFont="1" applyFill="1" applyBorder="1" applyAlignment="1">
      <alignment horizontal="center"/>
    </xf>
    <xf numFmtId="0" fontId="9" fillId="54" borderId="40" xfId="0" applyFont="1" applyFill="1" applyBorder="1" applyAlignment="1">
      <alignment horizontal="center"/>
    </xf>
    <xf numFmtId="0" fontId="9" fillId="54" borderId="27" xfId="0" applyFont="1" applyFill="1" applyBorder="1" applyAlignment="1">
      <alignment horizontal="center"/>
    </xf>
    <xf numFmtId="0" fontId="9" fillId="54" borderId="28" xfId="0" applyFont="1" applyFill="1" applyBorder="1" applyAlignment="1">
      <alignment horizontal="center"/>
    </xf>
    <xf numFmtId="0" fontId="9" fillId="54" borderId="37" xfId="0" applyFont="1" applyFill="1" applyBorder="1" applyAlignment="1">
      <alignment horizontal="center"/>
    </xf>
    <xf numFmtId="0" fontId="9" fillId="57" borderId="27" xfId="0" applyFont="1" applyFill="1" applyBorder="1" applyAlignment="1">
      <alignment horizontal="center"/>
    </xf>
    <xf numFmtId="0" fontId="9" fillId="57" borderId="28" xfId="0" applyFont="1" applyFill="1" applyBorder="1" applyAlignment="1">
      <alignment horizontal="center"/>
    </xf>
    <xf numFmtId="0" fontId="9" fillId="57" borderId="37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9" fillId="55" borderId="26" xfId="0" applyFont="1" applyFill="1" applyBorder="1" applyAlignment="1">
      <alignment horizontal="center"/>
    </xf>
    <xf numFmtId="0" fontId="9" fillId="52" borderId="25" xfId="0" applyFont="1" applyFill="1" applyBorder="1" applyAlignment="1">
      <alignment horizontal="center"/>
    </xf>
    <xf numFmtId="0" fontId="9" fillId="52" borderId="11" xfId="0" applyFont="1" applyFill="1" applyBorder="1" applyAlignment="1">
      <alignment horizontal="center"/>
    </xf>
    <xf numFmtId="0" fontId="9" fillId="44" borderId="54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9" fillId="43" borderId="25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43" borderId="11" xfId="0" applyFont="1" applyFill="1" applyBorder="1" applyAlignment="1">
      <alignment horizontal="center"/>
    </xf>
    <xf numFmtId="0" fontId="9" fillId="44" borderId="1" xfId="0" applyFont="1" applyFill="1" applyBorder="1" applyAlignment="1">
      <alignment horizontal="center"/>
    </xf>
    <xf numFmtId="0" fontId="9" fillId="8" borderId="50" xfId="0" applyFont="1" applyFill="1" applyBorder="1" applyAlignment="1">
      <alignment horizontal="center"/>
    </xf>
    <xf numFmtId="0" fontId="9" fillId="8" borderId="51" xfId="0" applyFont="1" applyFill="1" applyBorder="1" applyAlignment="1">
      <alignment horizontal="center"/>
    </xf>
    <xf numFmtId="0" fontId="9" fillId="8" borderId="52" xfId="0" applyFont="1" applyFill="1" applyBorder="1" applyAlignment="1">
      <alignment horizontal="center"/>
    </xf>
    <xf numFmtId="0" fontId="9" fillId="45" borderId="1" xfId="0" applyFont="1" applyFill="1" applyBorder="1" applyAlignment="1">
      <alignment horizontal="center"/>
    </xf>
    <xf numFmtId="0" fontId="9" fillId="45" borderId="26" xfId="0" applyFont="1" applyFill="1" applyBorder="1" applyAlignment="1">
      <alignment horizontal="center"/>
    </xf>
    <xf numFmtId="0" fontId="9" fillId="53" borderId="27" xfId="0" applyFont="1" applyFill="1" applyBorder="1" applyAlignment="1">
      <alignment horizontal="center"/>
    </xf>
    <xf numFmtId="0" fontId="9" fillId="53" borderId="28" xfId="0" applyFont="1" applyFill="1" applyBorder="1" applyAlignment="1">
      <alignment horizontal="center"/>
    </xf>
    <xf numFmtId="0" fontId="9" fillId="53" borderId="37" xfId="0" applyFont="1" applyFill="1" applyBorder="1" applyAlignment="1">
      <alignment horizontal="center"/>
    </xf>
    <xf numFmtId="0" fontId="9" fillId="48" borderId="27" xfId="0" applyFont="1" applyFill="1" applyBorder="1" applyAlignment="1">
      <alignment horizontal="center"/>
    </xf>
    <xf numFmtId="0" fontId="9" fillId="48" borderId="28" xfId="0" applyFont="1" applyFill="1" applyBorder="1" applyAlignment="1">
      <alignment horizontal="center"/>
    </xf>
    <xf numFmtId="0" fontId="9" fillId="48" borderId="37" xfId="0" applyFont="1" applyFill="1" applyBorder="1" applyAlignment="1">
      <alignment horizontal="center"/>
    </xf>
    <xf numFmtId="0" fontId="9" fillId="50" borderId="27" xfId="0" applyFont="1" applyFill="1" applyBorder="1" applyAlignment="1">
      <alignment horizontal="center"/>
    </xf>
    <xf numFmtId="0" fontId="9" fillId="50" borderId="28" xfId="0" applyFont="1" applyFill="1" applyBorder="1" applyAlignment="1">
      <alignment horizontal="center"/>
    </xf>
    <xf numFmtId="0" fontId="9" fillId="50" borderId="37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4" borderId="26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9" fillId="47" borderId="1" xfId="0" applyFont="1" applyFill="1" applyBorder="1" applyAlignment="1">
      <alignment horizontal="center"/>
    </xf>
    <xf numFmtId="0" fontId="9" fillId="56" borderId="1" xfId="0" applyFon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9" fillId="50" borderId="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9" fillId="55" borderId="11" xfId="26" applyFont="1" applyFill="1" applyBorder="1" applyAlignment="1">
      <alignment horizontal="center" vertical="center"/>
    </xf>
    <xf numFmtId="0" fontId="9" fillId="55" borderId="13" xfId="26" applyFont="1" applyFill="1" applyBorder="1" applyAlignment="1">
      <alignment horizontal="center" vertical="center"/>
    </xf>
    <xf numFmtId="0" fontId="9" fillId="4" borderId="1" xfId="26" applyFont="1" applyFill="1" applyBorder="1" applyAlignment="1">
      <alignment horizontal="center" vertical="center"/>
    </xf>
    <xf numFmtId="0" fontId="9" fillId="55" borderId="11" xfId="26" applyFont="1" applyFill="1" applyBorder="1" applyAlignment="1">
      <alignment horizontal="center" shrinkToFit="1"/>
    </xf>
    <xf numFmtId="0" fontId="9" fillId="55" borderId="13" xfId="26" applyFont="1" applyFill="1" applyBorder="1" applyAlignment="1">
      <alignment horizontal="center" shrinkToFit="1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0" fontId="9" fillId="55" borderId="1" xfId="26" applyFont="1" applyFill="1" applyBorder="1" applyAlignment="1">
      <alignment horizontal="center" vertical="center"/>
    </xf>
    <xf numFmtId="49" fontId="9" fillId="55" borderId="11" xfId="0" applyNumberFormat="1" applyFont="1" applyFill="1" applyBorder="1" applyAlignment="1">
      <alignment horizontal="center" shrinkToFit="1"/>
    </xf>
    <xf numFmtId="49" fontId="9" fillId="55" borderId="13" xfId="0" applyNumberFormat="1" applyFont="1" applyFill="1" applyBorder="1" applyAlignment="1">
      <alignment horizontal="center" shrinkToFit="1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  <xf numFmtId="0" fontId="9" fillId="49" borderId="1" xfId="0" applyFont="1" applyFill="1" applyBorder="1" applyAlignment="1">
      <alignment horizontal="center"/>
    </xf>
    <xf numFmtId="0" fontId="9" fillId="49" borderId="11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9" fillId="51" borderId="11" xfId="0" applyFont="1" applyFill="1" applyBorder="1" applyAlignment="1">
      <alignment horizontal="center"/>
    </xf>
    <xf numFmtId="0" fontId="9" fillId="52" borderId="12" xfId="0" applyFont="1" applyFill="1" applyBorder="1" applyAlignment="1">
      <alignment horizontal="center"/>
    </xf>
    <xf numFmtId="0" fontId="9" fillId="52" borderId="13" xfId="0" applyFont="1" applyFill="1" applyBorder="1" applyAlignment="1">
      <alignment horizontal="center"/>
    </xf>
    <xf numFmtId="0" fontId="9" fillId="44" borderId="55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4" borderId="2" xfId="0" applyFont="1" applyFill="1" applyBorder="1" applyAlignment="1">
      <alignment horizontal="center"/>
    </xf>
    <xf numFmtId="0" fontId="9" fillId="52" borderId="2" xfId="0" applyFont="1" applyFill="1" applyBorder="1" applyAlignment="1">
      <alignment horizontal="center"/>
    </xf>
    <xf numFmtId="0" fontId="9" fillId="52" borderId="14" xfId="0" applyFont="1" applyFill="1" applyBorder="1" applyAlignment="1">
      <alignment horizontal="center"/>
    </xf>
    <xf numFmtId="0" fontId="9" fillId="52" borderId="3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CCFFCC"/>
      <color rgb="FFFF99FF"/>
      <color rgb="FFCCECFF"/>
      <color rgb="FFFFFFCC"/>
      <color rgb="FFFFCCFF"/>
      <color rgb="FFCCFFFF"/>
      <color rgb="FFFFFF99"/>
      <color rgb="FF0000FF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7">
          <cell r="D7" t="str">
            <v>เทคโนโลยีสารสนเทศ</v>
          </cell>
        </row>
        <row r="8">
          <cell r="D8" t="str">
            <v>วิศวกรรมซอฟแวร์</v>
          </cell>
        </row>
        <row r="9">
          <cell r="D9" t="str">
            <v>สาธารณสุขชุมชน</v>
          </cell>
        </row>
        <row r="10">
          <cell r="D10" t="str">
            <v>วิทยาศาสตร์การกีฬา</v>
          </cell>
        </row>
        <row r="11">
          <cell r="D11" t="str">
            <v>วิทยาศาสตร์สิ่งแวดล้อม</v>
          </cell>
        </row>
        <row r="12">
          <cell r="D12" t="str">
            <v>วิศวกรรมโลจิสติกส์</v>
          </cell>
        </row>
        <row r="13">
          <cell r="D13" t="str">
            <v>วิทยาศาสตร์และเทคโนโลยีอาหาร</v>
          </cell>
        </row>
        <row r="14">
          <cell r="D14" t="str">
            <v>เทคโนโลยีการเกษตร</v>
          </cell>
        </row>
        <row r="15">
          <cell r="D15" t="str">
            <v>เทคโนโลยีการจัดการอุตสาหกรรม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23">
          <cell r="D23" t="str">
            <v>การศึกษาปฐมวัย</v>
          </cell>
        </row>
        <row r="24">
          <cell r="D24" t="str">
            <v>คณิตศาสตร์</v>
          </cell>
        </row>
        <row r="25">
          <cell r="D25" t="str">
            <v>คอมพิวเตอร์ศึกษา</v>
          </cell>
        </row>
        <row r="26">
          <cell r="D26" t="str">
            <v>ภาษาอังกฤษ</v>
          </cell>
        </row>
        <row r="27">
          <cell r="D27" t="str">
            <v>ภาษาไทย</v>
          </cell>
        </row>
        <row r="28">
          <cell r="D28" t="str">
            <v>สังคมศึกษา</v>
          </cell>
        </row>
        <row r="29">
          <cell r="D29" t="str">
            <v>การประถมศึกษา</v>
          </cell>
        </row>
        <row r="30">
          <cell r="D30" t="str">
            <v>วิทยาศาสตร์</v>
          </cell>
        </row>
        <row r="31">
          <cell r="D31" t="str">
            <v>พลศึกษา</v>
          </cell>
        </row>
        <row r="32">
          <cell r="D32" t="str">
            <v>ดนตรีศึกษา</v>
          </cell>
        </row>
        <row r="33">
          <cell r="D33" t="str">
            <v>การสอนภาษาจีน</v>
          </cell>
        </row>
        <row r="34">
          <cell r="D34" t="str">
            <v>ประกาศนียบัตรวิชาชีพครู</v>
          </cell>
        </row>
        <row r="35">
          <cell r="D35" t="str">
            <v>การบริหารการศึกษา</v>
          </cell>
        </row>
        <row r="36">
          <cell r="D36" t="str">
            <v>หลักสูตรและการสอน</v>
          </cell>
        </row>
        <row r="37">
          <cell r="D37" t="str">
            <v>วิจัยและประเมินผลการศึกษา</v>
          </cell>
        </row>
        <row r="41">
          <cell r="D41" t="str">
            <v>การพัฒนาชุมชน</v>
          </cell>
        </row>
        <row r="42">
          <cell r="D42" t="str">
            <v>ภาษาจีน</v>
          </cell>
        </row>
        <row r="43">
          <cell r="D43" t="str">
            <v>ภาษาญี่ปุ่น</v>
          </cell>
        </row>
        <row r="44">
          <cell r="D44" t="str">
            <v>ภาษาอังกฤษธุรกิจ</v>
          </cell>
        </row>
        <row r="46">
          <cell r="D46" t="str">
            <v>บรรณรักษ์ศาสตร์และสารสนเทศศาสตร์</v>
          </cell>
        </row>
        <row r="47">
          <cell r="D47" t="str">
            <v>ศิลปะและการออกแบบ</v>
          </cell>
        </row>
        <row r="48">
          <cell r="D48" t="str">
            <v>ภาษาไทยเพื่อการสื่อสาร</v>
          </cell>
        </row>
        <row r="49">
          <cell r="D49" t="str">
            <v>ประวัติศาสตร์</v>
          </cell>
        </row>
        <row r="51">
          <cell r="D51" t="str">
            <v>นิเทศศาสตร์</v>
          </cell>
        </row>
        <row r="56">
          <cell r="D56" t="str">
            <v>การจัดการการท่องเที่ยวและการโรงแรม</v>
          </cell>
        </row>
        <row r="57">
          <cell r="D57" t="str">
            <v>การจัดการ</v>
          </cell>
        </row>
        <row r="58">
          <cell r="D58" t="str">
            <v>การตลาด</v>
          </cell>
        </row>
        <row r="59">
          <cell r="D59" t="str">
            <v>คอมพิวเตอร์ธุรกิจ</v>
          </cell>
        </row>
        <row r="60">
          <cell r="D60" t="str">
            <v>บริหารธุรกิจระหว่างประเทศ</v>
          </cell>
        </row>
        <row r="61">
          <cell r="D61" t="str">
            <v>เศรษฐศาสตร์การเงินการคลัง</v>
          </cell>
        </row>
        <row r="63">
          <cell r="D63" t="str">
            <v>การบัญชี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5"/>
  <sheetViews>
    <sheetView zoomScale="70" zoomScaleNormal="70" workbookViewId="0">
      <selection activeCell="G17" sqref="G17"/>
    </sheetView>
  </sheetViews>
  <sheetFormatPr defaultRowHeight="12.75" x14ac:dyDescent="0.2"/>
  <cols>
    <col min="1" max="1" width="1.5703125" style="256" customWidth="1"/>
    <col min="2" max="2" width="4" style="256" customWidth="1"/>
    <col min="3" max="3" width="17.28515625" style="256" customWidth="1"/>
    <col min="4" max="4" width="33.5703125" style="256" customWidth="1"/>
    <col min="5" max="5" width="12.85546875" style="256" customWidth="1"/>
    <col min="6" max="6" width="5" style="256" customWidth="1"/>
    <col min="7" max="7" width="6.28515625" style="256" customWidth="1"/>
    <col min="8" max="8" width="6.28515625" style="257" customWidth="1"/>
    <col min="9" max="9" width="5" style="258" customWidth="1"/>
    <col min="10" max="10" width="6.28515625" style="258" customWidth="1"/>
    <col min="11" max="11" width="6.28515625" style="259" customWidth="1"/>
    <col min="12" max="12" width="5" style="258" customWidth="1"/>
    <col min="13" max="13" width="6.28515625" style="258" customWidth="1"/>
    <col min="14" max="14" width="6.28515625" style="259" customWidth="1"/>
    <col min="15" max="15" width="5" style="258" customWidth="1"/>
    <col min="16" max="16" width="6.28515625" style="258" customWidth="1"/>
    <col min="17" max="17" width="6.28515625" style="259" customWidth="1"/>
    <col min="18" max="20" width="5" style="259" customWidth="1"/>
    <col min="21" max="22" width="5" style="258" customWidth="1"/>
    <col min="23" max="23" width="5" style="259" customWidth="1"/>
    <col min="24" max="26" width="6.28515625" style="259" customWidth="1"/>
    <col min="27" max="29" width="5" style="259" customWidth="1"/>
    <col min="30" max="30" width="4.85546875" style="258" customWidth="1"/>
    <col min="31" max="31" width="5" style="258" customWidth="1"/>
    <col min="32" max="32" width="5" style="257" customWidth="1"/>
    <col min="33" max="33" width="4.85546875" style="256" customWidth="1"/>
    <col min="34" max="34" width="5" style="256" customWidth="1"/>
    <col min="35" max="35" width="5" style="257" customWidth="1"/>
    <col min="36" max="36" width="4.85546875" style="256" customWidth="1"/>
    <col min="37" max="37" width="5" style="256" customWidth="1"/>
    <col min="38" max="38" width="5" style="257" customWidth="1"/>
    <col min="39" max="40" width="5" style="256" customWidth="1"/>
    <col min="41" max="43" width="5" style="257" customWidth="1"/>
    <col min="44" max="44" width="6.28515625" style="257" customWidth="1"/>
    <col min="45" max="45" width="5" style="256" customWidth="1"/>
    <col min="46" max="46" width="6.28515625" style="256" bestFit="1" customWidth="1"/>
    <col min="47" max="47" width="6.28515625" style="257" customWidth="1"/>
    <col min="48" max="48" width="5" style="254" customWidth="1"/>
    <col min="49" max="49" width="6.28515625" style="254" bestFit="1" customWidth="1"/>
    <col min="50" max="50" width="6.28515625" style="255" customWidth="1"/>
    <col min="51" max="51" width="5" style="254" customWidth="1"/>
    <col min="52" max="52" width="6.28515625" style="254" bestFit="1" customWidth="1"/>
    <col min="53" max="53" width="6.28515625" style="255" customWidth="1"/>
    <col min="54" max="54" width="5" style="254" customWidth="1"/>
    <col min="55" max="55" width="6.28515625" style="254" bestFit="1" customWidth="1"/>
    <col min="56" max="56" width="6.28515625" style="255" customWidth="1"/>
    <col min="57" max="59" width="5" style="255" bestFit="1" customWidth="1"/>
    <col min="60" max="60" width="5" style="254" customWidth="1"/>
    <col min="61" max="61" width="5" style="254" bestFit="1" customWidth="1"/>
    <col min="62" max="62" width="5" style="255" bestFit="1" customWidth="1"/>
    <col min="63" max="65" width="6.28515625" style="255" customWidth="1"/>
    <col min="66" max="16384" width="9.140625" style="254"/>
  </cols>
  <sheetData>
    <row r="1" spans="1:65" ht="28.5" thickBot="1" x14ac:dyDescent="0.7">
      <c r="A1" s="185" t="s">
        <v>130</v>
      </c>
      <c r="B1" s="131"/>
      <c r="C1" s="131"/>
      <c r="D1" s="131"/>
      <c r="E1" s="131"/>
      <c r="F1" s="131"/>
      <c r="G1" s="131"/>
      <c r="H1" s="185"/>
      <c r="I1" s="131"/>
      <c r="J1" s="131"/>
      <c r="K1" s="185"/>
      <c r="L1" s="131"/>
      <c r="M1" s="131"/>
      <c r="N1" s="185"/>
      <c r="O1" s="131"/>
      <c r="P1" s="131"/>
      <c r="Q1" s="185"/>
      <c r="R1" s="185"/>
      <c r="S1" s="185"/>
      <c r="T1" s="185"/>
      <c r="U1" s="131"/>
      <c r="V1" s="131"/>
      <c r="W1" s="185"/>
      <c r="X1" s="185"/>
      <c r="Y1" s="185"/>
      <c r="Z1" s="185"/>
      <c r="AA1" s="131"/>
      <c r="AB1" s="131"/>
      <c r="AC1" s="185"/>
      <c r="AD1" s="131"/>
      <c r="AE1" s="131"/>
      <c r="AF1" s="185"/>
      <c r="AG1" s="131"/>
      <c r="AH1" s="131"/>
      <c r="AI1" s="185"/>
      <c r="AJ1" s="131"/>
      <c r="AK1" s="131"/>
      <c r="AL1" s="185"/>
      <c r="AM1" s="131"/>
      <c r="AN1" s="131"/>
      <c r="AO1" s="185"/>
      <c r="AP1" s="185"/>
      <c r="AQ1" s="185"/>
      <c r="AR1" s="185"/>
      <c r="AS1" s="109"/>
      <c r="AT1" s="109"/>
      <c r="AU1" s="200"/>
    </row>
    <row r="2" spans="1:65" s="255" customFormat="1" ht="22.5" x14ac:dyDescent="0.55000000000000004">
      <c r="A2" s="215"/>
      <c r="B2" s="216"/>
      <c r="C2" s="217"/>
      <c r="D2" s="218"/>
      <c r="E2" s="219"/>
      <c r="F2" s="369" t="s">
        <v>0</v>
      </c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1"/>
      <c r="AA2" s="366" t="s">
        <v>1</v>
      </c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8"/>
      <c r="AS2" s="364" t="s">
        <v>119</v>
      </c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5"/>
    </row>
    <row r="3" spans="1:65" s="255" customFormat="1" ht="22.5" x14ac:dyDescent="0.55000000000000004">
      <c r="A3" s="220"/>
      <c r="B3" s="221" t="s">
        <v>2</v>
      </c>
      <c r="C3" s="222" t="s">
        <v>3</v>
      </c>
      <c r="D3" s="223" t="s">
        <v>4</v>
      </c>
      <c r="E3" s="224" t="s">
        <v>5</v>
      </c>
      <c r="F3" s="385" t="s">
        <v>131</v>
      </c>
      <c r="G3" s="386"/>
      <c r="H3" s="387"/>
      <c r="I3" s="386" t="s">
        <v>132</v>
      </c>
      <c r="J3" s="386"/>
      <c r="K3" s="386"/>
      <c r="L3" s="386" t="s">
        <v>133</v>
      </c>
      <c r="M3" s="386"/>
      <c r="N3" s="386"/>
      <c r="O3" s="386" t="s">
        <v>134</v>
      </c>
      <c r="P3" s="386"/>
      <c r="Q3" s="386"/>
      <c r="R3" s="386" t="s">
        <v>135</v>
      </c>
      <c r="S3" s="386"/>
      <c r="T3" s="386"/>
      <c r="U3" s="386" t="s">
        <v>136</v>
      </c>
      <c r="V3" s="386"/>
      <c r="W3" s="386"/>
      <c r="X3" s="403" t="s">
        <v>6</v>
      </c>
      <c r="Y3" s="403"/>
      <c r="Z3" s="404"/>
      <c r="AA3" s="383" t="s">
        <v>131</v>
      </c>
      <c r="AB3" s="384"/>
      <c r="AC3" s="384"/>
      <c r="AD3" s="388" t="s">
        <v>132</v>
      </c>
      <c r="AE3" s="388"/>
      <c r="AF3" s="388"/>
      <c r="AG3" s="388" t="s">
        <v>133</v>
      </c>
      <c r="AH3" s="388"/>
      <c r="AI3" s="388"/>
      <c r="AJ3" s="388" t="s">
        <v>134</v>
      </c>
      <c r="AK3" s="388"/>
      <c r="AL3" s="388"/>
      <c r="AM3" s="388" t="s">
        <v>136</v>
      </c>
      <c r="AN3" s="388"/>
      <c r="AO3" s="388"/>
      <c r="AP3" s="392" t="s">
        <v>6</v>
      </c>
      <c r="AQ3" s="392"/>
      <c r="AR3" s="393"/>
      <c r="AS3" s="381" t="s">
        <v>131</v>
      </c>
      <c r="AT3" s="378"/>
      <c r="AU3" s="382"/>
      <c r="AV3" s="378" t="s">
        <v>132</v>
      </c>
      <c r="AW3" s="378"/>
      <c r="AX3" s="378"/>
      <c r="AY3" s="378" t="s">
        <v>133</v>
      </c>
      <c r="AZ3" s="378"/>
      <c r="BA3" s="378"/>
      <c r="BB3" s="378" t="s">
        <v>134</v>
      </c>
      <c r="BC3" s="378"/>
      <c r="BD3" s="378"/>
      <c r="BE3" s="378" t="s">
        <v>135</v>
      </c>
      <c r="BF3" s="378"/>
      <c r="BG3" s="378"/>
      <c r="BH3" s="378" t="s">
        <v>136</v>
      </c>
      <c r="BI3" s="378"/>
      <c r="BJ3" s="378"/>
      <c r="BK3" s="379" t="s">
        <v>6</v>
      </c>
      <c r="BL3" s="379"/>
      <c r="BM3" s="380"/>
    </row>
    <row r="4" spans="1:65" s="255" customFormat="1" ht="23.25" thickBot="1" x14ac:dyDescent="0.6">
      <c r="A4" s="225"/>
      <c r="B4" s="226"/>
      <c r="C4" s="227"/>
      <c r="D4" s="228"/>
      <c r="E4" s="229" t="s">
        <v>7</v>
      </c>
      <c r="F4" s="230" t="s">
        <v>8</v>
      </c>
      <c r="G4" s="186" t="s">
        <v>9</v>
      </c>
      <c r="H4" s="186" t="s">
        <v>10</v>
      </c>
      <c r="I4" s="186" t="s">
        <v>8</v>
      </c>
      <c r="J4" s="186" t="s">
        <v>9</v>
      </c>
      <c r="K4" s="186" t="s">
        <v>10</v>
      </c>
      <c r="L4" s="186" t="s">
        <v>8</v>
      </c>
      <c r="M4" s="186" t="s">
        <v>9</v>
      </c>
      <c r="N4" s="186" t="s">
        <v>10</v>
      </c>
      <c r="O4" s="186" t="s">
        <v>8</v>
      </c>
      <c r="P4" s="186" t="s">
        <v>9</v>
      </c>
      <c r="Q4" s="186" t="s">
        <v>10</v>
      </c>
      <c r="R4" s="186" t="s">
        <v>8</v>
      </c>
      <c r="S4" s="186" t="s">
        <v>9</v>
      </c>
      <c r="T4" s="186" t="s">
        <v>10</v>
      </c>
      <c r="U4" s="186" t="s">
        <v>8</v>
      </c>
      <c r="V4" s="186" t="s">
        <v>9</v>
      </c>
      <c r="W4" s="186" t="s">
        <v>10</v>
      </c>
      <c r="X4" s="261" t="s">
        <v>8</v>
      </c>
      <c r="Y4" s="261" t="s">
        <v>9</v>
      </c>
      <c r="Z4" s="133" t="s">
        <v>10</v>
      </c>
      <c r="AA4" s="231" t="s">
        <v>8</v>
      </c>
      <c r="AB4" s="195" t="s">
        <v>9</v>
      </c>
      <c r="AC4" s="195" t="s">
        <v>10</v>
      </c>
      <c r="AD4" s="195" t="s">
        <v>8</v>
      </c>
      <c r="AE4" s="195" t="s">
        <v>9</v>
      </c>
      <c r="AF4" s="195" t="s">
        <v>10</v>
      </c>
      <c r="AG4" s="195" t="s">
        <v>8</v>
      </c>
      <c r="AH4" s="195" t="s">
        <v>9</v>
      </c>
      <c r="AI4" s="195" t="s">
        <v>10</v>
      </c>
      <c r="AJ4" s="195" t="s">
        <v>8</v>
      </c>
      <c r="AK4" s="195" t="s">
        <v>9</v>
      </c>
      <c r="AL4" s="195" t="s">
        <v>10</v>
      </c>
      <c r="AM4" s="195" t="s">
        <v>8</v>
      </c>
      <c r="AN4" s="195" t="s">
        <v>9</v>
      </c>
      <c r="AO4" s="195" t="s">
        <v>10</v>
      </c>
      <c r="AP4" s="196" t="s">
        <v>8</v>
      </c>
      <c r="AQ4" s="196" t="s">
        <v>9</v>
      </c>
      <c r="AR4" s="197" t="s">
        <v>10</v>
      </c>
      <c r="AS4" s="300" t="s">
        <v>8</v>
      </c>
      <c r="AT4" s="171" t="s">
        <v>9</v>
      </c>
      <c r="AU4" s="171" t="s">
        <v>10</v>
      </c>
      <c r="AV4" s="171" t="s">
        <v>8</v>
      </c>
      <c r="AW4" s="171" t="s">
        <v>9</v>
      </c>
      <c r="AX4" s="171" t="s">
        <v>10</v>
      </c>
      <c r="AY4" s="171" t="s">
        <v>8</v>
      </c>
      <c r="AZ4" s="171" t="s">
        <v>9</v>
      </c>
      <c r="BA4" s="171" t="s">
        <v>10</v>
      </c>
      <c r="BB4" s="171" t="s">
        <v>8</v>
      </c>
      <c r="BC4" s="171" t="s">
        <v>9</v>
      </c>
      <c r="BD4" s="171" t="s">
        <v>10</v>
      </c>
      <c r="BE4" s="171" t="s">
        <v>8</v>
      </c>
      <c r="BF4" s="171" t="s">
        <v>9</v>
      </c>
      <c r="BG4" s="171" t="s">
        <v>10</v>
      </c>
      <c r="BH4" s="171" t="s">
        <v>8</v>
      </c>
      <c r="BI4" s="171" t="s">
        <v>9</v>
      </c>
      <c r="BJ4" s="171" t="s">
        <v>10</v>
      </c>
      <c r="BK4" s="171" t="s">
        <v>8</v>
      </c>
      <c r="BL4" s="171" t="s">
        <v>9</v>
      </c>
      <c r="BM4" s="132" t="s">
        <v>10</v>
      </c>
    </row>
    <row r="5" spans="1:65" s="255" customFormat="1" ht="22.5" x14ac:dyDescent="0.55000000000000004">
      <c r="A5" s="214" t="s">
        <v>11</v>
      </c>
      <c r="B5" s="187"/>
      <c r="C5" s="187"/>
      <c r="D5" s="187"/>
      <c r="E5" s="187"/>
      <c r="F5" s="187"/>
      <c r="G5" s="187"/>
      <c r="H5" s="187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</row>
    <row r="6" spans="1:65" ht="22.5" x14ac:dyDescent="0.55000000000000004">
      <c r="A6" s="263"/>
      <c r="B6" s="260">
        <v>1</v>
      </c>
      <c r="C6" s="111" t="s">
        <v>12</v>
      </c>
      <c r="D6" s="111" t="s">
        <v>13</v>
      </c>
      <c r="E6" s="110" t="s">
        <v>14</v>
      </c>
      <c r="F6" s="172">
        <v>13</v>
      </c>
      <c r="G6" s="172">
        <v>3</v>
      </c>
      <c r="H6" s="174">
        <f t="shared" ref="H6:H18" si="0">SUM(F6:G6)</f>
        <v>16</v>
      </c>
      <c r="I6" s="172">
        <v>5</v>
      </c>
      <c r="J6" s="172">
        <v>1</v>
      </c>
      <c r="K6" s="174">
        <f t="shared" ref="K6:K17" si="1">SUM(I6:J6)</f>
        <v>6</v>
      </c>
      <c r="L6" s="172">
        <v>10</v>
      </c>
      <c r="M6" s="172">
        <v>2</v>
      </c>
      <c r="N6" s="174">
        <f t="shared" ref="N6:N17" si="2">SUM(L6:M6)</f>
        <v>12</v>
      </c>
      <c r="O6" s="172">
        <v>14</v>
      </c>
      <c r="P6" s="172">
        <v>9</v>
      </c>
      <c r="Q6" s="174">
        <f t="shared" ref="Q6:Q17" si="3">SUM(O6:P6)</f>
        <v>23</v>
      </c>
      <c r="R6" s="173">
        <v>3</v>
      </c>
      <c r="S6" s="173"/>
      <c r="T6" s="174">
        <f t="shared" ref="T6:T17" si="4">SUM(R6:S6)</f>
        <v>3</v>
      </c>
      <c r="U6" s="172">
        <v>9</v>
      </c>
      <c r="V6" s="172">
        <v>2</v>
      </c>
      <c r="W6" s="174">
        <f t="shared" ref="W6:W17" si="5">SUM(U6:V6)</f>
        <v>11</v>
      </c>
      <c r="X6" s="173">
        <f t="shared" ref="X6:X17" si="6">F6+I6+L6+O6+R6+U6</f>
        <v>54</v>
      </c>
      <c r="Y6" s="173">
        <f t="shared" ref="Y6:Y17" si="7">G6+J6+M6+P6+S6+V6</f>
        <v>17</v>
      </c>
      <c r="Z6" s="114">
        <f t="shared" ref="Z6:Z17" si="8">SUM(X6:Y6)</f>
        <v>71</v>
      </c>
      <c r="AA6" s="173"/>
      <c r="AB6" s="173"/>
      <c r="AC6" s="174"/>
      <c r="AD6" s="172"/>
      <c r="AE6" s="172"/>
      <c r="AF6" s="174"/>
      <c r="AG6" s="172"/>
      <c r="AH6" s="172"/>
      <c r="AI6" s="174"/>
      <c r="AJ6" s="172"/>
      <c r="AK6" s="172"/>
      <c r="AL6" s="174"/>
      <c r="AM6" s="172"/>
      <c r="AN6" s="172"/>
      <c r="AO6" s="174"/>
      <c r="AP6" s="173"/>
      <c r="AQ6" s="173"/>
      <c r="AR6" s="114"/>
      <c r="AS6" s="172">
        <f t="shared" ref="AS6:BD6" si="9">F6+AA6</f>
        <v>13</v>
      </c>
      <c r="AT6" s="172">
        <f t="shared" si="9"/>
        <v>3</v>
      </c>
      <c r="AU6" s="174">
        <f t="shared" si="9"/>
        <v>16</v>
      </c>
      <c r="AV6" s="175">
        <f t="shared" si="9"/>
        <v>5</v>
      </c>
      <c r="AW6" s="175">
        <f t="shared" si="9"/>
        <v>1</v>
      </c>
      <c r="AX6" s="201">
        <f t="shared" si="9"/>
        <v>6</v>
      </c>
      <c r="AY6" s="172">
        <f t="shared" si="9"/>
        <v>10</v>
      </c>
      <c r="AZ6" s="172">
        <f t="shared" si="9"/>
        <v>2</v>
      </c>
      <c r="BA6" s="174">
        <f t="shared" si="9"/>
        <v>12</v>
      </c>
      <c r="BB6" s="172">
        <f t="shared" si="9"/>
        <v>14</v>
      </c>
      <c r="BC6" s="172">
        <f t="shared" si="9"/>
        <v>9</v>
      </c>
      <c r="BD6" s="174">
        <f t="shared" si="9"/>
        <v>23</v>
      </c>
      <c r="BE6" s="173">
        <f>R6</f>
        <v>3</v>
      </c>
      <c r="BF6" s="173">
        <f>S6</f>
        <v>0</v>
      </c>
      <c r="BG6" s="174">
        <f>T6</f>
        <v>3</v>
      </c>
      <c r="BH6" s="172">
        <f>U6+AM6</f>
        <v>9</v>
      </c>
      <c r="BI6" s="172">
        <f>V6+AN6</f>
        <v>2</v>
      </c>
      <c r="BJ6" s="174">
        <f>W6+AO6</f>
        <v>11</v>
      </c>
      <c r="BK6" s="173">
        <f>AS6+AV6+AY6+BB6+BE6+BH6</f>
        <v>54</v>
      </c>
      <c r="BL6" s="173">
        <f>AT6+AW6+AZ6+BC6+BF6+BI6</f>
        <v>17</v>
      </c>
      <c r="BM6" s="113">
        <f>BK6+BL6</f>
        <v>71</v>
      </c>
    </row>
    <row r="7" spans="1:65" ht="22.5" x14ac:dyDescent="0.55000000000000004">
      <c r="A7" s="263"/>
      <c r="B7" s="260">
        <v>2</v>
      </c>
      <c r="C7" s="1" t="s">
        <v>12</v>
      </c>
      <c r="D7" s="1" t="s">
        <v>120</v>
      </c>
      <c r="E7" s="43" t="s">
        <v>14</v>
      </c>
      <c r="F7" s="176">
        <v>31</v>
      </c>
      <c r="G7" s="176">
        <v>5</v>
      </c>
      <c r="H7" s="174">
        <f t="shared" si="0"/>
        <v>36</v>
      </c>
      <c r="I7" s="176">
        <v>27</v>
      </c>
      <c r="J7" s="176">
        <v>2</v>
      </c>
      <c r="K7" s="174">
        <f t="shared" si="1"/>
        <v>29</v>
      </c>
      <c r="L7" s="176">
        <v>7</v>
      </c>
      <c r="M7" s="176">
        <v>2</v>
      </c>
      <c r="N7" s="174">
        <f t="shared" si="2"/>
        <v>9</v>
      </c>
      <c r="O7" s="176"/>
      <c r="P7" s="176"/>
      <c r="Q7" s="174"/>
      <c r="R7" s="173"/>
      <c r="S7" s="173"/>
      <c r="T7" s="174"/>
      <c r="U7" s="176">
        <v>1</v>
      </c>
      <c r="V7" s="176">
        <v>1</v>
      </c>
      <c r="W7" s="178">
        <f t="shared" si="5"/>
        <v>2</v>
      </c>
      <c r="X7" s="173">
        <f t="shared" si="6"/>
        <v>66</v>
      </c>
      <c r="Y7" s="173">
        <f t="shared" si="7"/>
        <v>10</v>
      </c>
      <c r="Z7" s="114">
        <f t="shared" si="8"/>
        <v>76</v>
      </c>
      <c r="AA7" s="177">
        <v>7</v>
      </c>
      <c r="AB7" s="177">
        <v>3</v>
      </c>
      <c r="AC7" s="174">
        <f>SUM(AA7:AB7)</f>
        <v>10</v>
      </c>
      <c r="AD7" s="176"/>
      <c r="AE7" s="176"/>
      <c r="AF7" s="178"/>
      <c r="AG7" s="176"/>
      <c r="AH7" s="176"/>
      <c r="AI7" s="178"/>
      <c r="AJ7" s="176"/>
      <c r="AK7" s="176"/>
      <c r="AL7" s="178"/>
      <c r="AM7" s="176"/>
      <c r="AN7" s="176"/>
      <c r="AO7" s="178"/>
      <c r="AP7" s="173">
        <f t="shared" ref="AP7" si="10">AA7+AD7+AG7+AJ7+AM7</f>
        <v>7</v>
      </c>
      <c r="AQ7" s="173">
        <f t="shared" ref="AQ7" si="11">AB7+AE7+AH7+AK7+AN7</f>
        <v>3</v>
      </c>
      <c r="AR7" s="198">
        <f t="shared" ref="AR7" si="12">AC7+AF7+AI7+AL7+AO7</f>
        <v>10</v>
      </c>
      <c r="AS7" s="172">
        <f t="shared" ref="AS7:AS18" si="13">F7+AA7</f>
        <v>38</v>
      </c>
      <c r="AT7" s="172">
        <f t="shared" ref="AT7:AT18" si="14">G7+AB7</f>
        <v>8</v>
      </c>
      <c r="AU7" s="174">
        <f t="shared" ref="AU7:AU18" si="15">H7+AC7</f>
        <v>46</v>
      </c>
      <c r="AV7" s="175">
        <f t="shared" ref="AV7:AV17" si="16">I7+AD7</f>
        <v>27</v>
      </c>
      <c r="AW7" s="175">
        <f t="shared" ref="AW7:AW17" si="17">J7+AE7</f>
        <v>2</v>
      </c>
      <c r="AX7" s="201">
        <f t="shared" ref="AX7:AX17" si="18">K7+AF7</f>
        <v>29</v>
      </c>
      <c r="AY7" s="172">
        <f t="shared" ref="AY7:AY17" si="19">L7+AG7</f>
        <v>7</v>
      </c>
      <c r="AZ7" s="172">
        <f t="shared" ref="AZ7:AZ17" si="20">M7+AH7</f>
        <v>2</v>
      </c>
      <c r="BA7" s="174">
        <f t="shared" ref="BA7:BA17" si="21">N7+AI7</f>
        <v>9</v>
      </c>
      <c r="BB7" s="172"/>
      <c r="BC7" s="172"/>
      <c r="BD7" s="174"/>
      <c r="BE7" s="173"/>
      <c r="BF7" s="173"/>
      <c r="BG7" s="174"/>
      <c r="BH7" s="176">
        <f t="shared" ref="BH7:BH17" si="22">U7+AM7</f>
        <v>1</v>
      </c>
      <c r="BI7" s="176">
        <f t="shared" ref="BI7:BI17" si="23">V7+AN7</f>
        <v>1</v>
      </c>
      <c r="BJ7" s="178">
        <f t="shared" ref="BJ7:BJ17" si="24">W7+AO7</f>
        <v>2</v>
      </c>
      <c r="BK7" s="173">
        <f t="shared" ref="BK7:BK18" si="25">AS7+AV7+AY7+BB7+BE7+BH7</f>
        <v>73</v>
      </c>
      <c r="BL7" s="173">
        <f t="shared" ref="BL7:BL18" si="26">AT7+AW7+AZ7+BC7+BF7+BI7</f>
        <v>13</v>
      </c>
      <c r="BM7" s="113">
        <f t="shared" ref="BM7:BM18" si="27">BK7+BL7</f>
        <v>86</v>
      </c>
    </row>
    <row r="8" spans="1:65" ht="22.5" x14ac:dyDescent="0.55000000000000004">
      <c r="A8" s="263"/>
      <c r="B8" s="260">
        <v>3</v>
      </c>
      <c r="C8" s="1" t="s">
        <v>12</v>
      </c>
      <c r="D8" s="1" t="s">
        <v>15</v>
      </c>
      <c r="E8" s="43" t="s">
        <v>14</v>
      </c>
      <c r="F8" s="176">
        <v>14</v>
      </c>
      <c r="G8" s="176">
        <v>2</v>
      </c>
      <c r="H8" s="174">
        <f t="shared" si="0"/>
        <v>16</v>
      </c>
      <c r="I8" s="176">
        <v>11</v>
      </c>
      <c r="J8" s="176">
        <v>5</v>
      </c>
      <c r="K8" s="174">
        <f t="shared" si="1"/>
        <v>16</v>
      </c>
      <c r="L8" s="176">
        <v>8</v>
      </c>
      <c r="M8" s="176">
        <v>6</v>
      </c>
      <c r="N8" s="174">
        <f t="shared" si="2"/>
        <v>14</v>
      </c>
      <c r="O8" s="176">
        <v>8</v>
      </c>
      <c r="P8" s="176">
        <v>3</v>
      </c>
      <c r="Q8" s="174">
        <f t="shared" si="3"/>
        <v>11</v>
      </c>
      <c r="R8" s="173">
        <v>2</v>
      </c>
      <c r="S8" s="173"/>
      <c r="T8" s="174">
        <f t="shared" si="4"/>
        <v>2</v>
      </c>
      <c r="U8" s="176">
        <v>4</v>
      </c>
      <c r="V8" s="176"/>
      <c r="W8" s="178">
        <f t="shared" si="5"/>
        <v>4</v>
      </c>
      <c r="X8" s="173">
        <f t="shared" si="6"/>
        <v>47</v>
      </c>
      <c r="Y8" s="173">
        <f t="shared" si="7"/>
        <v>16</v>
      </c>
      <c r="Z8" s="114">
        <f t="shared" si="8"/>
        <v>63</v>
      </c>
      <c r="AA8" s="177"/>
      <c r="AB8" s="177"/>
      <c r="AC8" s="174"/>
      <c r="AD8" s="176"/>
      <c r="AE8" s="176"/>
      <c r="AF8" s="178"/>
      <c r="AG8" s="176"/>
      <c r="AH8" s="176"/>
      <c r="AI8" s="178"/>
      <c r="AJ8" s="176"/>
      <c r="AK8" s="176"/>
      <c r="AL8" s="178"/>
      <c r="AM8" s="176"/>
      <c r="AN8" s="176"/>
      <c r="AO8" s="178"/>
      <c r="AP8" s="173"/>
      <c r="AQ8" s="173"/>
      <c r="AR8" s="198"/>
      <c r="AS8" s="172">
        <f t="shared" si="13"/>
        <v>14</v>
      </c>
      <c r="AT8" s="172">
        <f t="shared" si="14"/>
        <v>2</v>
      </c>
      <c r="AU8" s="174">
        <f t="shared" si="15"/>
        <v>16</v>
      </c>
      <c r="AV8" s="175">
        <f t="shared" si="16"/>
        <v>11</v>
      </c>
      <c r="AW8" s="175">
        <f t="shared" si="17"/>
        <v>5</v>
      </c>
      <c r="AX8" s="201">
        <f t="shared" si="18"/>
        <v>16</v>
      </c>
      <c r="AY8" s="172">
        <f t="shared" si="19"/>
        <v>8</v>
      </c>
      <c r="AZ8" s="172">
        <f t="shared" si="20"/>
        <v>6</v>
      </c>
      <c r="BA8" s="174">
        <f t="shared" si="21"/>
        <v>14</v>
      </c>
      <c r="BB8" s="172">
        <f t="shared" ref="BB8:BB17" si="28">O8+AJ8</f>
        <v>8</v>
      </c>
      <c r="BC8" s="172">
        <f t="shared" ref="BC8:BC17" si="29">P8+AK8</f>
        <v>3</v>
      </c>
      <c r="BD8" s="174">
        <f t="shared" ref="BD8:BD17" si="30">Q8+AL8</f>
        <v>11</v>
      </c>
      <c r="BE8" s="173">
        <f t="shared" ref="BE8:BE17" si="31">R8</f>
        <v>2</v>
      </c>
      <c r="BF8" s="173"/>
      <c r="BG8" s="174">
        <f t="shared" ref="BG8:BG17" si="32">T8</f>
        <v>2</v>
      </c>
      <c r="BH8" s="176">
        <f t="shared" si="22"/>
        <v>4</v>
      </c>
      <c r="BI8" s="176"/>
      <c r="BJ8" s="178">
        <f t="shared" si="24"/>
        <v>4</v>
      </c>
      <c r="BK8" s="173">
        <f t="shared" si="25"/>
        <v>47</v>
      </c>
      <c r="BL8" s="173">
        <f t="shared" si="26"/>
        <v>16</v>
      </c>
      <c r="BM8" s="113">
        <f t="shared" si="27"/>
        <v>63</v>
      </c>
    </row>
    <row r="9" spans="1:65" ht="22.5" x14ac:dyDescent="0.55000000000000004">
      <c r="A9" s="263"/>
      <c r="B9" s="260">
        <v>4</v>
      </c>
      <c r="C9" s="1" t="s">
        <v>12</v>
      </c>
      <c r="D9" s="1" t="s">
        <v>16</v>
      </c>
      <c r="E9" s="43" t="s">
        <v>14</v>
      </c>
      <c r="F9" s="176">
        <v>5</v>
      </c>
      <c r="G9" s="176">
        <v>75</v>
      </c>
      <c r="H9" s="174">
        <f t="shared" si="0"/>
        <v>80</v>
      </c>
      <c r="I9" s="176">
        <v>6</v>
      </c>
      <c r="J9" s="176">
        <v>52</v>
      </c>
      <c r="K9" s="174">
        <f t="shared" si="1"/>
        <v>58</v>
      </c>
      <c r="L9" s="176">
        <v>7</v>
      </c>
      <c r="M9" s="176">
        <v>42</v>
      </c>
      <c r="N9" s="174">
        <f t="shared" si="2"/>
        <v>49</v>
      </c>
      <c r="O9" s="176"/>
      <c r="P9" s="176">
        <v>68</v>
      </c>
      <c r="Q9" s="174">
        <f t="shared" si="3"/>
        <v>68</v>
      </c>
      <c r="R9" s="173">
        <v>1</v>
      </c>
      <c r="S9" s="173">
        <v>10</v>
      </c>
      <c r="T9" s="174">
        <f t="shared" si="4"/>
        <v>11</v>
      </c>
      <c r="U9" s="176"/>
      <c r="V9" s="176">
        <v>11</v>
      </c>
      <c r="W9" s="178">
        <f t="shared" si="5"/>
        <v>11</v>
      </c>
      <c r="X9" s="173">
        <f t="shared" si="6"/>
        <v>19</v>
      </c>
      <c r="Y9" s="173">
        <f t="shared" si="7"/>
        <v>258</v>
      </c>
      <c r="Z9" s="114">
        <f t="shared" si="8"/>
        <v>277</v>
      </c>
      <c r="AA9" s="177"/>
      <c r="AB9" s="177"/>
      <c r="AC9" s="174"/>
      <c r="AD9" s="176"/>
      <c r="AE9" s="176"/>
      <c r="AF9" s="178"/>
      <c r="AG9" s="176"/>
      <c r="AH9" s="176"/>
      <c r="AI9" s="178"/>
      <c r="AJ9" s="176"/>
      <c r="AK9" s="176"/>
      <c r="AL9" s="178"/>
      <c r="AM9" s="176"/>
      <c r="AN9" s="176"/>
      <c r="AO9" s="178"/>
      <c r="AP9" s="173"/>
      <c r="AQ9" s="173"/>
      <c r="AR9" s="198"/>
      <c r="AS9" s="172">
        <f t="shared" si="13"/>
        <v>5</v>
      </c>
      <c r="AT9" s="172">
        <f t="shared" si="14"/>
        <v>75</v>
      </c>
      <c r="AU9" s="174">
        <f t="shared" si="15"/>
        <v>80</v>
      </c>
      <c r="AV9" s="175">
        <f t="shared" si="16"/>
        <v>6</v>
      </c>
      <c r="AW9" s="175">
        <f t="shared" si="17"/>
        <v>52</v>
      </c>
      <c r="AX9" s="201">
        <f t="shared" si="18"/>
        <v>58</v>
      </c>
      <c r="AY9" s="172">
        <f t="shared" si="19"/>
        <v>7</v>
      </c>
      <c r="AZ9" s="172">
        <f t="shared" si="20"/>
        <v>42</v>
      </c>
      <c r="BA9" s="174">
        <f t="shared" si="21"/>
        <v>49</v>
      </c>
      <c r="BB9" s="172"/>
      <c r="BC9" s="172">
        <f t="shared" si="29"/>
        <v>68</v>
      </c>
      <c r="BD9" s="174">
        <f t="shared" si="30"/>
        <v>68</v>
      </c>
      <c r="BE9" s="173">
        <f t="shared" si="31"/>
        <v>1</v>
      </c>
      <c r="BF9" s="173">
        <f t="shared" ref="BF9:BF17" si="33">S9</f>
        <v>10</v>
      </c>
      <c r="BG9" s="174">
        <f t="shared" si="32"/>
        <v>11</v>
      </c>
      <c r="BH9" s="176"/>
      <c r="BI9" s="176">
        <f t="shared" si="23"/>
        <v>11</v>
      </c>
      <c r="BJ9" s="178">
        <f t="shared" si="24"/>
        <v>11</v>
      </c>
      <c r="BK9" s="173">
        <f t="shared" si="25"/>
        <v>19</v>
      </c>
      <c r="BL9" s="173">
        <f t="shared" si="26"/>
        <v>258</v>
      </c>
      <c r="BM9" s="113">
        <f t="shared" si="27"/>
        <v>277</v>
      </c>
    </row>
    <row r="10" spans="1:65" ht="22.5" x14ac:dyDescent="0.55000000000000004">
      <c r="A10" s="263"/>
      <c r="B10" s="260">
        <v>5</v>
      </c>
      <c r="C10" s="1" t="s">
        <v>12</v>
      </c>
      <c r="D10" s="1" t="s">
        <v>17</v>
      </c>
      <c r="E10" s="43" t="s">
        <v>14</v>
      </c>
      <c r="F10" s="176">
        <v>102</v>
      </c>
      <c r="G10" s="176">
        <v>29</v>
      </c>
      <c r="H10" s="174">
        <f t="shared" si="0"/>
        <v>131</v>
      </c>
      <c r="I10" s="176">
        <v>64</v>
      </c>
      <c r="J10" s="176">
        <v>11</v>
      </c>
      <c r="K10" s="174">
        <f t="shared" si="1"/>
        <v>75</v>
      </c>
      <c r="L10" s="176">
        <v>77</v>
      </c>
      <c r="M10" s="176">
        <v>27</v>
      </c>
      <c r="N10" s="174">
        <f t="shared" si="2"/>
        <v>104</v>
      </c>
      <c r="O10" s="176">
        <v>56</v>
      </c>
      <c r="P10" s="176">
        <v>23</v>
      </c>
      <c r="Q10" s="174">
        <f t="shared" si="3"/>
        <v>79</v>
      </c>
      <c r="R10" s="173">
        <v>34</v>
      </c>
      <c r="S10" s="173">
        <v>9</v>
      </c>
      <c r="T10" s="174">
        <f t="shared" si="4"/>
        <v>43</v>
      </c>
      <c r="U10" s="176">
        <v>35</v>
      </c>
      <c r="V10" s="176">
        <v>8</v>
      </c>
      <c r="W10" s="178">
        <f t="shared" si="5"/>
        <v>43</v>
      </c>
      <c r="X10" s="173">
        <f t="shared" si="6"/>
        <v>368</v>
      </c>
      <c r="Y10" s="173">
        <f t="shared" si="7"/>
        <v>107</v>
      </c>
      <c r="Z10" s="114">
        <f t="shared" si="8"/>
        <v>475</v>
      </c>
      <c r="AA10" s="177"/>
      <c r="AB10" s="177"/>
      <c r="AC10" s="174"/>
      <c r="AD10" s="176"/>
      <c r="AE10" s="176"/>
      <c r="AF10" s="178"/>
      <c r="AG10" s="176"/>
      <c r="AH10" s="176"/>
      <c r="AI10" s="178"/>
      <c r="AJ10" s="176"/>
      <c r="AK10" s="176"/>
      <c r="AL10" s="178"/>
      <c r="AM10" s="176"/>
      <c r="AN10" s="176"/>
      <c r="AO10" s="178"/>
      <c r="AP10" s="173"/>
      <c r="AQ10" s="173"/>
      <c r="AR10" s="198"/>
      <c r="AS10" s="172">
        <f t="shared" si="13"/>
        <v>102</v>
      </c>
      <c r="AT10" s="172">
        <f t="shared" si="14"/>
        <v>29</v>
      </c>
      <c r="AU10" s="174">
        <f t="shared" si="15"/>
        <v>131</v>
      </c>
      <c r="AV10" s="175">
        <f t="shared" si="16"/>
        <v>64</v>
      </c>
      <c r="AW10" s="175">
        <f t="shared" si="17"/>
        <v>11</v>
      </c>
      <c r="AX10" s="201">
        <f t="shared" si="18"/>
        <v>75</v>
      </c>
      <c r="AY10" s="172">
        <f t="shared" si="19"/>
        <v>77</v>
      </c>
      <c r="AZ10" s="172">
        <f t="shared" si="20"/>
        <v>27</v>
      </c>
      <c r="BA10" s="174">
        <f t="shared" si="21"/>
        <v>104</v>
      </c>
      <c r="BB10" s="172">
        <f t="shared" si="28"/>
        <v>56</v>
      </c>
      <c r="BC10" s="172">
        <f t="shared" si="29"/>
        <v>23</v>
      </c>
      <c r="BD10" s="174">
        <f t="shared" si="30"/>
        <v>79</v>
      </c>
      <c r="BE10" s="173">
        <f t="shared" si="31"/>
        <v>34</v>
      </c>
      <c r="BF10" s="173">
        <f t="shared" si="33"/>
        <v>9</v>
      </c>
      <c r="BG10" s="174">
        <f t="shared" si="32"/>
        <v>43</v>
      </c>
      <c r="BH10" s="176">
        <f t="shared" si="22"/>
        <v>35</v>
      </c>
      <c r="BI10" s="176">
        <f t="shared" si="23"/>
        <v>8</v>
      </c>
      <c r="BJ10" s="178">
        <f t="shared" si="24"/>
        <v>43</v>
      </c>
      <c r="BK10" s="173">
        <f t="shared" si="25"/>
        <v>368</v>
      </c>
      <c r="BL10" s="173">
        <f t="shared" si="26"/>
        <v>107</v>
      </c>
      <c r="BM10" s="113">
        <f t="shared" si="27"/>
        <v>475</v>
      </c>
    </row>
    <row r="11" spans="1:65" ht="22.5" x14ac:dyDescent="0.55000000000000004">
      <c r="A11" s="263"/>
      <c r="B11" s="260">
        <v>6</v>
      </c>
      <c r="C11" s="1" t="s">
        <v>12</v>
      </c>
      <c r="D11" s="1" t="s">
        <v>18</v>
      </c>
      <c r="E11" s="43" t="s">
        <v>14</v>
      </c>
      <c r="F11" s="176">
        <v>7</v>
      </c>
      <c r="G11" s="176">
        <v>8</v>
      </c>
      <c r="H11" s="174">
        <f t="shared" si="0"/>
        <v>15</v>
      </c>
      <c r="I11" s="176">
        <v>2</v>
      </c>
      <c r="J11" s="176">
        <v>3</v>
      </c>
      <c r="K11" s="174">
        <f t="shared" si="1"/>
        <v>5</v>
      </c>
      <c r="L11" s="176">
        <v>2</v>
      </c>
      <c r="M11" s="176">
        <v>9</v>
      </c>
      <c r="N11" s="174">
        <f t="shared" si="2"/>
        <v>11</v>
      </c>
      <c r="O11" s="176"/>
      <c r="P11" s="176">
        <v>6</v>
      </c>
      <c r="Q11" s="174">
        <f t="shared" si="3"/>
        <v>6</v>
      </c>
      <c r="R11" s="173"/>
      <c r="S11" s="173">
        <v>4</v>
      </c>
      <c r="T11" s="174">
        <f t="shared" si="4"/>
        <v>4</v>
      </c>
      <c r="U11" s="176"/>
      <c r="V11" s="176">
        <v>4</v>
      </c>
      <c r="W11" s="178">
        <f t="shared" si="5"/>
        <v>4</v>
      </c>
      <c r="X11" s="173">
        <f t="shared" si="6"/>
        <v>11</v>
      </c>
      <c r="Y11" s="173">
        <f t="shared" si="7"/>
        <v>34</v>
      </c>
      <c r="Z11" s="114">
        <f t="shared" si="8"/>
        <v>45</v>
      </c>
      <c r="AA11" s="177"/>
      <c r="AB11" s="177"/>
      <c r="AC11" s="174"/>
      <c r="AD11" s="176"/>
      <c r="AE11" s="176"/>
      <c r="AF11" s="178"/>
      <c r="AG11" s="176"/>
      <c r="AH11" s="176"/>
      <c r="AI11" s="178"/>
      <c r="AJ11" s="176"/>
      <c r="AK11" s="176"/>
      <c r="AL11" s="178"/>
      <c r="AM11" s="176"/>
      <c r="AN11" s="176"/>
      <c r="AO11" s="178"/>
      <c r="AP11" s="173"/>
      <c r="AQ11" s="173"/>
      <c r="AR11" s="198"/>
      <c r="AS11" s="172">
        <f t="shared" si="13"/>
        <v>7</v>
      </c>
      <c r="AT11" s="172">
        <f t="shared" si="14"/>
        <v>8</v>
      </c>
      <c r="AU11" s="174">
        <f t="shared" si="15"/>
        <v>15</v>
      </c>
      <c r="AV11" s="175">
        <f t="shared" si="16"/>
        <v>2</v>
      </c>
      <c r="AW11" s="175">
        <f t="shared" si="17"/>
        <v>3</v>
      </c>
      <c r="AX11" s="201">
        <f t="shared" si="18"/>
        <v>5</v>
      </c>
      <c r="AY11" s="172">
        <f t="shared" si="19"/>
        <v>2</v>
      </c>
      <c r="AZ11" s="172">
        <f t="shared" si="20"/>
        <v>9</v>
      </c>
      <c r="BA11" s="174">
        <f t="shared" si="21"/>
        <v>11</v>
      </c>
      <c r="BB11" s="172"/>
      <c r="BC11" s="172">
        <f t="shared" si="29"/>
        <v>6</v>
      </c>
      <c r="BD11" s="174">
        <f t="shared" si="30"/>
        <v>6</v>
      </c>
      <c r="BE11" s="173"/>
      <c r="BF11" s="173">
        <f t="shared" si="33"/>
        <v>4</v>
      </c>
      <c r="BG11" s="174">
        <f t="shared" si="32"/>
        <v>4</v>
      </c>
      <c r="BH11" s="176"/>
      <c r="BI11" s="176">
        <f t="shared" si="23"/>
        <v>4</v>
      </c>
      <c r="BJ11" s="178">
        <f t="shared" si="24"/>
        <v>4</v>
      </c>
      <c r="BK11" s="173">
        <f t="shared" si="25"/>
        <v>11</v>
      </c>
      <c r="BL11" s="173">
        <f t="shared" si="26"/>
        <v>34</v>
      </c>
      <c r="BM11" s="113">
        <f t="shared" si="27"/>
        <v>45</v>
      </c>
    </row>
    <row r="12" spans="1:65" ht="22.5" x14ac:dyDescent="0.55000000000000004">
      <c r="A12" s="263"/>
      <c r="B12" s="260">
        <v>7</v>
      </c>
      <c r="C12" s="1" t="s">
        <v>96</v>
      </c>
      <c r="D12" s="1" t="s">
        <v>19</v>
      </c>
      <c r="E12" s="43" t="s">
        <v>14</v>
      </c>
      <c r="F12" s="176">
        <v>5</v>
      </c>
      <c r="G12" s="176">
        <v>22</v>
      </c>
      <c r="H12" s="174">
        <f t="shared" si="0"/>
        <v>27</v>
      </c>
      <c r="I12" s="176">
        <v>6</v>
      </c>
      <c r="J12" s="176">
        <v>27</v>
      </c>
      <c r="K12" s="174">
        <f t="shared" si="1"/>
        <v>33</v>
      </c>
      <c r="L12" s="176">
        <v>10</v>
      </c>
      <c r="M12" s="176">
        <v>25</v>
      </c>
      <c r="N12" s="174">
        <f t="shared" si="2"/>
        <v>35</v>
      </c>
      <c r="O12" s="176">
        <v>9</v>
      </c>
      <c r="P12" s="176">
        <v>14</v>
      </c>
      <c r="Q12" s="174">
        <f t="shared" si="3"/>
        <v>23</v>
      </c>
      <c r="R12" s="173">
        <v>6</v>
      </c>
      <c r="S12" s="173">
        <v>15</v>
      </c>
      <c r="T12" s="174">
        <f t="shared" si="4"/>
        <v>21</v>
      </c>
      <c r="U12" s="176">
        <v>1</v>
      </c>
      <c r="V12" s="176">
        <v>8</v>
      </c>
      <c r="W12" s="178">
        <f t="shared" si="5"/>
        <v>9</v>
      </c>
      <c r="X12" s="173">
        <f t="shared" si="6"/>
        <v>37</v>
      </c>
      <c r="Y12" s="173">
        <f t="shared" si="7"/>
        <v>111</v>
      </c>
      <c r="Z12" s="114">
        <f t="shared" si="8"/>
        <v>148</v>
      </c>
      <c r="AA12" s="177"/>
      <c r="AB12" s="177"/>
      <c r="AC12" s="174"/>
      <c r="AD12" s="176"/>
      <c r="AE12" s="176"/>
      <c r="AF12" s="178"/>
      <c r="AG12" s="176"/>
      <c r="AH12" s="176"/>
      <c r="AI12" s="178"/>
      <c r="AJ12" s="176"/>
      <c r="AK12" s="176"/>
      <c r="AL12" s="178"/>
      <c r="AM12" s="176"/>
      <c r="AN12" s="176"/>
      <c r="AO12" s="178"/>
      <c r="AP12" s="173"/>
      <c r="AQ12" s="173"/>
      <c r="AR12" s="198"/>
      <c r="AS12" s="172">
        <f t="shared" si="13"/>
        <v>5</v>
      </c>
      <c r="AT12" s="172">
        <f t="shared" si="14"/>
        <v>22</v>
      </c>
      <c r="AU12" s="174">
        <f t="shared" si="15"/>
        <v>27</v>
      </c>
      <c r="AV12" s="175">
        <f t="shared" si="16"/>
        <v>6</v>
      </c>
      <c r="AW12" s="175">
        <f t="shared" si="17"/>
        <v>27</v>
      </c>
      <c r="AX12" s="201">
        <f t="shared" si="18"/>
        <v>33</v>
      </c>
      <c r="AY12" s="172">
        <f t="shared" si="19"/>
        <v>10</v>
      </c>
      <c r="AZ12" s="172">
        <f t="shared" si="20"/>
        <v>25</v>
      </c>
      <c r="BA12" s="174">
        <f t="shared" si="21"/>
        <v>35</v>
      </c>
      <c r="BB12" s="172">
        <f t="shared" si="28"/>
        <v>9</v>
      </c>
      <c r="BC12" s="172">
        <f t="shared" si="29"/>
        <v>14</v>
      </c>
      <c r="BD12" s="174">
        <f t="shared" si="30"/>
        <v>23</v>
      </c>
      <c r="BE12" s="173">
        <f t="shared" si="31"/>
        <v>6</v>
      </c>
      <c r="BF12" s="173">
        <f t="shared" si="33"/>
        <v>15</v>
      </c>
      <c r="BG12" s="174">
        <f t="shared" si="32"/>
        <v>21</v>
      </c>
      <c r="BH12" s="176">
        <f t="shared" si="22"/>
        <v>1</v>
      </c>
      <c r="BI12" s="176">
        <f t="shared" si="23"/>
        <v>8</v>
      </c>
      <c r="BJ12" s="178">
        <f t="shared" si="24"/>
        <v>9</v>
      </c>
      <c r="BK12" s="173">
        <f t="shared" si="25"/>
        <v>37</v>
      </c>
      <c r="BL12" s="173">
        <f t="shared" si="26"/>
        <v>111</v>
      </c>
      <c r="BM12" s="113">
        <f t="shared" si="27"/>
        <v>148</v>
      </c>
    </row>
    <row r="13" spans="1:65" ht="22.5" x14ac:dyDescent="0.55000000000000004">
      <c r="A13" s="263"/>
      <c r="B13" s="260">
        <v>8</v>
      </c>
      <c r="C13" s="1" t="s">
        <v>12</v>
      </c>
      <c r="D13" s="1" t="s">
        <v>97</v>
      </c>
      <c r="E13" s="43" t="s">
        <v>14</v>
      </c>
      <c r="F13" s="176">
        <v>1</v>
      </c>
      <c r="G13" s="176">
        <v>8</v>
      </c>
      <c r="H13" s="174">
        <f t="shared" si="0"/>
        <v>9</v>
      </c>
      <c r="I13" s="176"/>
      <c r="J13" s="176">
        <v>7</v>
      </c>
      <c r="K13" s="174">
        <f t="shared" si="1"/>
        <v>7</v>
      </c>
      <c r="L13" s="176">
        <v>1</v>
      </c>
      <c r="M13" s="176">
        <v>8</v>
      </c>
      <c r="N13" s="174">
        <f t="shared" si="2"/>
        <v>9</v>
      </c>
      <c r="O13" s="176">
        <v>1</v>
      </c>
      <c r="P13" s="176">
        <v>8</v>
      </c>
      <c r="Q13" s="174">
        <f t="shared" si="3"/>
        <v>9</v>
      </c>
      <c r="R13" s="173">
        <v>1</v>
      </c>
      <c r="S13" s="173">
        <v>1</v>
      </c>
      <c r="T13" s="174">
        <f t="shared" si="4"/>
        <v>2</v>
      </c>
      <c r="U13" s="176">
        <v>1</v>
      </c>
      <c r="V13" s="176">
        <v>3</v>
      </c>
      <c r="W13" s="178">
        <f t="shared" si="5"/>
        <v>4</v>
      </c>
      <c r="X13" s="173">
        <f t="shared" si="6"/>
        <v>5</v>
      </c>
      <c r="Y13" s="173">
        <f t="shared" si="7"/>
        <v>35</v>
      </c>
      <c r="Z13" s="114">
        <f t="shared" si="8"/>
        <v>40</v>
      </c>
      <c r="AA13" s="177"/>
      <c r="AB13" s="177"/>
      <c r="AC13" s="174"/>
      <c r="AD13" s="176"/>
      <c r="AE13" s="176"/>
      <c r="AF13" s="178"/>
      <c r="AG13" s="176"/>
      <c r="AH13" s="176"/>
      <c r="AI13" s="178"/>
      <c r="AJ13" s="176"/>
      <c r="AK13" s="176"/>
      <c r="AL13" s="178"/>
      <c r="AM13" s="176"/>
      <c r="AN13" s="176"/>
      <c r="AO13" s="178"/>
      <c r="AP13" s="173"/>
      <c r="AQ13" s="173"/>
      <c r="AR13" s="198"/>
      <c r="AS13" s="172">
        <f t="shared" si="13"/>
        <v>1</v>
      </c>
      <c r="AT13" s="172">
        <f t="shared" si="14"/>
        <v>8</v>
      </c>
      <c r="AU13" s="174">
        <f t="shared" si="15"/>
        <v>9</v>
      </c>
      <c r="AV13" s="175"/>
      <c r="AW13" s="175">
        <f t="shared" si="17"/>
        <v>7</v>
      </c>
      <c r="AX13" s="201">
        <f t="shared" si="18"/>
        <v>7</v>
      </c>
      <c r="AY13" s="172">
        <f t="shared" si="19"/>
        <v>1</v>
      </c>
      <c r="AZ13" s="172">
        <f t="shared" si="20"/>
        <v>8</v>
      </c>
      <c r="BA13" s="174">
        <f t="shared" si="21"/>
        <v>9</v>
      </c>
      <c r="BB13" s="172">
        <f t="shared" si="28"/>
        <v>1</v>
      </c>
      <c r="BC13" s="172">
        <f t="shared" si="29"/>
        <v>8</v>
      </c>
      <c r="BD13" s="174">
        <f t="shared" si="30"/>
        <v>9</v>
      </c>
      <c r="BE13" s="173">
        <f t="shared" si="31"/>
        <v>1</v>
      </c>
      <c r="BF13" s="173">
        <f t="shared" si="33"/>
        <v>1</v>
      </c>
      <c r="BG13" s="174">
        <f t="shared" si="32"/>
        <v>2</v>
      </c>
      <c r="BH13" s="176">
        <f t="shared" si="22"/>
        <v>1</v>
      </c>
      <c r="BI13" s="176">
        <f t="shared" si="23"/>
        <v>3</v>
      </c>
      <c r="BJ13" s="178">
        <f t="shared" si="24"/>
        <v>4</v>
      </c>
      <c r="BK13" s="173">
        <f t="shared" si="25"/>
        <v>5</v>
      </c>
      <c r="BL13" s="173">
        <f t="shared" si="26"/>
        <v>35</v>
      </c>
      <c r="BM13" s="113">
        <f t="shared" si="27"/>
        <v>40</v>
      </c>
    </row>
    <row r="14" spans="1:65" ht="22.5" x14ac:dyDescent="0.55000000000000004">
      <c r="A14" s="263"/>
      <c r="B14" s="260">
        <v>9</v>
      </c>
      <c r="C14" s="1" t="s">
        <v>12</v>
      </c>
      <c r="D14" s="1" t="s">
        <v>98</v>
      </c>
      <c r="E14" s="43" t="s">
        <v>14</v>
      </c>
      <c r="F14" s="176">
        <v>14</v>
      </c>
      <c r="G14" s="176">
        <v>12</v>
      </c>
      <c r="H14" s="174">
        <f t="shared" si="0"/>
        <v>26</v>
      </c>
      <c r="I14" s="176">
        <v>3</v>
      </c>
      <c r="J14" s="176">
        <v>6</v>
      </c>
      <c r="K14" s="174">
        <f t="shared" si="1"/>
        <v>9</v>
      </c>
      <c r="L14" s="176">
        <v>6</v>
      </c>
      <c r="M14" s="176">
        <v>4</v>
      </c>
      <c r="N14" s="174">
        <f t="shared" si="2"/>
        <v>10</v>
      </c>
      <c r="O14" s="176">
        <v>4</v>
      </c>
      <c r="P14" s="176">
        <v>3</v>
      </c>
      <c r="Q14" s="174">
        <f t="shared" si="3"/>
        <v>7</v>
      </c>
      <c r="R14" s="173">
        <v>3</v>
      </c>
      <c r="S14" s="173">
        <v>2</v>
      </c>
      <c r="T14" s="174">
        <f t="shared" si="4"/>
        <v>5</v>
      </c>
      <c r="U14" s="176">
        <v>2</v>
      </c>
      <c r="V14" s="176">
        <v>1</v>
      </c>
      <c r="W14" s="178">
        <f t="shared" si="5"/>
        <v>3</v>
      </c>
      <c r="X14" s="173">
        <f t="shared" si="6"/>
        <v>32</v>
      </c>
      <c r="Y14" s="173">
        <f t="shared" si="7"/>
        <v>28</v>
      </c>
      <c r="Z14" s="114">
        <f t="shared" si="8"/>
        <v>60</v>
      </c>
      <c r="AA14" s="177"/>
      <c r="AB14" s="177"/>
      <c r="AC14" s="174"/>
      <c r="AD14" s="176"/>
      <c r="AE14" s="176"/>
      <c r="AF14" s="178"/>
      <c r="AG14" s="176"/>
      <c r="AH14" s="176"/>
      <c r="AI14" s="178"/>
      <c r="AJ14" s="176"/>
      <c r="AK14" s="176"/>
      <c r="AL14" s="178"/>
      <c r="AM14" s="176"/>
      <c r="AN14" s="176"/>
      <c r="AO14" s="178"/>
      <c r="AP14" s="173"/>
      <c r="AQ14" s="173"/>
      <c r="AR14" s="198"/>
      <c r="AS14" s="172">
        <f t="shared" si="13"/>
        <v>14</v>
      </c>
      <c r="AT14" s="172">
        <f t="shared" si="14"/>
        <v>12</v>
      </c>
      <c r="AU14" s="174">
        <f t="shared" si="15"/>
        <v>26</v>
      </c>
      <c r="AV14" s="175">
        <f t="shared" si="16"/>
        <v>3</v>
      </c>
      <c r="AW14" s="175">
        <f t="shared" si="17"/>
        <v>6</v>
      </c>
      <c r="AX14" s="201">
        <f t="shared" si="18"/>
        <v>9</v>
      </c>
      <c r="AY14" s="172">
        <f t="shared" si="19"/>
        <v>6</v>
      </c>
      <c r="AZ14" s="172">
        <f t="shared" si="20"/>
        <v>4</v>
      </c>
      <c r="BA14" s="174">
        <f t="shared" si="21"/>
        <v>10</v>
      </c>
      <c r="BB14" s="172">
        <f t="shared" si="28"/>
        <v>4</v>
      </c>
      <c r="BC14" s="172">
        <f t="shared" si="29"/>
        <v>3</v>
      </c>
      <c r="BD14" s="174">
        <f t="shared" si="30"/>
        <v>7</v>
      </c>
      <c r="BE14" s="173">
        <f t="shared" si="31"/>
        <v>3</v>
      </c>
      <c r="BF14" s="173">
        <f t="shared" si="33"/>
        <v>2</v>
      </c>
      <c r="BG14" s="174">
        <f t="shared" si="32"/>
        <v>5</v>
      </c>
      <c r="BH14" s="176">
        <f t="shared" si="22"/>
        <v>2</v>
      </c>
      <c r="BI14" s="176">
        <f t="shared" si="23"/>
        <v>1</v>
      </c>
      <c r="BJ14" s="178">
        <f t="shared" si="24"/>
        <v>3</v>
      </c>
      <c r="BK14" s="173">
        <f t="shared" si="25"/>
        <v>32</v>
      </c>
      <c r="BL14" s="173">
        <f t="shared" si="26"/>
        <v>28</v>
      </c>
      <c r="BM14" s="113">
        <f t="shared" si="27"/>
        <v>60</v>
      </c>
    </row>
    <row r="15" spans="1:65" ht="22.5" x14ac:dyDescent="0.55000000000000004">
      <c r="A15" s="263"/>
      <c r="B15" s="260">
        <v>10</v>
      </c>
      <c r="C15" s="1" t="s">
        <v>12</v>
      </c>
      <c r="D15" s="1" t="s">
        <v>102</v>
      </c>
      <c r="E15" s="43" t="s">
        <v>14</v>
      </c>
      <c r="F15" s="176">
        <v>6</v>
      </c>
      <c r="G15" s="176"/>
      <c r="H15" s="174">
        <f t="shared" si="0"/>
        <v>6</v>
      </c>
      <c r="I15" s="176">
        <v>8</v>
      </c>
      <c r="J15" s="176">
        <v>4</v>
      </c>
      <c r="K15" s="174">
        <f t="shared" si="1"/>
        <v>12</v>
      </c>
      <c r="L15" s="176">
        <v>7</v>
      </c>
      <c r="M15" s="176">
        <v>9</v>
      </c>
      <c r="N15" s="174">
        <f t="shared" si="2"/>
        <v>16</v>
      </c>
      <c r="O15" s="176">
        <v>7</v>
      </c>
      <c r="P15" s="176">
        <v>1</v>
      </c>
      <c r="Q15" s="174">
        <f t="shared" si="3"/>
        <v>8</v>
      </c>
      <c r="R15" s="173">
        <v>4</v>
      </c>
      <c r="S15" s="173">
        <v>1</v>
      </c>
      <c r="T15" s="174">
        <f t="shared" si="4"/>
        <v>5</v>
      </c>
      <c r="U15" s="176">
        <v>3</v>
      </c>
      <c r="V15" s="176"/>
      <c r="W15" s="178">
        <f t="shared" si="5"/>
        <v>3</v>
      </c>
      <c r="X15" s="173">
        <f t="shared" si="6"/>
        <v>35</v>
      </c>
      <c r="Y15" s="173">
        <f t="shared" si="7"/>
        <v>15</v>
      </c>
      <c r="Z15" s="114">
        <f t="shared" si="8"/>
        <v>50</v>
      </c>
      <c r="AA15" s="177"/>
      <c r="AB15" s="177"/>
      <c r="AC15" s="174"/>
      <c r="AD15" s="176"/>
      <c r="AE15" s="176"/>
      <c r="AF15" s="178"/>
      <c r="AG15" s="176"/>
      <c r="AH15" s="176"/>
      <c r="AI15" s="178"/>
      <c r="AJ15" s="176"/>
      <c r="AK15" s="176"/>
      <c r="AL15" s="178"/>
      <c r="AM15" s="176"/>
      <c r="AN15" s="176"/>
      <c r="AO15" s="178"/>
      <c r="AP15" s="173"/>
      <c r="AQ15" s="173"/>
      <c r="AR15" s="198"/>
      <c r="AS15" s="172">
        <f t="shared" si="13"/>
        <v>6</v>
      </c>
      <c r="AT15" s="172">
        <f t="shared" si="14"/>
        <v>0</v>
      </c>
      <c r="AU15" s="174">
        <f t="shared" si="15"/>
        <v>6</v>
      </c>
      <c r="AV15" s="175">
        <f t="shared" si="16"/>
        <v>8</v>
      </c>
      <c r="AW15" s="175">
        <f t="shared" si="17"/>
        <v>4</v>
      </c>
      <c r="AX15" s="201">
        <f t="shared" si="18"/>
        <v>12</v>
      </c>
      <c r="AY15" s="172">
        <f t="shared" si="19"/>
        <v>7</v>
      </c>
      <c r="AZ15" s="172">
        <f t="shared" si="20"/>
        <v>9</v>
      </c>
      <c r="BA15" s="174">
        <f t="shared" si="21"/>
        <v>16</v>
      </c>
      <c r="BB15" s="172">
        <f t="shared" si="28"/>
        <v>7</v>
      </c>
      <c r="BC15" s="172">
        <f t="shared" si="29"/>
        <v>1</v>
      </c>
      <c r="BD15" s="174">
        <f t="shared" si="30"/>
        <v>8</v>
      </c>
      <c r="BE15" s="173">
        <f t="shared" si="31"/>
        <v>4</v>
      </c>
      <c r="BF15" s="173">
        <f t="shared" si="33"/>
        <v>1</v>
      </c>
      <c r="BG15" s="174">
        <f t="shared" si="32"/>
        <v>5</v>
      </c>
      <c r="BH15" s="176">
        <f t="shared" si="22"/>
        <v>3</v>
      </c>
      <c r="BI15" s="176">
        <f t="shared" si="23"/>
        <v>0</v>
      </c>
      <c r="BJ15" s="178">
        <f t="shared" si="24"/>
        <v>3</v>
      </c>
      <c r="BK15" s="173">
        <f t="shared" si="25"/>
        <v>35</v>
      </c>
      <c r="BL15" s="173">
        <f t="shared" si="26"/>
        <v>15</v>
      </c>
      <c r="BM15" s="113">
        <f t="shared" si="27"/>
        <v>50</v>
      </c>
    </row>
    <row r="16" spans="1:65" ht="22.5" x14ac:dyDescent="0.55000000000000004">
      <c r="A16" s="263"/>
      <c r="B16" s="260">
        <v>11</v>
      </c>
      <c r="C16" s="1" t="s">
        <v>20</v>
      </c>
      <c r="D16" s="1" t="s">
        <v>101</v>
      </c>
      <c r="E16" s="43" t="s">
        <v>14</v>
      </c>
      <c r="F16" s="176">
        <v>5</v>
      </c>
      <c r="G16" s="176">
        <v>1</v>
      </c>
      <c r="H16" s="174">
        <f t="shared" si="0"/>
        <v>6</v>
      </c>
      <c r="I16" s="176">
        <v>4</v>
      </c>
      <c r="J16" s="176">
        <v>5</v>
      </c>
      <c r="K16" s="174">
        <f t="shared" si="1"/>
        <v>9</v>
      </c>
      <c r="L16" s="176">
        <v>6</v>
      </c>
      <c r="M16" s="176">
        <v>4</v>
      </c>
      <c r="N16" s="174">
        <f t="shared" si="2"/>
        <v>10</v>
      </c>
      <c r="O16" s="176">
        <v>5</v>
      </c>
      <c r="P16" s="176">
        <v>3</v>
      </c>
      <c r="Q16" s="174">
        <f t="shared" si="3"/>
        <v>8</v>
      </c>
      <c r="R16" s="173"/>
      <c r="S16" s="173">
        <v>2</v>
      </c>
      <c r="T16" s="174">
        <f t="shared" si="4"/>
        <v>2</v>
      </c>
      <c r="U16" s="176">
        <v>2</v>
      </c>
      <c r="V16" s="176"/>
      <c r="W16" s="178">
        <f t="shared" si="5"/>
        <v>2</v>
      </c>
      <c r="X16" s="173">
        <f t="shared" si="6"/>
        <v>22</v>
      </c>
      <c r="Y16" s="173">
        <f t="shared" si="7"/>
        <v>15</v>
      </c>
      <c r="Z16" s="114">
        <f t="shared" si="8"/>
        <v>37</v>
      </c>
      <c r="AA16" s="177"/>
      <c r="AB16" s="177"/>
      <c r="AC16" s="174"/>
      <c r="AD16" s="176"/>
      <c r="AE16" s="176"/>
      <c r="AF16" s="178"/>
      <c r="AG16" s="176"/>
      <c r="AH16" s="176"/>
      <c r="AI16" s="178"/>
      <c r="AJ16" s="176"/>
      <c r="AK16" s="176"/>
      <c r="AL16" s="178"/>
      <c r="AM16" s="176"/>
      <c r="AN16" s="176"/>
      <c r="AO16" s="178"/>
      <c r="AP16" s="173"/>
      <c r="AQ16" s="173"/>
      <c r="AR16" s="198"/>
      <c r="AS16" s="172">
        <f t="shared" si="13"/>
        <v>5</v>
      </c>
      <c r="AT16" s="172">
        <f t="shared" si="14"/>
        <v>1</v>
      </c>
      <c r="AU16" s="174">
        <f t="shared" si="15"/>
        <v>6</v>
      </c>
      <c r="AV16" s="175">
        <f t="shared" si="16"/>
        <v>4</v>
      </c>
      <c r="AW16" s="175">
        <f t="shared" si="17"/>
        <v>5</v>
      </c>
      <c r="AX16" s="201">
        <f t="shared" si="18"/>
        <v>9</v>
      </c>
      <c r="AY16" s="172">
        <f t="shared" si="19"/>
        <v>6</v>
      </c>
      <c r="AZ16" s="172">
        <f t="shared" si="20"/>
        <v>4</v>
      </c>
      <c r="BA16" s="174">
        <f t="shared" si="21"/>
        <v>10</v>
      </c>
      <c r="BB16" s="172">
        <f t="shared" si="28"/>
        <v>5</v>
      </c>
      <c r="BC16" s="172">
        <f t="shared" si="29"/>
        <v>3</v>
      </c>
      <c r="BD16" s="174">
        <f t="shared" si="30"/>
        <v>8</v>
      </c>
      <c r="BE16" s="173">
        <f t="shared" si="31"/>
        <v>0</v>
      </c>
      <c r="BF16" s="173">
        <f t="shared" si="33"/>
        <v>2</v>
      </c>
      <c r="BG16" s="174">
        <f t="shared" si="32"/>
        <v>2</v>
      </c>
      <c r="BH16" s="176">
        <f t="shared" si="22"/>
        <v>2</v>
      </c>
      <c r="BI16" s="176">
        <f t="shared" si="23"/>
        <v>0</v>
      </c>
      <c r="BJ16" s="178">
        <f t="shared" si="24"/>
        <v>2</v>
      </c>
      <c r="BK16" s="173">
        <f t="shared" si="25"/>
        <v>22</v>
      </c>
      <c r="BL16" s="173">
        <f t="shared" si="26"/>
        <v>15</v>
      </c>
      <c r="BM16" s="113">
        <f t="shared" si="27"/>
        <v>37</v>
      </c>
    </row>
    <row r="17" spans="1:65" ht="22.5" x14ac:dyDescent="0.55000000000000004">
      <c r="A17" s="263"/>
      <c r="B17" s="260">
        <v>12</v>
      </c>
      <c r="C17" s="1" t="s">
        <v>20</v>
      </c>
      <c r="D17" s="1" t="s">
        <v>100</v>
      </c>
      <c r="E17" s="43" t="s">
        <v>14</v>
      </c>
      <c r="F17" s="176">
        <v>19</v>
      </c>
      <c r="G17" s="176">
        <v>5</v>
      </c>
      <c r="H17" s="174">
        <f t="shared" si="0"/>
        <v>24</v>
      </c>
      <c r="I17" s="176">
        <v>16</v>
      </c>
      <c r="J17" s="176">
        <v>5</v>
      </c>
      <c r="K17" s="174">
        <f t="shared" si="1"/>
        <v>21</v>
      </c>
      <c r="L17" s="176">
        <v>14</v>
      </c>
      <c r="M17" s="176">
        <v>6</v>
      </c>
      <c r="N17" s="174">
        <f t="shared" si="2"/>
        <v>20</v>
      </c>
      <c r="O17" s="176">
        <v>18</v>
      </c>
      <c r="P17" s="176">
        <v>4</v>
      </c>
      <c r="Q17" s="174">
        <f t="shared" si="3"/>
        <v>22</v>
      </c>
      <c r="R17" s="173">
        <v>6</v>
      </c>
      <c r="S17" s="173">
        <v>1</v>
      </c>
      <c r="T17" s="174">
        <f t="shared" si="4"/>
        <v>7</v>
      </c>
      <c r="U17" s="176">
        <v>2</v>
      </c>
      <c r="V17" s="176">
        <v>1</v>
      </c>
      <c r="W17" s="178">
        <f t="shared" si="5"/>
        <v>3</v>
      </c>
      <c r="X17" s="173">
        <f t="shared" si="6"/>
        <v>75</v>
      </c>
      <c r="Y17" s="173">
        <f t="shared" si="7"/>
        <v>22</v>
      </c>
      <c r="Z17" s="114">
        <f t="shared" si="8"/>
        <v>97</v>
      </c>
      <c r="AA17" s="177">
        <v>11</v>
      </c>
      <c r="AB17" s="177">
        <v>1</v>
      </c>
      <c r="AC17" s="174">
        <f>SUM(AA17:AB17)</f>
        <v>12</v>
      </c>
      <c r="AD17" s="176"/>
      <c r="AE17" s="176"/>
      <c r="AF17" s="178"/>
      <c r="AG17" s="176"/>
      <c r="AH17" s="176"/>
      <c r="AI17" s="178"/>
      <c r="AJ17" s="176">
        <v>11</v>
      </c>
      <c r="AK17" s="176">
        <v>1</v>
      </c>
      <c r="AL17" s="178">
        <f>SUM(AJ17:AK17)</f>
        <v>12</v>
      </c>
      <c r="AM17" s="176">
        <v>12</v>
      </c>
      <c r="AN17" s="176">
        <v>3</v>
      </c>
      <c r="AO17" s="178">
        <f>SUM(AM17:AN17)</f>
        <v>15</v>
      </c>
      <c r="AP17" s="173">
        <f t="shared" ref="AP17" si="34">AA17+AD17+AG17+AJ17+AM17</f>
        <v>34</v>
      </c>
      <c r="AQ17" s="173">
        <f t="shared" ref="AQ17" si="35">AB17+AE17+AH17+AK17+AN17</f>
        <v>5</v>
      </c>
      <c r="AR17" s="198">
        <f t="shared" ref="AR17" si="36">AC17+AF17+AI17+AL17+AO17</f>
        <v>39</v>
      </c>
      <c r="AS17" s="172">
        <f t="shared" si="13"/>
        <v>30</v>
      </c>
      <c r="AT17" s="172">
        <f t="shared" si="14"/>
        <v>6</v>
      </c>
      <c r="AU17" s="174">
        <f t="shared" si="15"/>
        <v>36</v>
      </c>
      <c r="AV17" s="175">
        <f t="shared" si="16"/>
        <v>16</v>
      </c>
      <c r="AW17" s="175">
        <f t="shared" si="17"/>
        <v>5</v>
      </c>
      <c r="AX17" s="201">
        <f t="shared" si="18"/>
        <v>21</v>
      </c>
      <c r="AY17" s="172">
        <f t="shared" si="19"/>
        <v>14</v>
      </c>
      <c r="AZ17" s="172">
        <f t="shared" si="20"/>
        <v>6</v>
      </c>
      <c r="BA17" s="174">
        <f t="shared" si="21"/>
        <v>20</v>
      </c>
      <c r="BB17" s="172">
        <f t="shared" si="28"/>
        <v>29</v>
      </c>
      <c r="BC17" s="172">
        <f t="shared" si="29"/>
        <v>5</v>
      </c>
      <c r="BD17" s="174">
        <f t="shared" si="30"/>
        <v>34</v>
      </c>
      <c r="BE17" s="173">
        <f t="shared" si="31"/>
        <v>6</v>
      </c>
      <c r="BF17" s="173">
        <f t="shared" si="33"/>
        <v>1</v>
      </c>
      <c r="BG17" s="174">
        <f t="shared" si="32"/>
        <v>7</v>
      </c>
      <c r="BH17" s="176">
        <f t="shared" si="22"/>
        <v>14</v>
      </c>
      <c r="BI17" s="176">
        <f t="shared" si="23"/>
        <v>4</v>
      </c>
      <c r="BJ17" s="178">
        <f t="shared" si="24"/>
        <v>18</v>
      </c>
      <c r="BK17" s="173">
        <f t="shared" si="25"/>
        <v>109</v>
      </c>
      <c r="BL17" s="173">
        <f t="shared" si="26"/>
        <v>27</v>
      </c>
      <c r="BM17" s="113">
        <f t="shared" si="27"/>
        <v>136</v>
      </c>
    </row>
    <row r="18" spans="1:65" ht="22.5" x14ac:dyDescent="0.55000000000000004">
      <c r="A18" s="263"/>
      <c r="B18" s="260">
        <v>13</v>
      </c>
      <c r="C18" s="1" t="s">
        <v>12</v>
      </c>
      <c r="D18" s="1" t="s">
        <v>149</v>
      </c>
      <c r="E18" s="43" t="s">
        <v>14</v>
      </c>
      <c r="F18" s="176">
        <v>2</v>
      </c>
      <c r="G18" s="176">
        <v>44</v>
      </c>
      <c r="H18" s="174">
        <f t="shared" si="0"/>
        <v>46</v>
      </c>
      <c r="I18" s="176"/>
      <c r="J18" s="176"/>
      <c r="K18" s="174"/>
      <c r="L18" s="176"/>
      <c r="M18" s="176"/>
      <c r="N18" s="174"/>
      <c r="O18" s="176"/>
      <c r="P18" s="176"/>
      <c r="Q18" s="174"/>
      <c r="R18" s="173"/>
      <c r="S18" s="173"/>
      <c r="T18" s="174"/>
      <c r="U18" s="176"/>
      <c r="V18" s="176"/>
      <c r="W18" s="174"/>
      <c r="X18" s="173">
        <f t="shared" ref="X18" si="37">F18+I18+L18+O18+R18+U18</f>
        <v>2</v>
      </c>
      <c r="Y18" s="173">
        <f t="shared" ref="Y18" si="38">G18+J18+M18+P18+S18+V18</f>
        <v>44</v>
      </c>
      <c r="Z18" s="114">
        <f t="shared" ref="Z18" si="39">SUM(X18:Y18)</f>
        <v>46</v>
      </c>
      <c r="AA18" s="177"/>
      <c r="AB18" s="177"/>
      <c r="AC18" s="174"/>
      <c r="AD18" s="176"/>
      <c r="AE18" s="176"/>
      <c r="AF18" s="178"/>
      <c r="AG18" s="176"/>
      <c r="AH18" s="176"/>
      <c r="AI18" s="178"/>
      <c r="AJ18" s="176"/>
      <c r="AK18" s="176"/>
      <c r="AL18" s="178"/>
      <c r="AM18" s="176"/>
      <c r="AN18" s="176"/>
      <c r="AO18" s="178"/>
      <c r="AP18" s="173"/>
      <c r="AQ18" s="173"/>
      <c r="AR18" s="198"/>
      <c r="AS18" s="172">
        <f t="shared" si="13"/>
        <v>2</v>
      </c>
      <c r="AT18" s="172">
        <f t="shared" si="14"/>
        <v>44</v>
      </c>
      <c r="AU18" s="174">
        <f t="shared" si="15"/>
        <v>46</v>
      </c>
      <c r="AV18" s="175"/>
      <c r="AW18" s="175"/>
      <c r="AX18" s="201"/>
      <c r="AY18" s="172"/>
      <c r="AZ18" s="172"/>
      <c r="BA18" s="174"/>
      <c r="BB18" s="172"/>
      <c r="BC18" s="172"/>
      <c r="BD18" s="174"/>
      <c r="BE18" s="173"/>
      <c r="BF18" s="173"/>
      <c r="BG18" s="174"/>
      <c r="BH18" s="176"/>
      <c r="BI18" s="176"/>
      <c r="BJ18" s="178"/>
      <c r="BK18" s="173">
        <f t="shared" si="25"/>
        <v>2</v>
      </c>
      <c r="BL18" s="173">
        <f t="shared" si="26"/>
        <v>44</v>
      </c>
      <c r="BM18" s="113">
        <f t="shared" si="27"/>
        <v>46</v>
      </c>
    </row>
    <row r="19" spans="1:65" s="255" customFormat="1" ht="23.25" thickBot="1" x14ac:dyDescent="0.6">
      <c r="A19" s="394" t="s">
        <v>21</v>
      </c>
      <c r="B19" s="395"/>
      <c r="C19" s="395"/>
      <c r="D19" s="395"/>
      <c r="E19" s="396"/>
      <c r="F19" s="188">
        <f>SUM(F6:F18)</f>
        <v>224</v>
      </c>
      <c r="G19" s="188">
        <f t="shared" ref="G19:BM19" si="40">SUM(G6:G18)</f>
        <v>214</v>
      </c>
      <c r="H19" s="188">
        <f t="shared" si="40"/>
        <v>438</v>
      </c>
      <c r="I19" s="188">
        <f t="shared" si="40"/>
        <v>152</v>
      </c>
      <c r="J19" s="188">
        <f t="shared" si="40"/>
        <v>128</v>
      </c>
      <c r="K19" s="188">
        <f t="shared" si="40"/>
        <v>280</v>
      </c>
      <c r="L19" s="188">
        <f t="shared" si="40"/>
        <v>155</v>
      </c>
      <c r="M19" s="188">
        <f t="shared" si="40"/>
        <v>144</v>
      </c>
      <c r="N19" s="188">
        <f t="shared" si="40"/>
        <v>299</v>
      </c>
      <c r="O19" s="188">
        <f t="shared" si="40"/>
        <v>122</v>
      </c>
      <c r="P19" s="188">
        <f t="shared" si="40"/>
        <v>142</v>
      </c>
      <c r="Q19" s="188">
        <f t="shared" si="40"/>
        <v>264</v>
      </c>
      <c r="R19" s="188">
        <f t="shared" si="40"/>
        <v>60</v>
      </c>
      <c r="S19" s="188">
        <f t="shared" si="40"/>
        <v>45</v>
      </c>
      <c r="T19" s="188">
        <f t="shared" si="40"/>
        <v>105</v>
      </c>
      <c r="U19" s="188">
        <f t="shared" si="40"/>
        <v>60</v>
      </c>
      <c r="V19" s="188">
        <f t="shared" si="40"/>
        <v>39</v>
      </c>
      <c r="W19" s="188">
        <f t="shared" si="40"/>
        <v>99</v>
      </c>
      <c r="X19" s="188">
        <f t="shared" si="40"/>
        <v>773</v>
      </c>
      <c r="Y19" s="188">
        <f t="shared" si="40"/>
        <v>712</v>
      </c>
      <c r="Z19" s="188">
        <f t="shared" si="40"/>
        <v>1485</v>
      </c>
      <c r="AA19" s="188">
        <f t="shared" si="40"/>
        <v>18</v>
      </c>
      <c r="AB19" s="188">
        <f t="shared" si="40"/>
        <v>4</v>
      </c>
      <c r="AC19" s="188">
        <f t="shared" si="40"/>
        <v>22</v>
      </c>
      <c r="AD19" s="188">
        <f t="shared" si="40"/>
        <v>0</v>
      </c>
      <c r="AE19" s="188">
        <f t="shared" si="40"/>
        <v>0</v>
      </c>
      <c r="AF19" s="188">
        <f t="shared" si="40"/>
        <v>0</v>
      </c>
      <c r="AG19" s="188">
        <f t="shared" si="40"/>
        <v>0</v>
      </c>
      <c r="AH19" s="188">
        <f t="shared" si="40"/>
        <v>0</v>
      </c>
      <c r="AI19" s="188">
        <f t="shared" si="40"/>
        <v>0</v>
      </c>
      <c r="AJ19" s="188">
        <f t="shared" si="40"/>
        <v>11</v>
      </c>
      <c r="AK19" s="188">
        <f t="shared" si="40"/>
        <v>1</v>
      </c>
      <c r="AL19" s="188">
        <f t="shared" si="40"/>
        <v>12</v>
      </c>
      <c r="AM19" s="188">
        <f t="shared" si="40"/>
        <v>12</v>
      </c>
      <c r="AN19" s="188">
        <f t="shared" si="40"/>
        <v>3</v>
      </c>
      <c r="AO19" s="188">
        <f t="shared" si="40"/>
        <v>15</v>
      </c>
      <c r="AP19" s="188">
        <f t="shared" si="40"/>
        <v>41</v>
      </c>
      <c r="AQ19" s="188">
        <f t="shared" si="40"/>
        <v>8</v>
      </c>
      <c r="AR19" s="188">
        <f t="shared" si="40"/>
        <v>49</v>
      </c>
      <c r="AS19" s="188">
        <f t="shared" si="40"/>
        <v>242</v>
      </c>
      <c r="AT19" s="188">
        <f t="shared" si="40"/>
        <v>218</v>
      </c>
      <c r="AU19" s="188">
        <f t="shared" si="40"/>
        <v>460</v>
      </c>
      <c r="AV19" s="188">
        <f t="shared" si="40"/>
        <v>152</v>
      </c>
      <c r="AW19" s="188">
        <f t="shared" si="40"/>
        <v>128</v>
      </c>
      <c r="AX19" s="188">
        <f t="shared" si="40"/>
        <v>280</v>
      </c>
      <c r="AY19" s="188">
        <f t="shared" si="40"/>
        <v>155</v>
      </c>
      <c r="AZ19" s="188">
        <f t="shared" si="40"/>
        <v>144</v>
      </c>
      <c r="BA19" s="188">
        <f t="shared" si="40"/>
        <v>299</v>
      </c>
      <c r="BB19" s="188">
        <f t="shared" si="40"/>
        <v>133</v>
      </c>
      <c r="BC19" s="188">
        <f t="shared" si="40"/>
        <v>143</v>
      </c>
      <c r="BD19" s="188">
        <f t="shared" si="40"/>
        <v>276</v>
      </c>
      <c r="BE19" s="188">
        <f t="shared" si="40"/>
        <v>60</v>
      </c>
      <c r="BF19" s="188">
        <f t="shared" si="40"/>
        <v>45</v>
      </c>
      <c r="BG19" s="188">
        <f t="shared" si="40"/>
        <v>105</v>
      </c>
      <c r="BH19" s="188">
        <f t="shared" si="40"/>
        <v>72</v>
      </c>
      <c r="BI19" s="188">
        <f t="shared" si="40"/>
        <v>42</v>
      </c>
      <c r="BJ19" s="188">
        <f t="shared" si="40"/>
        <v>114</v>
      </c>
      <c r="BK19" s="188">
        <f t="shared" si="40"/>
        <v>814</v>
      </c>
      <c r="BL19" s="188">
        <f t="shared" si="40"/>
        <v>720</v>
      </c>
      <c r="BM19" s="202">
        <f t="shared" si="40"/>
        <v>1534</v>
      </c>
    </row>
    <row r="20" spans="1:65" s="255" customFormat="1" ht="22.5" x14ac:dyDescent="0.55000000000000004">
      <c r="A20" s="212" t="s">
        <v>22</v>
      </c>
      <c r="B20" s="213"/>
      <c r="C20" s="213"/>
      <c r="D20" s="213"/>
      <c r="E20" s="213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7"/>
    </row>
    <row r="21" spans="1:65" ht="22.5" x14ac:dyDescent="0.55000000000000004">
      <c r="A21" s="263"/>
      <c r="B21" s="260">
        <v>1</v>
      </c>
      <c r="C21" s="111" t="s">
        <v>23</v>
      </c>
      <c r="D21" s="111" t="s">
        <v>24</v>
      </c>
      <c r="E21" s="110" t="s">
        <v>14</v>
      </c>
      <c r="F21" s="172"/>
      <c r="G21" s="172">
        <v>60</v>
      </c>
      <c r="H21" s="189">
        <f t="shared" ref="H21:H31" si="41">SUM(F21:G21)</f>
        <v>60</v>
      </c>
      <c r="I21" s="172">
        <v>1</v>
      </c>
      <c r="J21" s="172">
        <v>75</v>
      </c>
      <c r="K21" s="189">
        <f t="shared" ref="K21:K31" si="42">SUM(I21:J21)</f>
        <v>76</v>
      </c>
      <c r="L21" s="172">
        <v>1</v>
      </c>
      <c r="M21" s="172">
        <v>62</v>
      </c>
      <c r="N21" s="116">
        <f t="shared" ref="N21:N31" si="43">SUM(L21:M21)</f>
        <v>63</v>
      </c>
      <c r="O21" s="172">
        <v>1</v>
      </c>
      <c r="P21" s="172">
        <v>59</v>
      </c>
      <c r="Q21" s="116">
        <f t="shared" ref="Q21:Q31" si="44">SUM(O21:P21)</f>
        <v>60</v>
      </c>
      <c r="R21" s="173"/>
      <c r="S21" s="173">
        <v>56</v>
      </c>
      <c r="T21" s="116">
        <f t="shared" ref="T21:T31" si="45">SUM(R21:S21)</f>
        <v>56</v>
      </c>
      <c r="U21" s="172"/>
      <c r="V21" s="172">
        <v>9</v>
      </c>
      <c r="W21" s="116">
        <f t="shared" ref="W21:W31" si="46">SUM(U21:V21)</f>
        <v>9</v>
      </c>
      <c r="X21" s="173">
        <f t="shared" ref="X21:X31" si="47">F21+I21+L21+O21+R21+U21</f>
        <v>3</v>
      </c>
      <c r="Y21" s="173">
        <f t="shared" ref="Y21:Y31" si="48">G21+J21+M21+P21+S21+V21</f>
        <v>321</v>
      </c>
      <c r="Z21" s="115">
        <f t="shared" ref="Z21:Z31" si="49">SUM(X21:Y21)</f>
        <v>324</v>
      </c>
      <c r="AA21" s="173"/>
      <c r="AB21" s="173"/>
      <c r="AC21" s="116"/>
      <c r="AD21" s="172"/>
      <c r="AE21" s="172"/>
      <c r="AF21" s="189"/>
      <c r="AG21" s="172"/>
      <c r="AH21" s="172"/>
      <c r="AI21" s="116"/>
      <c r="AJ21" s="172"/>
      <c r="AK21" s="172"/>
      <c r="AL21" s="116"/>
      <c r="AM21" s="172"/>
      <c r="AN21" s="172"/>
      <c r="AO21" s="116"/>
      <c r="AP21" s="173"/>
      <c r="AQ21" s="173"/>
      <c r="AR21" s="115"/>
      <c r="AS21" s="172"/>
      <c r="AT21" s="172">
        <f t="shared" ref="AT21:AT36" si="50">G21+AB21</f>
        <v>60</v>
      </c>
      <c r="AU21" s="116">
        <f t="shared" ref="AU21:AU36" si="51">H21+AC21</f>
        <v>60</v>
      </c>
      <c r="AV21" s="175">
        <f t="shared" ref="AV21:AV33" si="52">I21+AD21</f>
        <v>1</v>
      </c>
      <c r="AW21" s="175">
        <f t="shared" ref="AW21:AW33" si="53">J21+AE21</f>
        <v>75</v>
      </c>
      <c r="AX21" s="189">
        <f t="shared" ref="AX21:AX33" si="54">K21+AF21</f>
        <v>76</v>
      </c>
      <c r="AY21" s="172">
        <f t="shared" ref="AY21:AY33" si="55">L21+AG21</f>
        <v>1</v>
      </c>
      <c r="AZ21" s="172">
        <f t="shared" ref="AZ21:AZ33" si="56">M21+AH21</f>
        <v>62</v>
      </c>
      <c r="BA21" s="116">
        <f t="shared" ref="BA21:BA33" si="57">N21+AI21</f>
        <v>63</v>
      </c>
      <c r="BB21" s="172">
        <f t="shared" ref="BB21:BB33" si="58">O21+AJ21</f>
        <v>1</v>
      </c>
      <c r="BC21" s="172">
        <f t="shared" ref="BC21:BC33" si="59">P21+AK21</f>
        <v>59</v>
      </c>
      <c r="BD21" s="116">
        <f t="shared" ref="BD21:BD33" si="60">Q21+AL21</f>
        <v>60</v>
      </c>
      <c r="BE21" s="116"/>
      <c r="BF21" s="116">
        <f t="shared" ref="BF21:BF33" si="61">S21</f>
        <v>56</v>
      </c>
      <c r="BG21" s="116">
        <f t="shared" ref="BG21:BG33" si="62">T21</f>
        <v>56</v>
      </c>
      <c r="BH21" s="172"/>
      <c r="BI21" s="172">
        <f t="shared" ref="BI21:BI36" si="63">V21+AN21</f>
        <v>9</v>
      </c>
      <c r="BJ21" s="116">
        <f t="shared" ref="BJ21:BJ36" si="64">W21+AO21</f>
        <v>9</v>
      </c>
      <c r="BK21" s="173">
        <f t="shared" ref="BK21:BK36" si="65">AS21+AV21+AY21+BB21+BE21+BH21</f>
        <v>3</v>
      </c>
      <c r="BL21" s="173">
        <f t="shared" ref="BL21:BL36" si="66">AT21+AW21+AZ21+BC21+BF21+BI21</f>
        <v>321</v>
      </c>
      <c r="BM21" s="117">
        <f t="shared" ref="BM21:BM36" si="67">BK21+BL21</f>
        <v>324</v>
      </c>
    </row>
    <row r="22" spans="1:65" ht="22.5" x14ac:dyDescent="0.55000000000000004">
      <c r="A22" s="263"/>
      <c r="B22" s="260">
        <v>2</v>
      </c>
      <c r="C22" s="1" t="s">
        <v>23</v>
      </c>
      <c r="D22" s="1" t="s">
        <v>25</v>
      </c>
      <c r="E22" s="43" t="s">
        <v>14</v>
      </c>
      <c r="F22" s="176">
        <v>22</v>
      </c>
      <c r="G22" s="176">
        <v>40</v>
      </c>
      <c r="H22" s="189">
        <f t="shared" si="41"/>
        <v>62</v>
      </c>
      <c r="I22" s="176">
        <v>20</v>
      </c>
      <c r="J22" s="176">
        <v>39</v>
      </c>
      <c r="K22" s="189">
        <f t="shared" si="42"/>
        <v>59</v>
      </c>
      <c r="L22" s="176">
        <v>19</v>
      </c>
      <c r="M22" s="176">
        <v>45</v>
      </c>
      <c r="N22" s="116">
        <f t="shared" si="43"/>
        <v>64</v>
      </c>
      <c r="O22" s="176">
        <v>13</v>
      </c>
      <c r="P22" s="176">
        <v>47</v>
      </c>
      <c r="Q22" s="116">
        <f t="shared" si="44"/>
        <v>60</v>
      </c>
      <c r="R22" s="173">
        <v>10</v>
      </c>
      <c r="S22" s="173">
        <v>44</v>
      </c>
      <c r="T22" s="116">
        <f t="shared" si="45"/>
        <v>54</v>
      </c>
      <c r="U22" s="176">
        <v>1</v>
      </c>
      <c r="V22" s="176"/>
      <c r="W22" s="116">
        <f t="shared" si="46"/>
        <v>1</v>
      </c>
      <c r="X22" s="173">
        <f t="shared" si="47"/>
        <v>85</v>
      </c>
      <c r="Y22" s="173">
        <f t="shared" si="48"/>
        <v>215</v>
      </c>
      <c r="Z22" s="115">
        <f t="shared" si="49"/>
        <v>300</v>
      </c>
      <c r="AA22" s="177"/>
      <c r="AB22" s="177"/>
      <c r="AC22" s="118"/>
      <c r="AD22" s="176"/>
      <c r="AE22" s="176"/>
      <c r="AF22" s="194"/>
      <c r="AG22" s="176"/>
      <c r="AH22" s="176"/>
      <c r="AI22" s="118"/>
      <c r="AJ22" s="176"/>
      <c r="AK22" s="176"/>
      <c r="AL22" s="118"/>
      <c r="AM22" s="176"/>
      <c r="AN22" s="176"/>
      <c r="AO22" s="118"/>
      <c r="AP22" s="177"/>
      <c r="AQ22" s="177"/>
      <c r="AR22" s="199"/>
      <c r="AS22" s="172">
        <f t="shared" ref="AS22:AS36" si="68">F22+AA22</f>
        <v>22</v>
      </c>
      <c r="AT22" s="172">
        <f t="shared" si="50"/>
        <v>40</v>
      </c>
      <c r="AU22" s="116">
        <f t="shared" si="51"/>
        <v>62</v>
      </c>
      <c r="AV22" s="175">
        <f t="shared" si="52"/>
        <v>20</v>
      </c>
      <c r="AW22" s="175">
        <f t="shared" si="53"/>
        <v>39</v>
      </c>
      <c r="AX22" s="189">
        <f t="shared" si="54"/>
        <v>59</v>
      </c>
      <c r="AY22" s="172">
        <f t="shared" si="55"/>
        <v>19</v>
      </c>
      <c r="AZ22" s="172">
        <f t="shared" si="56"/>
        <v>45</v>
      </c>
      <c r="BA22" s="116">
        <f t="shared" si="57"/>
        <v>64</v>
      </c>
      <c r="BB22" s="172">
        <f t="shared" si="58"/>
        <v>13</v>
      </c>
      <c r="BC22" s="172">
        <f t="shared" si="59"/>
        <v>47</v>
      </c>
      <c r="BD22" s="116">
        <f t="shared" si="60"/>
        <v>60</v>
      </c>
      <c r="BE22" s="116">
        <f t="shared" ref="BE22:BE33" si="69">R22</f>
        <v>10</v>
      </c>
      <c r="BF22" s="116">
        <f t="shared" si="61"/>
        <v>44</v>
      </c>
      <c r="BG22" s="116">
        <f t="shared" si="62"/>
        <v>54</v>
      </c>
      <c r="BH22" s="172">
        <f t="shared" ref="BH22:BH36" si="70">U22+AM22</f>
        <v>1</v>
      </c>
      <c r="BI22" s="172"/>
      <c r="BJ22" s="116">
        <f t="shared" si="64"/>
        <v>1</v>
      </c>
      <c r="BK22" s="173">
        <f t="shared" si="65"/>
        <v>85</v>
      </c>
      <c r="BL22" s="173">
        <f t="shared" si="66"/>
        <v>215</v>
      </c>
      <c r="BM22" s="117">
        <f t="shared" si="67"/>
        <v>300</v>
      </c>
    </row>
    <row r="23" spans="1:65" ht="22.5" x14ac:dyDescent="0.55000000000000004">
      <c r="A23" s="263"/>
      <c r="B23" s="260">
        <v>3</v>
      </c>
      <c r="C23" s="1" t="s">
        <v>23</v>
      </c>
      <c r="D23" s="1" t="s">
        <v>26</v>
      </c>
      <c r="E23" s="43" t="s">
        <v>14</v>
      </c>
      <c r="F23" s="176">
        <v>24</v>
      </c>
      <c r="G23" s="176">
        <v>37</v>
      </c>
      <c r="H23" s="189">
        <f t="shared" si="41"/>
        <v>61</v>
      </c>
      <c r="I23" s="176">
        <v>22</v>
      </c>
      <c r="J23" s="176">
        <v>26</v>
      </c>
      <c r="K23" s="189">
        <f t="shared" si="42"/>
        <v>48</v>
      </c>
      <c r="L23" s="176">
        <v>26</v>
      </c>
      <c r="M23" s="176">
        <v>31</v>
      </c>
      <c r="N23" s="116">
        <f t="shared" si="43"/>
        <v>57</v>
      </c>
      <c r="O23" s="176">
        <v>9</v>
      </c>
      <c r="P23" s="176">
        <v>10</v>
      </c>
      <c r="Q23" s="116">
        <f t="shared" si="44"/>
        <v>19</v>
      </c>
      <c r="R23" s="173">
        <v>18</v>
      </c>
      <c r="S23" s="173">
        <v>32</v>
      </c>
      <c r="T23" s="116">
        <f t="shared" si="45"/>
        <v>50</v>
      </c>
      <c r="U23" s="176">
        <v>2</v>
      </c>
      <c r="V23" s="176">
        <v>4</v>
      </c>
      <c r="W23" s="116">
        <f t="shared" si="46"/>
        <v>6</v>
      </c>
      <c r="X23" s="173">
        <f t="shared" si="47"/>
        <v>101</v>
      </c>
      <c r="Y23" s="173">
        <f t="shared" si="48"/>
        <v>140</v>
      </c>
      <c r="Z23" s="115">
        <f t="shared" si="49"/>
        <v>241</v>
      </c>
      <c r="AA23" s="177"/>
      <c r="AB23" s="177"/>
      <c r="AC23" s="118"/>
      <c r="AD23" s="176"/>
      <c r="AE23" s="176"/>
      <c r="AF23" s="194"/>
      <c r="AG23" s="176"/>
      <c r="AH23" s="176"/>
      <c r="AI23" s="118"/>
      <c r="AJ23" s="176"/>
      <c r="AK23" s="176"/>
      <c r="AL23" s="118"/>
      <c r="AM23" s="176"/>
      <c r="AN23" s="176"/>
      <c r="AO23" s="118"/>
      <c r="AP23" s="177"/>
      <c r="AQ23" s="177"/>
      <c r="AR23" s="199"/>
      <c r="AS23" s="172">
        <f t="shared" si="68"/>
        <v>24</v>
      </c>
      <c r="AT23" s="172">
        <f t="shared" si="50"/>
        <v>37</v>
      </c>
      <c r="AU23" s="116">
        <f t="shared" si="51"/>
        <v>61</v>
      </c>
      <c r="AV23" s="175">
        <f t="shared" si="52"/>
        <v>22</v>
      </c>
      <c r="AW23" s="175">
        <f t="shared" si="53"/>
        <v>26</v>
      </c>
      <c r="AX23" s="189">
        <f t="shared" si="54"/>
        <v>48</v>
      </c>
      <c r="AY23" s="172">
        <f t="shared" si="55"/>
        <v>26</v>
      </c>
      <c r="AZ23" s="172">
        <f t="shared" si="56"/>
        <v>31</v>
      </c>
      <c r="BA23" s="116">
        <f t="shared" si="57"/>
        <v>57</v>
      </c>
      <c r="BB23" s="172">
        <f t="shared" si="58"/>
        <v>9</v>
      </c>
      <c r="BC23" s="172">
        <f t="shared" si="59"/>
        <v>10</v>
      </c>
      <c r="BD23" s="116">
        <f t="shared" si="60"/>
        <v>19</v>
      </c>
      <c r="BE23" s="116">
        <f t="shared" si="69"/>
        <v>18</v>
      </c>
      <c r="BF23" s="116">
        <f t="shared" si="61"/>
        <v>32</v>
      </c>
      <c r="BG23" s="116">
        <f t="shared" si="62"/>
        <v>50</v>
      </c>
      <c r="BH23" s="172">
        <f t="shared" si="70"/>
        <v>2</v>
      </c>
      <c r="BI23" s="172">
        <f t="shared" si="63"/>
        <v>4</v>
      </c>
      <c r="BJ23" s="116">
        <f t="shared" si="64"/>
        <v>6</v>
      </c>
      <c r="BK23" s="173">
        <f t="shared" si="65"/>
        <v>101</v>
      </c>
      <c r="BL23" s="173">
        <f t="shared" si="66"/>
        <v>140</v>
      </c>
      <c r="BM23" s="117">
        <f t="shared" si="67"/>
        <v>241</v>
      </c>
    </row>
    <row r="24" spans="1:65" ht="22.5" x14ac:dyDescent="0.55000000000000004">
      <c r="A24" s="263"/>
      <c r="B24" s="260">
        <v>4</v>
      </c>
      <c r="C24" s="1" t="s">
        <v>23</v>
      </c>
      <c r="D24" s="1" t="s">
        <v>27</v>
      </c>
      <c r="E24" s="43" t="s">
        <v>14</v>
      </c>
      <c r="F24" s="176">
        <v>17</v>
      </c>
      <c r="G24" s="176">
        <v>44</v>
      </c>
      <c r="H24" s="189">
        <f t="shared" si="41"/>
        <v>61</v>
      </c>
      <c r="I24" s="176">
        <v>16</v>
      </c>
      <c r="J24" s="176">
        <v>52</v>
      </c>
      <c r="K24" s="189">
        <f t="shared" si="42"/>
        <v>68</v>
      </c>
      <c r="L24" s="176">
        <v>13</v>
      </c>
      <c r="M24" s="176">
        <v>49</v>
      </c>
      <c r="N24" s="116">
        <f t="shared" si="43"/>
        <v>62</v>
      </c>
      <c r="O24" s="176">
        <v>6</v>
      </c>
      <c r="P24" s="176">
        <v>53</v>
      </c>
      <c r="Q24" s="116">
        <f t="shared" si="44"/>
        <v>59</v>
      </c>
      <c r="R24" s="173">
        <v>5</v>
      </c>
      <c r="S24" s="173">
        <v>48</v>
      </c>
      <c r="T24" s="116">
        <f t="shared" si="45"/>
        <v>53</v>
      </c>
      <c r="U24" s="176">
        <v>4</v>
      </c>
      <c r="V24" s="176">
        <v>6</v>
      </c>
      <c r="W24" s="116">
        <f t="shared" si="46"/>
        <v>10</v>
      </c>
      <c r="X24" s="173">
        <f t="shared" si="47"/>
        <v>61</v>
      </c>
      <c r="Y24" s="173">
        <f t="shared" si="48"/>
        <v>252</v>
      </c>
      <c r="Z24" s="115">
        <f t="shared" si="49"/>
        <v>313</v>
      </c>
      <c r="AA24" s="177"/>
      <c r="AB24" s="177"/>
      <c r="AC24" s="118"/>
      <c r="AD24" s="176"/>
      <c r="AE24" s="176"/>
      <c r="AF24" s="194"/>
      <c r="AG24" s="176"/>
      <c r="AH24" s="176"/>
      <c r="AI24" s="118"/>
      <c r="AJ24" s="176"/>
      <c r="AK24" s="176"/>
      <c r="AL24" s="118"/>
      <c r="AM24" s="176"/>
      <c r="AN24" s="176"/>
      <c r="AO24" s="118"/>
      <c r="AP24" s="177"/>
      <c r="AQ24" s="177"/>
      <c r="AR24" s="199"/>
      <c r="AS24" s="172">
        <f t="shared" si="68"/>
        <v>17</v>
      </c>
      <c r="AT24" s="172">
        <f t="shared" si="50"/>
        <v>44</v>
      </c>
      <c r="AU24" s="116">
        <f t="shared" si="51"/>
        <v>61</v>
      </c>
      <c r="AV24" s="175">
        <f t="shared" si="52"/>
        <v>16</v>
      </c>
      <c r="AW24" s="175">
        <f t="shared" si="53"/>
        <v>52</v>
      </c>
      <c r="AX24" s="189">
        <f t="shared" si="54"/>
        <v>68</v>
      </c>
      <c r="AY24" s="172">
        <f t="shared" si="55"/>
        <v>13</v>
      </c>
      <c r="AZ24" s="172">
        <f t="shared" si="56"/>
        <v>49</v>
      </c>
      <c r="BA24" s="116">
        <f t="shared" si="57"/>
        <v>62</v>
      </c>
      <c r="BB24" s="172">
        <f t="shared" si="58"/>
        <v>6</v>
      </c>
      <c r="BC24" s="172">
        <f t="shared" si="59"/>
        <v>53</v>
      </c>
      <c r="BD24" s="116">
        <f t="shared" si="60"/>
        <v>59</v>
      </c>
      <c r="BE24" s="116">
        <f t="shared" si="69"/>
        <v>5</v>
      </c>
      <c r="BF24" s="116">
        <f t="shared" si="61"/>
        <v>48</v>
      </c>
      <c r="BG24" s="116">
        <f t="shared" si="62"/>
        <v>53</v>
      </c>
      <c r="BH24" s="172">
        <f t="shared" si="70"/>
        <v>4</v>
      </c>
      <c r="BI24" s="172">
        <f t="shared" si="63"/>
        <v>6</v>
      </c>
      <c r="BJ24" s="116">
        <f t="shared" si="64"/>
        <v>10</v>
      </c>
      <c r="BK24" s="173">
        <f t="shared" si="65"/>
        <v>61</v>
      </c>
      <c r="BL24" s="173">
        <f t="shared" si="66"/>
        <v>252</v>
      </c>
      <c r="BM24" s="117">
        <f t="shared" si="67"/>
        <v>313</v>
      </c>
    </row>
    <row r="25" spans="1:65" ht="22.5" x14ac:dyDescent="0.55000000000000004">
      <c r="A25" s="263"/>
      <c r="B25" s="260">
        <v>5</v>
      </c>
      <c r="C25" s="1" t="s">
        <v>23</v>
      </c>
      <c r="D25" s="1" t="s">
        <v>28</v>
      </c>
      <c r="E25" s="43" t="s">
        <v>14</v>
      </c>
      <c r="F25" s="176">
        <v>6</v>
      </c>
      <c r="G25" s="176">
        <v>54</v>
      </c>
      <c r="H25" s="189">
        <f t="shared" si="41"/>
        <v>60</v>
      </c>
      <c r="I25" s="176">
        <v>9</v>
      </c>
      <c r="J25" s="176">
        <v>63</v>
      </c>
      <c r="K25" s="189">
        <f t="shared" si="42"/>
        <v>72</v>
      </c>
      <c r="L25" s="176">
        <v>10</v>
      </c>
      <c r="M25" s="176">
        <v>57</v>
      </c>
      <c r="N25" s="116">
        <f t="shared" si="43"/>
        <v>67</v>
      </c>
      <c r="O25" s="176">
        <v>6</v>
      </c>
      <c r="P25" s="176">
        <v>56</v>
      </c>
      <c r="Q25" s="116">
        <f t="shared" si="44"/>
        <v>62</v>
      </c>
      <c r="R25" s="173">
        <v>11</v>
      </c>
      <c r="S25" s="173">
        <v>46</v>
      </c>
      <c r="T25" s="116">
        <f t="shared" si="45"/>
        <v>57</v>
      </c>
      <c r="U25" s="176">
        <v>1</v>
      </c>
      <c r="V25" s="176">
        <v>6</v>
      </c>
      <c r="W25" s="116">
        <f t="shared" si="46"/>
        <v>7</v>
      </c>
      <c r="X25" s="173">
        <f t="shared" si="47"/>
        <v>43</v>
      </c>
      <c r="Y25" s="173">
        <f t="shared" si="48"/>
        <v>282</v>
      </c>
      <c r="Z25" s="115">
        <f t="shared" si="49"/>
        <v>325</v>
      </c>
      <c r="AA25" s="177"/>
      <c r="AB25" s="177"/>
      <c r="AC25" s="118"/>
      <c r="AD25" s="176"/>
      <c r="AE25" s="176"/>
      <c r="AF25" s="194"/>
      <c r="AG25" s="176"/>
      <c r="AH25" s="176"/>
      <c r="AI25" s="118"/>
      <c r="AJ25" s="176"/>
      <c r="AK25" s="176"/>
      <c r="AL25" s="118"/>
      <c r="AM25" s="176"/>
      <c r="AN25" s="176"/>
      <c r="AO25" s="118"/>
      <c r="AP25" s="177"/>
      <c r="AQ25" s="177"/>
      <c r="AR25" s="199"/>
      <c r="AS25" s="172">
        <f t="shared" si="68"/>
        <v>6</v>
      </c>
      <c r="AT25" s="172">
        <f t="shared" si="50"/>
        <v>54</v>
      </c>
      <c r="AU25" s="116">
        <f t="shared" si="51"/>
        <v>60</v>
      </c>
      <c r="AV25" s="175">
        <f t="shared" si="52"/>
        <v>9</v>
      </c>
      <c r="AW25" s="175">
        <f t="shared" si="53"/>
        <v>63</v>
      </c>
      <c r="AX25" s="189">
        <f t="shared" si="54"/>
        <v>72</v>
      </c>
      <c r="AY25" s="172">
        <f t="shared" si="55"/>
        <v>10</v>
      </c>
      <c r="AZ25" s="172">
        <f t="shared" si="56"/>
        <v>57</v>
      </c>
      <c r="BA25" s="116">
        <f t="shared" si="57"/>
        <v>67</v>
      </c>
      <c r="BB25" s="172">
        <f t="shared" si="58"/>
        <v>6</v>
      </c>
      <c r="BC25" s="172">
        <f t="shared" si="59"/>
        <v>56</v>
      </c>
      <c r="BD25" s="116">
        <f t="shared" si="60"/>
        <v>62</v>
      </c>
      <c r="BE25" s="116">
        <f t="shared" si="69"/>
        <v>11</v>
      </c>
      <c r="BF25" s="116">
        <f t="shared" si="61"/>
        <v>46</v>
      </c>
      <c r="BG25" s="116">
        <f t="shared" si="62"/>
        <v>57</v>
      </c>
      <c r="BH25" s="172">
        <f t="shared" si="70"/>
        <v>1</v>
      </c>
      <c r="BI25" s="172">
        <f t="shared" si="63"/>
        <v>6</v>
      </c>
      <c r="BJ25" s="116">
        <f t="shared" si="64"/>
        <v>7</v>
      </c>
      <c r="BK25" s="173">
        <f t="shared" si="65"/>
        <v>43</v>
      </c>
      <c r="BL25" s="173">
        <f t="shared" si="66"/>
        <v>282</v>
      </c>
      <c r="BM25" s="117">
        <f t="shared" si="67"/>
        <v>325</v>
      </c>
    </row>
    <row r="26" spans="1:65" ht="22.5" x14ac:dyDescent="0.55000000000000004">
      <c r="A26" s="263"/>
      <c r="B26" s="260">
        <v>6</v>
      </c>
      <c r="C26" s="1" t="s">
        <v>23</v>
      </c>
      <c r="D26" s="1" t="s">
        <v>29</v>
      </c>
      <c r="E26" s="43" t="s">
        <v>14</v>
      </c>
      <c r="F26" s="176">
        <v>18</v>
      </c>
      <c r="G26" s="176">
        <v>42</v>
      </c>
      <c r="H26" s="189">
        <f t="shared" si="41"/>
        <v>60</v>
      </c>
      <c r="I26" s="176">
        <v>16</v>
      </c>
      <c r="J26" s="176">
        <v>48</v>
      </c>
      <c r="K26" s="189">
        <f t="shared" si="42"/>
        <v>64</v>
      </c>
      <c r="L26" s="176">
        <v>24</v>
      </c>
      <c r="M26" s="176">
        <v>40</v>
      </c>
      <c r="N26" s="116">
        <f t="shared" si="43"/>
        <v>64</v>
      </c>
      <c r="O26" s="176">
        <v>14</v>
      </c>
      <c r="P26" s="176">
        <v>50</v>
      </c>
      <c r="Q26" s="116">
        <f t="shared" si="44"/>
        <v>64</v>
      </c>
      <c r="R26" s="173">
        <v>18</v>
      </c>
      <c r="S26" s="173">
        <v>39</v>
      </c>
      <c r="T26" s="116">
        <f t="shared" si="45"/>
        <v>57</v>
      </c>
      <c r="U26" s="176"/>
      <c r="V26" s="176">
        <v>1</v>
      </c>
      <c r="W26" s="116">
        <f t="shared" si="46"/>
        <v>1</v>
      </c>
      <c r="X26" s="173">
        <f t="shared" si="47"/>
        <v>90</v>
      </c>
      <c r="Y26" s="173">
        <f t="shared" si="48"/>
        <v>220</v>
      </c>
      <c r="Z26" s="115">
        <f t="shared" si="49"/>
        <v>310</v>
      </c>
      <c r="AA26" s="177"/>
      <c r="AB26" s="177"/>
      <c r="AC26" s="118"/>
      <c r="AD26" s="176"/>
      <c r="AE26" s="176"/>
      <c r="AF26" s="194"/>
      <c r="AG26" s="176"/>
      <c r="AH26" s="176"/>
      <c r="AI26" s="118"/>
      <c r="AJ26" s="176"/>
      <c r="AK26" s="176"/>
      <c r="AL26" s="118"/>
      <c r="AM26" s="176"/>
      <c r="AN26" s="176"/>
      <c r="AO26" s="118"/>
      <c r="AP26" s="177"/>
      <c r="AQ26" s="177"/>
      <c r="AR26" s="199"/>
      <c r="AS26" s="172">
        <f t="shared" si="68"/>
        <v>18</v>
      </c>
      <c r="AT26" s="172">
        <f t="shared" si="50"/>
        <v>42</v>
      </c>
      <c r="AU26" s="116">
        <f t="shared" si="51"/>
        <v>60</v>
      </c>
      <c r="AV26" s="175">
        <f t="shared" si="52"/>
        <v>16</v>
      </c>
      <c r="AW26" s="175">
        <f t="shared" si="53"/>
        <v>48</v>
      </c>
      <c r="AX26" s="189">
        <f t="shared" si="54"/>
        <v>64</v>
      </c>
      <c r="AY26" s="172">
        <f t="shared" si="55"/>
        <v>24</v>
      </c>
      <c r="AZ26" s="172">
        <f t="shared" si="56"/>
        <v>40</v>
      </c>
      <c r="BA26" s="116">
        <f t="shared" si="57"/>
        <v>64</v>
      </c>
      <c r="BB26" s="172">
        <f t="shared" si="58"/>
        <v>14</v>
      </c>
      <c r="BC26" s="172">
        <f t="shared" si="59"/>
        <v>50</v>
      </c>
      <c r="BD26" s="116">
        <f t="shared" si="60"/>
        <v>64</v>
      </c>
      <c r="BE26" s="116">
        <f t="shared" si="69"/>
        <v>18</v>
      </c>
      <c r="BF26" s="116">
        <f t="shared" si="61"/>
        <v>39</v>
      </c>
      <c r="BG26" s="116">
        <f t="shared" si="62"/>
        <v>57</v>
      </c>
      <c r="BH26" s="172"/>
      <c r="BI26" s="172">
        <f t="shared" si="63"/>
        <v>1</v>
      </c>
      <c r="BJ26" s="116">
        <f t="shared" si="64"/>
        <v>1</v>
      </c>
      <c r="BK26" s="173">
        <f t="shared" si="65"/>
        <v>90</v>
      </c>
      <c r="BL26" s="173">
        <f t="shared" si="66"/>
        <v>220</v>
      </c>
      <c r="BM26" s="117">
        <f t="shared" si="67"/>
        <v>310</v>
      </c>
    </row>
    <row r="27" spans="1:65" ht="22.5" x14ac:dyDescent="0.55000000000000004">
      <c r="A27" s="263"/>
      <c r="B27" s="260">
        <v>7</v>
      </c>
      <c r="C27" s="1" t="s">
        <v>23</v>
      </c>
      <c r="D27" s="1" t="s">
        <v>30</v>
      </c>
      <c r="E27" s="43" t="s">
        <v>14</v>
      </c>
      <c r="F27" s="176">
        <v>4</v>
      </c>
      <c r="G27" s="176">
        <v>57</v>
      </c>
      <c r="H27" s="189">
        <f t="shared" si="41"/>
        <v>61</v>
      </c>
      <c r="I27" s="176">
        <v>1</v>
      </c>
      <c r="J27" s="176">
        <v>71</v>
      </c>
      <c r="K27" s="189">
        <f t="shared" si="42"/>
        <v>72</v>
      </c>
      <c r="L27" s="176">
        <v>3</v>
      </c>
      <c r="M27" s="176">
        <v>61</v>
      </c>
      <c r="N27" s="116">
        <f t="shared" si="43"/>
        <v>64</v>
      </c>
      <c r="O27" s="176">
        <v>6</v>
      </c>
      <c r="P27" s="176">
        <v>62</v>
      </c>
      <c r="Q27" s="116">
        <f t="shared" si="44"/>
        <v>68</v>
      </c>
      <c r="R27" s="173">
        <v>3</v>
      </c>
      <c r="S27" s="173">
        <v>53</v>
      </c>
      <c r="T27" s="116">
        <f t="shared" si="45"/>
        <v>56</v>
      </c>
      <c r="U27" s="176"/>
      <c r="V27" s="176">
        <v>4</v>
      </c>
      <c r="W27" s="116">
        <f t="shared" si="46"/>
        <v>4</v>
      </c>
      <c r="X27" s="173">
        <f t="shared" si="47"/>
        <v>17</v>
      </c>
      <c r="Y27" s="173">
        <f t="shared" si="48"/>
        <v>308</v>
      </c>
      <c r="Z27" s="115">
        <f t="shared" si="49"/>
        <v>325</v>
      </c>
      <c r="AA27" s="177"/>
      <c r="AB27" s="177"/>
      <c r="AC27" s="118"/>
      <c r="AD27" s="176"/>
      <c r="AE27" s="176"/>
      <c r="AF27" s="194"/>
      <c r="AG27" s="176"/>
      <c r="AH27" s="176"/>
      <c r="AI27" s="118"/>
      <c r="AJ27" s="176"/>
      <c r="AK27" s="176"/>
      <c r="AL27" s="118"/>
      <c r="AM27" s="176"/>
      <c r="AN27" s="176"/>
      <c r="AO27" s="118"/>
      <c r="AP27" s="177"/>
      <c r="AQ27" s="177"/>
      <c r="AR27" s="199"/>
      <c r="AS27" s="172">
        <f t="shared" si="68"/>
        <v>4</v>
      </c>
      <c r="AT27" s="172">
        <f t="shared" si="50"/>
        <v>57</v>
      </c>
      <c r="AU27" s="116">
        <f t="shared" si="51"/>
        <v>61</v>
      </c>
      <c r="AV27" s="175">
        <f t="shared" si="52"/>
        <v>1</v>
      </c>
      <c r="AW27" s="175">
        <f t="shared" si="53"/>
        <v>71</v>
      </c>
      <c r="AX27" s="189">
        <f t="shared" si="54"/>
        <v>72</v>
      </c>
      <c r="AY27" s="172">
        <f t="shared" si="55"/>
        <v>3</v>
      </c>
      <c r="AZ27" s="172">
        <f t="shared" si="56"/>
        <v>61</v>
      </c>
      <c r="BA27" s="116">
        <f t="shared" si="57"/>
        <v>64</v>
      </c>
      <c r="BB27" s="172">
        <f t="shared" si="58"/>
        <v>6</v>
      </c>
      <c r="BC27" s="172">
        <f t="shared" si="59"/>
        <v>62</v>
      </c>
      <c r="BD27" s="116">
        <f t="shared" si="60"/>
        <v>68</v>
      </c>
      <c r="BE27" s="116">
        <f t="shared" si="69"/>
        <v>3</v>
      </c>
      <c r="BF27" s="116">
        <f t="shared" si="61"/>
        <v>53</v>
      </c>
      <c r="BG27" s="116">
        <f t="shared" si="62"/>
        <v>56</v>
      </c>
      <c r="BH27" s="172"/>
      <c r="BI27" s="172">
        <f t="shared" si="63"/>
        <v>4</v>
      </c>
      <c r="BJ27" s="116">
        <f t="shared" si="64"/>
        <v>4</v>
      </c>
      <c r="BK27" s="173">
        <f t="shared" si="65"/>
        <v>17</v>
      </c>
      <c r="BL27" s="173">
        <f t="shared" si="66"/>
        <v>308</v>
      </c>
      <c r="BM27" s="117">
        <f t="shared" si="67"/>
        <v>325</v>
      </c>
    </row>
    <row r="28" spans="1:65" ht="22.5" x14ac:dyDescent="0.55000000000000004">
      <c r="A28" s="263"/>
      <c r="B28" s="260">
        <v>8</v>
      </c>
      <c r="C28" s="1" t="s">
        <v>23</v>
      </c>
      <c r="D28" s="1" t="s">
        <v>31</v>
      </c>
      <c r="E28" s="43" t="s">
        <v>14</v>
      </c>
      <c r="F28" s="176">
        <v>9</v>
      </c>
      <c r="G28" s="176">
        <v>50</v>
      </c>
      <c r="H28" s="189">
        <f t="shared" si="41"/>
        <v>59</v>
      </c>
      <c r="I28" s="176">
        <v>13</v>
      </c>
      <c r="J28" s="176">
        <v>48</v>
      </c>
      <c r="K28" s="189">
        <f t="shared" si="42"/>
        <v>61</v>
      </c>
      <c r="L28" s="176">
        <v>8</v>
      </c>
      <c r="M28" s="176">
        <v>52</v>
      </c>
      <c r="N28" s="116">
        <f t="shared" si="43"/>
        <v>60</v>
      </c>
      <c r="O28" s="176">
        <v>7</v>
      </c>
      <c r="P28" s="176">
        <v>46</v>
      </c>
      <c r="Q28" s="116">
        <f t="shared" si="44"/>
        <v>53</v>
      </c>
      <c r="R28" s="173">
        <v>9</v>
      </c>
      <c r="S28" s="173">
        <v>41</v>
      </c>
      <c r="T28" s="116">
        <f t="shared" si="45"/>
        <v>50</v>
      </c>
      <c r="U28" s="176"/>
      <c r="V28" s="176">
        <v>2</v>
      </c>
      <c r="W28" s="116">
        <f t="shared" si="46"/>
        <v>2</v>
      </c>
      <c r="X28" s="173">
        <f t="shared" si="47"/>
        <v>46</v>
      </c>
      <c r="Y28" s="173">
        <f t="shared" si="48"/>
        <v>239</v>
      </c>
      <c r="Z28" s="115">
        <f t="shared" si="49"/>
        <v>285</v>
      </c>
      <c r="AA28" s="177"/>
      <c r="AB28" s="177"/>
      <c r="AC28" s="118"/>
      <c r="AD28" s="176"/>
      <c r="AE28" s="176"/>
      <c r="AF28" s="194"/>
      <c r="AG28" s="176"/>
      <c r="AH28" s="176"/>
      <c r="AI28" s="118"/>
      <c r="AJ28" s="176"/>
      <c r="AK28" s="176"/>
      <c r="AL28" s="118"/>
      <c r="AM28" s="176"/>
      <c r="AN28" s="176"/>
      <c r="AO28" s="118"/>
      <c r="AP28" s="177"/>
      <c r="AQ28" s="177"/>
      <c r="AR28" s="199"/>
      <c r="AS28" s="172">
        <f t="shared" si="68"/>
        <v>9</v>
      </c>
      <c r="AT28" s="172">
        <f t="shared" si="50"/>
        <v>50</v>
      </c>
      <c r="AU28" s="116">
        <f t="shared" si="51"/>
        <v>59</v>
      </c>
      <c r="AV28" s="175">
        <f t="shared" si="52"/>
        <v>13</v>
      </c>
      <c r="AW28" s="175">
        <f t="shared" si="53"/>
        <v>48</v>
      </c>
      <c r="AX28" s="189">
        <f t="shared" si="54"/>
        <v>61</v>
      </c>
      <c r="AY28" s="172">
        <f t="shared" si="55"/>
        <v>8</v>
      </c>
      <c r="AZ28" s="172">
        <f t="shared" si="56"/>
        <v>52</v>
      </c>
      <c r="BA28" s="116">
        <f t="shared" si="57"/>
        <v>60</v>
      </c>
      <c r="BB28" s="172">
        <f t="shared" si="58"/>
        <v>7</v>
      </c>
      <c r="BC28" s="172">
        <f t="shared" si="59"/>
        <v>46</v>
      </c>
      <c r="BD28" s="116">
        <f t="shared" si="60"/>
        <v>53</v>
      </c>
      <c r="BE28" s="116">
        <f t="shared" si="69"/>
        <v>9</v>
      </c>
      <c r="BF28" s="116">
        <f t="shared" si="61"/>
        <v>41</v>
      </c>
      <c r="BG28" s="116">
        <f t="shared" si="62"/>
        <v>50</v>
      </c>
      <c r="BH28" s="172"/>
      <c r="BI28" s="172">
        <f t="shared" si="63"/>
        <v>2</v>
      </c>
      <c r="BJ28" s="116">
        <f t="shared" si="64"/>
        <v>2</v>
      </c>
      <c r="BK28" s="173">
        <f t="shared" si="65"/>
        <v>46</v>
      </c>
      <c r="BL28" s="173">
        <f t="shared" si="66"/>
        <v>239</v>
      </c>
      <c r="BM28" s="117">
        <f t="shared" si="67"/>
        <v>285</v>
      </c>
    </row>
    <row r="29" spans="1:65" ht="22.5" x14ac:dyDescent="0.55000000000000004">
      <c r="A29" s="263"/>
      <c r="B29" s="260">
        <v>9</v>
      </c>
      <c r="C29" s="1" t="s">
        <v>23</v>
      </c>
      <c r="D29" s="1" t="s">
        <v>32</v>
      </c>
      <c r="E29" s="43" t="s">
        <v>14</v>
      </c>
      <c r="F29" s="176">
        <v>36</v>
      </c>
      <c r="G29" s="176">
        <v>23</v>
      </c>
      <c r="H29" s="189">
        <f t="shared" si="41"/>
        <v>59</v>
      </c>
      <c r="I29" s="176">
        <v>44</v>
      </c>
      <c r="J29" s="176">
        <v>37</v>
      </c>
      <c r="K29" s="189">
        <f t="shared" si="42"/>
        <v>81</v>
      </c>
      <c r="L29" s="176">
        <v>44</v>
      </c>
      <c r="M29" s="176">
        <v>28</v>
      </c>
      <c r="N29" s="116">
        <f t="shared" si="43"/>
        <v>72</v>
      </c>
      <c r="O29" s="176">
        <v>41</v>
      </c>
      <c r="P29" s="176">
        <v>21</v>
      </c>
      <c r="Q29" s="116">
        <f t="shared" si="44"/>
        <v>62</v>
      </c>
      <c r="R29" s="173">
        <v>38</v>
      </c>
      <c r="S29" s="173">
        <v>23</v>
      </c>
      <c r="T29" s="116">
        <f t="shared" si="45"/>
        <v>61</v>
      </c>
      <c r="U29" s="176">
        <v>8</v>
      </c>
      <c r="V29" s="176">
        <v>2</v>
      </c>
      <c r="W29" s="116">
        <f t="shared" si="46"/>
        <v>10</v>
      </c>
      <c r="X29" s="173">
        <f t="shared" si="47"/>
        <v>211</v>
      </c>
      <c r="Y29" s="173">
        <f t="shared" si="48"/>
        <v>134</v>
      </c>
      <c r="Z29" s="115">
        <f t="shared" si="49"/>
        <v>345</v>
      </c>
      <c r="AA29" s="177"/>
      <c r="AB29" s="177"/>
      <c r="AC29" s="118"/>
      <c r="AD29" s="176"/>
      <c r="AE29" s="176"/>
      <c r="AF29" s="194"/>
      <c r="AG29" s="176"/>
      <c r="AH29" s="176"/>
      <c r="AI29" s="118"/>
      <c r="AJ29" s="176"/>
      <c r="AK29" s="176"/>
      <c r="AL29" s="118"/>
      <c r="AM29" s="176"/>
      <c r="AN29" s="176"/>
      <c r="AO29" s="118"/>
      <c r="AP29" s="177"/>
      <c r="AQ29" s="177"/>
      <c r="AR29" s="199"/>
      <c r="AS29" s="172">
        <f t="shared" si="68"/>
        <v>36</v>
      </c>
      <c r="AT29" s="172">
        <f t="shared" si="50"/>
        <v>23</v>
      </c>
      <c r="AU29" s="116">
        <f t="shared" si="51"/>
        <v>59</v>
      </c>
      <c r="AV29" s="175">
        <f t="shared" si="52"/>
        <v>44</v>
      </c>
      <c r="AW29" s="175">
        <f t="shared" si="53"/>
        <v>37</v>
      </c>
      <c r="AX29" s="189">
        <f t="shared" si="54"/>
        <v>81</v>
      </c>
      <c r="AY29" s="172">
        <f t="shared" si="55"/>
        <v>44</v>
      </c>
      <c r="AZ29" s="172">
        <f t="shared" si="56"/>
        <v>28</v>
      </c>
      <c r="BA29" s="116">
        <f t="shared" si="57"/>
        <v>72</v>
      </c>
      <c r="BB29" s="172">
        <f t="shared" si="58"/>
        <v>41</v>
      </c>
      <c r="BC29" s="172">
        <f t="shared" si="59"/>
        <v>21</v>
      </c>
      <c r="BD29" s="116">
        <f t="shared" si="60"/>
        <v>62</v>
      </c>
      <c r="BE29" s="116">
        <f t="shared" si="69"/>
        <v>38</v>
      </c>
      <c r="BF29" s="116">
        <f t="shared" si="61"/>
        <v>23</v>
      </c>
      <c r="BG29" s="116">
        <f t="shared" si="62"/>
        <v>61</v>
      </c>
      <c r="BH29" s="172">
        <f t="shared" si="70"/>
        <v>8</v>
      </c>
      <c r="BI29" s="172">
        <f t="shared" si="63"/>
        <v>2</v>
      </c>
      <c r="BJ29" s="116">
        <f t="shared" si="64"/>
        <v>10</v>
      </c>
      <c r="BK29" s="173">
        <f t="shared" si="65"/>
        <v>211</v>
      </c>
      <c r="BL29" s="173">
        <f t="shared" si="66"/>
        <v>134</v>
      </c>
      <c r="BM29" s="117">
        <f t="shared" si="67"/>
        <v>345</v>
      </c>
    </row>
    <row r="30" spans="1:65" ht="22.5" x14ac:dyDescent="0.55000000000000004">
      <c r="A30" s="263"/>
      <c r="B30" s="260">
        <v>10</v>
      </c>
      <c r="C30" s="1" t="s">
        <v>23</v>
      </c>
      <c r="D30" s="1" t="s">
        <v>33</v>
      </c>
      <c r="E30" s="43" t="s">
        <v>14</v>
      </c>
      <c r="F30" s="176">
        <v>48</v>
      </c>
      <c r="G30" s="176">
        <v>12</v>
      </c>
      <c r="H30" s="189">
        <f t="shared" si="41"/>
        <v>60</v>
      </c>
      <c r="I30" s="176">
        <v>37</v>
      </c>
      <c r="J30" s="176">
        <v>7</v>
      </c>
      <c r="K30" s="189">
        <f t="shared" si="42"/>
        <v>44</v>
      </c>
      <c r="L30" s="176">
        <v>44</v>
      </c>
      <c r="M30" s="176">
        <v>10</v>
      </c>
      <c r="N30" s="116">
        <f t="shared" si="43"/>
        <v>54</v>
      </c>
      <c r="O30" s="176">
        <v>30</v>
      </c>
      <c r="P30" s="176">
        <v>6</v>
      </c>
      <c r="Q30" s="116">
        <f t="shared" si="44"/>
        <v>36</v>
      </c>
      <c r="R30" s="173">
        <v>33</v>
      </c>
      <c r="S30" s="173">
        <v>12</v>
      </c>
      <c r="T30" s="116">
        <f t="shared" si="45"/>
        <v>45</v>
      </c>
      <c r="U30" s="176">
        <v>11</v>
      </c>
      <c r="V30" s="176">
        <v>3</v>
      </c>
      <c r="W30" s="116">
        <f t="shared" si="46"/>
        <v>14</v>
      </c>
      <c r="X30" s="173">
        <f t="shared" si="47"/>
        <v>203</v>
      </c>
      <c r="Y30" s="173">
        <f t="shared" si="48"/>
        <v>50</v>
      </c>
      <c r="Z30" s="115">
        <f t="shared" si="49"/>
        <v>253</v>
      </c>
      <c r="AA30" s="177"/>
      <c r="AB30" s="177"/>
      <c r="AC30" s="118"/>
      <c r="AD30" s="176"/>
      <c r="AE30" s="176"/>
      <c r="AF30" s="194"/>
      <c r="AG30" s="176"/>
      <c r="AH30" s="176"/>
      <c r="AI30" s="118"/>
      <c r="AJ30" s="176"/>
      <c r="AK30" s="176"/>
      <c r="AL30" s="118"/>
      <c r="AM30" s="176"/>
      <c r="AN30" s="176"/>
      <c r="AO30" s="118"/>
      <c r="AP30" s="177"/>
      <c r="AQ30" s="177"/>
      <c r="AR30" s="199"/>
      <c r="AS30" s="172">
        <f t="shared" si="68"/>
        <v>48</v>
      </c>
      <c r="AT30" s="172">
        <f t="shared" si="50"/>
        <v>12</v>
      </c>
      <c r="AU30" s="116">
        <f t="shared" si="51"/>
        <v>60</v>
      </c>
      <c r="AV30" s="175">
        <f t="shared" si="52"/>
        <v>37</v>
      </c>
      <c r="AW30" s="175">
        <f t="shared" si="53"/>
        <v>7</v>
      </c>
      <c r="AX30" s="189">
        <f t="shared" si="54"/>
        <v>44</v>
      </c>
      <c r="AY30" s="172">
        <f t="shared" si="55"/>
        <v>44</v>
      </c>
      <c r="AZ30" s="172">
        <f t="shared" si="56"/>
        <v>10</v>
      </c>
      <c r="BA30" s="116">
        <f t="shared" si="57"/>
        <v>54</v>
      </c>
      <c r="BB30" s="172">
        <f t="shared" si="58"/>
        <v>30</v>
      </c>
      <c r="BC30" s="172">
        <f t="shared" si="59"/>
        <v>6</v>
      </c>
      <c r="BD30" s="116">
        <f t="shared" si="60"/>
        <v>36</v>
      </c>
      <c r="BE30" s="116">
        <f t="shared" si="69"/>
        <v>33</v>
      </c>
      <c r="BF30" s="116">
        <f t="shared" si="61"/>
        <v>12</v>
      </c>
      <c r="BG30" s="116">
        <f t="shared" si="62"/>
        <v>45</v>
      </c>
      <c r="BH30" s="172">
        <f t="shared" si="70"/>
        <v>11</v>
      </c>
      <c r="BI30" s="172">
        <f t="shared" si="63"/>
        <v>3</v>
      </c>
      <c r="BJ30" s="116">
        <f t="shared" si="64"/>
        <v>14</v>
      </c>
      <c r="BK30" s="173">
        <f t="shared" si="65"/>
        <v>203</v>
      </c>
      <c r="BL30" s="173">
        <f t="shared" si="66"/>
        <v>50</v>
      </c>
      <c r="BM30" s="117">
        <f t="shared" si="67"/>
        <v>253</v>
      </c>
    </row>
    <row r="31" spans="1:65" ht="22.5" x14ac:dyDescent="0.55000000000000004">
      <c r="A31" s="263"/>
      <c r="B31" s="260">
        <v>11</v>
      </c>
      <c r="C31" s="1" t="s">
        <v>23</v>
      </c>
      <c r="D31" s="1" t="s">
        <v>95</v>
      </c>
      <c r="E31" s="43" t="s">
        <v>14</v>
      </c>
      <c r="F31" s="176">
        <v>2</v>
      </c>
      <c r="G31" s="176">
        <v>58</v>
      </c>
      <c r="H31" s="189">
        <f t="shared" si="41"/>
        <v>60</v>
      </c>
      <c r="I31" s="176">
        <v>2</v>
      </c>
      <c r="J31" s="176">
        <v>37</v>
      </c>
      <c r="K31" s="189">
        <f t="shared" si="42"/>
        <v>39</v>
      </c>
      <c r="L31" s="176">
        <v>4</v>
      </c>
      <c r="M31" s="176">
        <v>43</v>
      </c>
      <c r="N31" s="116">
        <f t="shared" si="43"/>
        <v>47</v>
      </c>
      <c r="O31" s="176">
        <v>2</v>
      </c>
      <c r="P31" s="176">
        <v>34</v>
      </c>
      <c r="Q31" s="116">
        <f t="shared" si="44"/>
        <v>36</v>
      </c>
      <c r="R31" s="173">
        <v>3</v>
      </c>
      <c r="S31" s="173">
        <v>52</v>
      </c>
      <c r="T31" s="116">
        <f t="shared" si="45"/>
        <v>55</v>
      </c>
      <c r="U31" s="176"/>
      <c r="V31" s="176">
        <v>7</v>
      </c>
      <c r="W31" s="116">
        <f t="shared" si="46"/>
        <v>7</v>
      </c>
      <c r="X31" s="173">
        <f t="shared" si="47"/>
        <v>13</v>
      </c>
      <c r="Y31" s="173">
        <f t="shared" si="48"/>
        <v>231</v>
      </c>
      <c r="Z31" s="115">
        <f t="shared" si="49"/>
        <v>244</v>
      </c>
      <c r="AA31" s="177"/>
      <c r="AB31" s="177"/>
      <c r="AC31" s="118"/>
      <c r="AD31" s="176"/>
      <c r="AE31" s="176"/>
      <c r="AF31" s="194"/>
      <c r="AG31" s="176"/>
      <c r="AH31" s="176"/>
      <c r="AI31" s="118"/>
      <c r="AJ31" s="176"/>
      <c r="AK31" s="176"/>
      <c r="AL31" s="118"/>
      <c r="AM31" s="176"/>
      <c r="AN31" s="176"/>
      <c r="AO31" s="118"/>
      <c r="AP31" s="177"/>
      <c r="AQ31" s="177"/>
      <c r="AR31" s="199"/>
      <c r="AS31" s="172">
        <f t="shared" si="68"/>
        <v>2</v>
      </c>
      <c r="AT31" s="172">
        <f t="shared" si="50"/>
        <v>58</v>
      </c>
      <c r="AU31" s="116">
        <f t="shared" si="51"/>
        <v>60</v>
      </c>
      <c r="AV31" s="175">
        <f t="shared" si="52"/>
        <v>2</v>
      </c>
      <c r="AW31" s="175">
        <f t="shared" si="53"/>
        <v>37</v>
      </c>
      <c r="AX31" s="189">
        <f t="shared" si="54"/>
        <v>39</v>
      </c>
      <c r="AY31" s="172">
        <f t="shared" si="55"/>
        <v>4</v>
      </c>
      <c r="AZ31" s="172">
        <f t="shared" si="56"/>
        <v>43</v>
      </c>
      <c r="BA31" s="116">
        <f t="shared" si="57"/>
        <v>47</v>
      </c>
      <c r="BB31" s="172">
        <f t="shared" si="58"/>
        <v>2</v>
      </c>
      <c r="BC31" s="172">
        <f t="shared" si="59"/>
        <v>34</v>
      </c>
      <c r="BD31" s="116">
        <f t="shared" si="60"/>
        <v>36</v>
      </c>
      <c r="BE31" s="116">
        <f t="shared" si="69"/>
        <v>3</v>
      </c>
      <c r="BF31" s="116">
        <f t="shared" si="61"/>
        <v>52</v>
      </c>
      <c r="BG31" s="116">
        <f t="shared" si="62"/>
        <v>55</v>
      </c>
      <c r="BH31" s="172"/>
      <c r="BI31" s="172">
        <f t="shared" si="63"/>
        <v>7</v>
      </c>
      <c r="BJ31" s="116">
        <f t="shared" si="64"/>
        <v>7</v>
      </c>
      <c r="BK31" s="173">
        <f t="shared" si="65"/>
        <v>13</v>
      </c>
      <c r="BL31" s="173">
        <f t="shared" si="66"/>
        <v>231</v>
      </c>
      <c r="BM31" s="117">
        <f t="shared" si="67"/>
        <v>244</v>
      </c>
    </row>
    <row r="32" spans="1:65" ht="22.5" x14ac:dyDescent="0.55000000000000004">
      <c r="A32" s="263"/>
      <c r="B32" s="260">
        <v>12</v>
      </c>
      <c r="C32" s="1" t="s">
        <v>34</v>
      </c>
      <c r="D32" s="1" t="s">
        <v>35</v>
      </c>
      <c r="E32" s="107" t="s">
        <v>34</v>
      </c>
      <c r="F32" s="179"/>
      <c r="G32" s="179"/>
      <c r="H32" s="189"/>
      <c r="I32" s="179"/>
      <c r="J32" s="179"/>
      <c r="K32" s="194"/>
      <c r="L32" s="176"/>
      <c r="M32" s="176"/>
      <c r="N32" s="118"/>
      <c r="O32" s="176"/>
      <c r="P32" s="176"/>
      <c r="Q32" s="118"/>
      <c r="R32" s="177"/>
      <c r="S32" s="177"/>
      <c r="T32" s="118"/>
      <c r="U32" s="176"/>
      <c r="V32" s="176"/>
      <c r="W32" s="118"/>
      <c r="X32" s="173"/>
      <c r="Y32" s="173"/>
      <c r="Z32" s="115"/>
      <c r="AA32" s="177">
        <v>52</v>
      </c>
      <c r="AB32" s="177">
        <v>128</v>
      </c>
      <c r="AC32" s="118">
        <f>SUM(AA32:AB32)</f>
        <v>180</v>
      </c>
      <c r="AD32" s="176">
        <v>40</v>
      </c>
      <c r="AE32" s="176">
        <v>143</v>
      </c>
      <c r="AF32" s="118">
        <f>SUM(AD32:AE32)</f>
        <v>183</v>
      </c>
      <c r="AG32" s="176">
        <v>3</v>
      </c>
      <c r="AH32" s="176">
        <v>8</v>
      </c>
      <c r="AI32" s="118">
        <f>SUM(AG32:AH32)</f>
        <v>11</v>
      </c>
      <c r="AJ32" s="176">
        <v>1</v>
      </c>
      <c r="AK32" s="176">
        <v>4</v>
      </c>
      <c r="AL32" s="118">
        <f>SUM(AJ32:AK32)</f>
        <v>5</v>
      </c>
      <c r="AM32" s="176"/>
      <c r="AN32" s="176"/>
      <c r="AO32" s="118"/>
      <c r="AP32" s="177">
        <f t="shared" ref="AP32:AP35" si="71">AA32+AD32+AG32+AJ32+AM32</f>
        <v>96</v>
      </c>
      <c r="AQ32" s="177">
        <f t="shared" ref="AQ32:AQ35" si="72">AB32+AE32+AH32+AK32+AN32</f>
        <v>283</v>
      </c>
      <c r="AR32" s="199">
        <f t="shared" ref="AR32:AR35" si="73">AC32+AF32+AI32+AL32+AO32</f>
        <v>379</v>
      </c>
      <c r="AS32" s="172">
        <f t="shared" si="68"/>
        <v>52</v>
      </c>
      <c r="AT32" s="172">
        <f t="shared" si="50"/>
        <v>128</v>
      </c>
      <c r="AU32" s="116">
        <f t="shared" si="51"/>
        <v>180</v>
      </c>
      <c r="AV32" s="175">
        <f t="shared" si="52"/>
        <v>40</v>
      </c>
      <c r="AW32" s="175">
        <f t="shared" si="53"/>
        <v>143</v>
      </c>
      <c r="AX32" s="189">
        <f t="shared" si="54"/>
        <v>183</v>
      </c>
      <c r="AY32" s="172">
        <f t="shared" si="55"/>
        <v>3</v>
      </c>
      <c r="AZ32" s="172">
        <f t="shared" si="56"/>
        <v>8</v>
      </c>
      <c r="BA32" s="116">
        <f t="shared" si="57"/>
        <v>11</v>
      </c>
      <c r="BB32" s="172">
        <f t="shared" si="58"/>
        <v>1</v>
      </c>
      <c r="BC32" s="172">
        <f t="shared" si="59"/>
        <v>4</v>
      </c>
      <c r="BD32" s="116">
        <f t="shared" si="60"/>
        <v>5</v>
      </c>
      <c r="BE32" s="116"/>
      <c r="BF32" s="116"/>
      <c r="BG32" s="116"/>
      <c r="BH32" s="172"/>
      <c r="BI32" s="172"/>
      <c r="BJ32" s="116"/>
      <c r="BK32" s="173">
        <f t="shared" si="65"/>
        <v>96</v>
      </c>
      <c r="BL32" s="173">
        <f t="shared" si="66"/>
        <v>283</v>
      </c>
      <c r="BM32" s="117">
        <f t="shared" si="67"/>
        <v>379</v>
      </c>
    </row>
    <row r="33" spans="1:65" ht="22.5" x14ac:dyDescent="0.55000000000000004">
      <c r="A33" s="263"/>
      <c r="B33" s="260">
        <v>13</v>
      </c>
      <c r="C33" s="1" t="s">
        <v>36</v>
      </c>
      <c r="D33" s="1" t="s">
        <v>37</v>
      </c>
      <c r="E33" s="43" t="s">
        <v>38</v>
      </c>
      <c r="F33" s="176"/>
      <c r="G33" s="176"/>
      <c r="H33" s="189"/>
      <c r="I33" s="176"/>
      <c r="J33" s="176"/>
      <c r="K33" s="194"/>
      <c r="L33" s="176"/>
      <c r="M33" s="176"/>
      <c r="N33" s="118"/>
      <c r="O33" s="176"/>
      <c r="P33" s="176"/>
      <c r="Q33" s="118"/>
      <c r="R33" s="177"/>
      <c r="S33" s="177"/>
      <c r="T33" s="118"/>
      <c r="U33" s="176"/>
      <c r="V33" s="176"/>
      <c r="W33" s="118"/>
      <c r="X33" s="173"/>
      <c r="Y33" s="173"/>
      <c r="Z33" s="115"/>
      <c r="AA33" s="177">
        <v>21</v>
      </c>
      <c r="AB33" s="177">
        <v>29</v>
      </c>
      <c r="AC33" s="118">
        <f>SUM(AA33:AB33)</f>
        <v>50</v>
      </c>
      <c r="AD33" s="176">
        <v>11</v>
      </c>
      <c r="AE33" s="176">
        <v>19</v>
      </c>
      <c r="AF33" s="118">
        <f>SUM(AD33:AE33)</f>
        <v>30</v>
      </c>
      <c r="AG33" s="176">
        <v>7</v>
      </c>
      <c r="AH33" s="176">
        <v>7</v>
      </c>
      <c r="AI33" s="118">
        <f>SUM(AG33:AH33)</f>
        <v>14</v>
      </c>
      <c r="AJ33" s="176">
        <v>3</v>
      </c>
      <c r="AK33" s="176">
        <v>6</v>
      </c>
      <c r="AL33" s="118">
        <f>SUM(AJ33:AK33)</f>
        <v>9</v>
      </c>
      <c r="AM33" s="176">
        <v>8</v>
      </c>
      <c r="AN33" s="176">
        <v>13</v>
      </c>
      <c r="AO33" s="118">
        <f>SUM(AM33:AN33)</f>
        <v>21</v>
      </c>
      <c r="AP33" s="177">
        <f t="shared" si="71"/>
        <v>50</v>
      </c>
      <c r="AQ33" s="177">
        <f t="shared" si="72"/>
        <v>74</v>
      </c>
      <c r="AR33" s="199">
        <f t="shared" si="73"/>
        <v>124</v>
      </c>
      <c r="AS33" s="172">
        <f t="shared" si="68"/>
        <v>21</v>
      </c>
      <c r="AT33" s="172">
        <f t="shared" si="50"/>
        <v>29</v>
      </c>
      <c r="AU33" s="116">
        <f t="shared" si="51"/>
        <v>50</v>
      </c>
      <c r="AV33" s="175">
        <f t="shared" si="52"/>
        <v>11</v>
      </c>
      <c r="AW33" s="175">
        <f t="shared" si="53"/>
        <v>19</v>
      </c>
      <c r="AX33" s="189">
        <f t="shared" si="54"/>
        <v>30</v>
      </c>
      <c r="AY33" s="172">
        <f t="shared" si="55"/>
        <v>7</v>
      </c>
      <c r="AZ33" s="172">
        <f t="shared" si="56"/>
        <v>7</v>
      </c>
      <c r="BA33" s="116">
        <f t="shared" si="57"/>
        <v>14</v>
      </c>
      <c r="BB33" s="172">
        <f t="shared" si="58"/>
        <v>3</v>
      </c>
      <c r="BC33" s="172">
        <f t="shared" si="59"/>
        <v>6</v>
      </c>
      <c r="BD33" s="116">
        <f t="shared" si="60"/>
        <v>9</v>
      </c>
      <c r="BE33" s="116">
        <f t="shared" si="69"/>
        <v>0</v>
      </c>
      <c r="BF33" s="116">
        <f t="shared" si="61"/>
        <v>0</v>
      </c>
      <c r="BG33" s="116">
        <f t="shared" si="62"/>
        <v>0</v>
      </c>
      <c r="BH33" s="172">
        <f t="shared" si="70"/>
        <v>8</v>
      </c>
      <c r="BI33" s="172">
        <f t="shared" si="63"/>
        <v>13</v>
      </c>
      <c r="BJ33" s="116">
        <f t="shared" si="64"/>
        <v>21</v>
      </c>
      <c r="BK33" s="173">
        <f t="shared" si="65"/>
        <v>50</v>
      </c>
      <c r="BL33" s="173">
        <f t="shared" si="66"/>
        <v>74</v>
      </c>
      <c r="BM33" s="117">
        <f t="shared" si="67"/>
        <v>124</v>
      </c>
    </row>
    <row r="34" spans="1:65" ht="22.5" x14ac:dyDescent="0.55000000000000004">
      <c r="A34" s="263"/>
      <c r="B34" s="260">
        <v>14</v>
      </c>
      <c r="C34" s="1" t="s">
        <v>36</v>
      </c>
      <c r="D34" s="1" t="s">
        <v>39</v>
      </c>
      <c r="E34" s="43" t="s">
        <v>38</v>
      </c>
      <c r="F34" s="176"/>
      <c r="G34" s="176"/>
      <c r="H34" s="189"/>
      <c r="I34" s="176"/>
      <c r="J34" s="176"/>
      <c r="K34" s="194"/>
      <c r="L34" s="176"/>
      <c r="M34" s="176"/>
      <c r="N34" s="118"/>
      <c r="O34" s="176"/>
      <c r="P34" s="176"/>
      <c r="Q34" s="118"/>
      <c r="R34" s="177"/>
      <c r="S34" s="177"/>
      <c r="T34" s="118"/>
      <c r="U34" s="176"/>
      <c r="V34" s="176"/>
      <c r="W34" s="118"/>
      <c r="X34" s="173"/>
      <c r="Y34" s="173"/>
      <c r="Z34" s="115"/>
      <c r="AA34" s="177"/>
      <c r="AB34" s="177"/>
      <c r="AC34" s="118"/>
      <c r="AD34" s="176"/>
      <c r="AE34" s="176"/>
      <c r="AF34" s="194"/>
      <c r="AG34" s="176"/>
      <c r="AH34" s="176"/>
      <c r="AI34" s="118"/>
      <c r="AJ34" s="176"/>
      <c r="AK34" s="176"/>
      <c r="AL34" s="118"/>
      <c r="AM34" s="176"/>
      <c r="AN34" s="176">
        <v>2</v>
      </c>
      <c r="AO34" s="118">
        <f>SUM(AM34:AN34)</f>
        <v>2</v>
      </c>
      <c r="AP34" s="177"/>
      <c r="AQ34" s="177">
        <f t="shared" si="72"/>
        <v>2</v>
      </c>
      <c r="AR34" s="199">
        <f t="shared" si="73"/>
        <v>2</v>
      </c>
      <c r="AS34" s="172"/>
      <c r="AT34" s="172"/>
      <c r="AU34" s="116"/>
      <c r="AV34" s="175"/>
      <c r="AW34" s="175"/>
      <c r="AX34" s="189"/>
      <c r="AY34" s="172"/>
      <c r="AZ34" s="172"/>
      <c r="BA34" s="116"/>
      <c r="BB34" s="172"/>
      <c r="BC34" s="172"/>
      <c r="BD34" s="116"/>
      <c r="BE34" s="116"/>
      <c r="BF34" s="116"/>
      <c r="BG34" s="116"/>
      <c r="BH34" s="172"/>
      <c r="BI34" s="172">
        <f t="shared" si="63"/>
        <v>2</v>
      </c>
      <c r="BJ34" s="116">
        <f t="shared" si="64"/>
        <v>2</v>
      </c>
      <c r="BK34" s="173"/>
      <c r="BL34" s="173">
        <f t="shared" si="66"/>
        <v>2</v>
      </c>
      <c r="BM34" s="117">
        <f t="shared" si="67"/>
        <v>2</v>
      </c>
    </row>
    <row r="35" spans="1:65" ht="22.5" x14ac:dyDescent="0.55000000000000004">
      <c r="A35" s="263"/>
      <c r="B35" s="260">
        <v>15</v>
      </c>
      <c r="C35" s="1" t="s">
        <v>36</v>
      </c>
      <c r="D35" s="1" t="s">
        <v>40</v>
      </c>
      <c r="E35" s="43" t="s">
        <v>38</v>
      </c>
      <c r="F35" s="176"/>
      <c r="G35" s="176"/>
      <c r="H35" s="189"/>
      <c r="I35" s="176"/>
      <c r="J35" s="176"/>
      <c r="K35" s="194"/>
      <c r="L35" s="176"/>
      <c r="M35" s="176"/>
      <c r="N35" s="118"/>
      <c r="O35" s="176"/>
      <c r="P35" s="176"/>
      <c r="Q35" s="118"/>
      <c r="R35" s="177"/>
      <c r="S35" s="177"/>
      <c r="T35" s="118"/>
      <c r="U35" s="176"/>
      <c r="V35" s="176"/>
      <c r="W35" s="118"/>
      <c r="X35" s="173"/>
      <c r="Y35" s="173"/>
      <c r="Z35" s="115"/>
      <c r="AA35" s="177"/>
      <c r="AB35" s="177"/>
      <c r="AC35" s="118"/>
      <c r="AD35" s="176"/>
      <c r="AE35" s="176"/>
      <c r="AF35" s="194"/>
      <c r="AG35" s="176"/>
      <c r="AH35" s="176"/>
      <c r="AI35" s="118"/>
      <c r="AJ35" s="176"/>
      <c r="AK35" s="176"/>
      <c r="AL35" s="118"/>
      <c r="AM35" s="176">
        <v>1</v>
      </c>
      <c r="AN35" s="176">
        <v>2</v>
      </c>
      <c r="AO35" s="118">
        <f>SUM(AM35:AN35)</f>
        <v>3</v>
      </c>
      <c r="AP35" s="177">
        <f t="shared" si="71"/>
        <v>1</v>
      </c>
      <c r="AQ35" s="177">
        <f t="shared" si="72"/>
        <v>2</v>
      </c>
      <c r="AR35" s="199">
        <f t="shared" si="73"/>
        <v>3</v>
      </c>
      <c r="AS35" s="172"/>
      <c r="AT35" s="172"/>
      <c r="AU35" s="116"/>
      <c r="AV35" s="175"/>
      <c r="AW35" s="175"/>
      <c r="AX35" s="189"/>
      <c r="AY35" s="172"/>
      <c r="AZ35" s="172"/>
      <c r="BA35" s="116"/>
      <c r="BB35" s="172"/>
      <c r="BC35" s="172"/>
      <c r="BD35" s="116"/>
      <c r="BE35" s="116"/>
      <c r="BF35" s="116"/>
      <c r="BG35" s="116"/>
      <c r="BH35" s="172">
        <f t="shared" si="70"/>
        <v>1</v>
      </c>
      <c r="BI35" s="172">
        <f t="shared" si="63"/>
        <v>2</v>
      </c>
      <c r="BJ35" s="116">
        <f t="shared" si="64"/>
        <v>3</v>
      </c>
      <c r="BK35" s="173">
        <f t="shared" si="65"/>
        <v>1</v>
      </c>
      <c r="BL35" s="173">
        <f t="shared" si="66"/>
        <v>2</v>
      </c>
      <c r="BM35" s="117">
        <f t="shared" si="67"/>
        <v>3</v>
      </c>
    </row>
    <row r="36" spans="1:65" ht="22.5" x14ac:dyDescent="0.55000000000000004">
      <c r="A36" s="263"/>
      <c r="B36" s="260">
        <v>16</v>
      </c>
      <c r="C36" s="1" t="s">
        <v>41</v>
      </c>
      <c r="D36" s="1" t="s">
        <v>37</v>
      </c>
      <c r="E36" s="43" t="s">
        <v>42</v>
      </c>
      <c r="F36" s="176"/>
      <c r="G36" s="176"/>
      <c r="H36" s="189"/>
      <c r="I36" s="176"/>
      <c r="J36" s="176"/>
      <c r="K36" s="194"/>
      <c r="L36" s="176"/>
      <c r="M36" s="176"/>
      <c r="N36" s="118"/>
      <c r="O36" s="176"/>
      <c r="P36" s="176"/>
      <c r="Q36" s="118"/>
      <c r="R36" s="177"/>
      <c r="S36" s="177"/>
      <c r="T36" s="118"/>
      <c r="U36" s="176"/>
      <c r="V36" s="176"/>
      <c r="W36" s="118"/>
      <c r="X36" s="173"/>
      <c r="Y36" s="173"/>
      <c r="Z36" s="115"/>
      <c r="AA36" s="177">
        <v>7</v>
      </c>
      <c r="AB36" s="177">
        <v>8</v>
      </c>
      <c r="AC36" s="118">
        <f>SUM(AA36:AB36)</f>
        <v>15</v>
      </c>
      <c r="AD36" s="176"/>
      <c r="AE36" s="176"/>
      <c r="AF36" s="194"/>
      <c r="AG36" s="176"/>
      <c r="AH36" s="176"/>
      <c r="AI36" s="118"/>
      <c r="AJ36" s="176"/>
      <c r="AK36" s="176"/>
      <c r="AL36" s="118"/>
      <c r="AM36" s="176">
        <v>2</v>
      </c>
      <c r="AN36" s="176">
        <v>2</v>
      </c>
      <c r="AO36" s="118">
        <f>SUM(AM36:AN36)</f>
        <v>4</v>
      </c>
      <c r="AP36" s="177">
        <f>AA36+AD36+AG36+AJ36+AM36</f>
        <v>9</v>
      </c>
      <c r="AQ36" s="177">
        <f>AB36+AE36+AH36+AK36+AN36</f>
        <v>10</v>
      </c>
      <c r="AR36" s="199">
        <f>AC36+AF36+AI36+AL36+AO36</f>
        <v>19</v>
      </c>
      <c r="AS36" s="172">
        <f t="shared" si="68"/>
        <v>7</v>
      </c>
      <c r="AT36" s="172">
        <f t="shared" si="50"/>
        <v>8</v>
      </c>
      <c r="AU36" s="116">
        <f t="shared" si="51"/>
        <v>15</v>
      </c>
      <c r="AV36" s="175"/>
      <c r="AW36" s="175"/>
      <c r="AX36" s="189"/>
      <c r="AY36" s="172"/>
      <c r="AZ36" s="172"/>
      <c r="BA36" s="116"/>
      <c r="BB36" s="172"/>
      <c r="BC36" s="172"/>
      <c r="BD36" s="116"/>
      <c r="BE36" s="116"/>
      <c r="BF36" s="116"/>
      <c r="BG36" s="116"/>
      <c r="BH36" s="172">
        <f t="shared" si="70"/>
        <v>2</v>
      </c>
      <c r="BI36" s="172">
        <f t="shared" si="63"/>
        <v>2</v>
      </c>
      <c r="BJ36" s="116">
        <f t="shared" si="64"/>
        <v>4</v>
      </c>
      <c r="BK36" s="173">
        <f t="shared" si="65"/>
        <v>9</v>
      </c>
      <c r="BL36" s="173">
        <f t="shared" si="66"/>
        <v>10</v>
      </c>
      <c r="BM36" s="117">
        <f t="shared" si="67"/>
        <v>19</v>
      </c>
    </row>
    <row r="37" spans="1:65" s="255" customFormat="1" ht="23.25" thickBot="1" x14ac:dyDescent="0.6">
      <c r="A37" s="397" t="s">
        <v>43</v>
      </c>
      <c r="B37" s="398"/>
      <c r="C37" s="398"/>
      <c r="D37" s="398"/>
      <c r="E37" s="399"/>
      <c r="F37" s="190">
        <f>SUM(F21:F36)</f>
        <v>186</v>
      </c>
      <c r="G37" s="190">
        <f t="shared" ref="G37:Z37" si="74">SUM(G21:G36)</f>
        <v>477</v>
      </c>
      <c r="H37" s="190">
        <f t="shared" si="74"/>
        <v>663</v>
      </c>
      <c r="I37" s="190">
        <f t="shared" si="74"/>
        <v>181</v>
      </c>
      <c r="J37" s="190">
        <f t="shared" si="74"/>
        <v>503</v>
      </c>
      <c r="K37" s="190">
        <f t="shared" si="74"/>
        <v>684</v>
      </c>
      <c r="L37" s="190">
        <f t="shared" si="74"/>
        <v>196</v>
      </c>
      <c r="M37" s="190">
        <f t="shared" si="74"/>
        <v>478</v>
      </c>
      <c r="N37" s="190">
        <f t="shared" si="74"/>
        <v>674</v>
      </c>
      <c r="O37" s="190">
        <f t="shared" si="74"/>
        <v>135</v>
      </c>
      <c r="P37" s="190">
        <f t="shared" si="74"/>
        <v>444</v>
      </c>
      <c r="Q37" s="190">
        <f t="shared" si="74"/>
        <v>579</v>
      </c>
      <c r="R37" s="190">
        <f t="shared" si="74"/>
        <v>148</v>
      </c>
      <c r="S37" s="190">
        <f t="shared" si="74"/>
        <v>446</v>
      </c>
      <c r="T37" s="190">
        <f t="shared" si="74"/>
        <v>594</v>
      </c>
      <c r="U37" s="190">
        <f t="shared" si="74"/>
        <v>27</v>
      </c>
      <c r="V37" s="190">
        <f t="shared" si="74"/>
        <v>44</v>
      </c>
      <c r="W37" s="190">
        <f t="shared" si="74"/>
        <v>71</v>
      </c>
      <c r="X37" s="190">
        <f t="shared" si="74"/>
        <v>873</v>
      </c>
      <c r="Y37" s="190">
        <f t="shared" si="74"/>
        <v>2392</v>
      </c>
      <c r="Z37" s="190">
        <f t="shared" si="74"/>
        <v>3265</v>
      </c>
      <c r="AA37" s="190">
        <f>SUM(AA21:AA36)</f>
        <v>80</v>
      </c>
      <c r="AB37" s="190">
        <f t="shared" ref="AB37:AR37" si="75">SUM(AB21:AB36)</f>
        <v>165</v>
      </c>
      <c r="AC37" s="190">
        <f t="shared" si="75"/>
        <v>245</v>
      </c>
      <c r="AD37" s="190">
        <f t="shared" si="75"/>
        <v>51</v>
      </c>
      <c r="AE37" s="190">
        <f t="shared" si="75"/>
        <v>162</v>
      </c>
      <c r="AF37" s="190">
        <f t="shared" si="75"/>
        <v>213</v>
      </c>
      <c r="AG37" s="190">
        <f t="shared" si="75"/>
        <v>10</v>
      </c>
      <c r="AH37" s="190">
        <f t="shared" si="75"/>
        <v>15</v>
      </c>
      <c r="AI37" s="190">
        <f t="shared" si="75"/>
        <v>25</v>
      </c>
      <c r="AJ37" s="190">
        <f t="shared" si="75"/>
        <v>4</v>
      </c>
      <c r="AK37" s="190">
        <f t="shared" si="75"/>
        <v>10</v>
      </c>
      <c r="AL37" s="190">
        <f t="shared" si="75"/>
        <v>14</v>
      </c>
      <c r="AM37" s="190">
        <f t="shared" si="75"/>
        <v>11</v>
      </c>
      <c r="AN37" s="190">
        <f t="shared" si="75"/>
        <v>19</v>
      </c>
      <c r="AO37" s="190">
        <f t="shared" si="75"/>
        <v>30</v>
      </c>
      <c r="AP37" s="190">
        <f t="shared" si="75"/>
        <v>156</v>
      </c>
      <c r="AQ37" s="190">
        <f t="shared" si="75"/>
        <v>371</v>
      </c>
      <c r="AR37" s="190">
        <f t="shared" si="75"/>
        <v>527</v>
      </c>
      <c r="AS37" s="190">
        <f>SUM(AS21:AS36)</f>
        <v>266</v>
      </c>
      <c r="AT37" s="190">
        <f t="shared" ref="AT37:BL37" si="76">SUM(AT21:AT36)</f>
        <v>642</v>
      </c>
      <c r="AU37" s="190">
        <f t="shared" si="76"/>
        <v>908</v>
      </c>
      <c r="AV37" s="190">
        <f t="shared" si="76"/>
        <v>232</v>
      </c>
      <c r="AW37" s="190">
        <f t="shared" si="76"/>
        <v>665</v>
      </c>
      <c r="AX37" s="190">
        <f t="shared" si="76"/>
        <v>897</v>
      </c>
      <c r="AY37" s="190">
        <f t="shared" si="76"/>
        <v>206</v>
      </c>
      <c r="AZ37" s="190">
        <f t="shared" si="76"/>
        <v>493</v>
      </c>
      <c r="BA37" s="190">
        <f t="shared" si="76"/>
        <v>699</v>
      </c>
      <c r="BB37" s="190">
        <f t="shared" si="76"/>
        <v>139</v>
      </c>
      <c r="BC37" s="190">
        <f t="shared" si="76"/>
        <v>454</v>
      </c>
      <c r="BD37" s="190">
        <f t="shared" si="76"/>
        <v>593</v>
      </c>
      <c r="BE37" s="190">
        <f t="shared" si="76"/>
        <v>148</v>
      </c>
      <c r="BF37" s="190">
        <f t="shared" si="76"/>
        <v>446</v>
      </c>
      <c r="BG37" s="190">
        <f t="shared" si="76"/>
        <v>594</v>
      </c>
      <c r="BH37" s="190">
        <f t="shared" si="76"/>
        <v>38</v>
      </c>
      <c r="BI37" s="190">
        <f t="shared" si="76"/>
        <v>63</v>
      </c>
      <c r="BJ37" s="190">
        <f t="shared" si="76"/>
        <v>101</v>
      </c>
      <c r="BK37" s="190">
        <f t="shared" si="76"/>
        <v>1029</v>
      </c>
      <c r="BL37" s="190">
        <f t="shared" si="76"/>
        <v>2763</v>
      </c>
      <c r="BM37" s="190">
        <f>SUM(BM21:BM36)</f>
        <v>3792</v>
      </c>
    </row>
    <row r="38" spans="1:65" s="255" customFormat="1" ht="22.5" x14ac:dyDescent="0.55000000000000004">
      <c r="A38" s="210" t="s">
        <v>44</v>
      </c>
      <c r="B38" s="211"/>
      <c r="C38" s="211"/>
      <c r="D38" s="211"/>
      <c r="E38" s="211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9"/>
    </row>
    <row r="39" spans="1:65" ht="22.5" x14ac:dyDescent="0.55000000000000004">
      <c r="A39" s="263"/>
      <c r="B39" s="260">
        <v>1</v>
      </c>
      <c r="C39" s="111" t="s">
        <v>45</v>
      </c>
      <c r="D39" s="111" t="s">
        <v>46</v>
      </c>
      <c r="E39" s="110" t="s">
        <v>14</v>
      </c>
      <c r="F39" s="172">
        <v>5</v>
      </c>
      <c r="G39" s="172">
        <v>9</v>
      </c>
      <c r="H39" s="120">
        <f t="shared" ref="H39:H47" si="77">SUM(F39:G39)</f>
        <v>14</v>
      </c>
      <c r="I39" s="172">
        <v>8</v>
      </c>
      <c r="J39" s="172">
        <v>12</v>
      </c>
      <c r="K39" s="120">
        <f t="shared" ref="K39:K47" si="78">SUM(I39:J39)</f>
        <v>20</v>
      </c>
      <c r="L39" s="172">
        <v>7</v>
      </c>
      <c r="M39" s="172">
        <v>14</v>
      </c>
      <c r="N39" s="120">
        <f t="shared" ref="N39:N47" si="79">SUM(L39:M39)</f>
        <v>21</v>
      </c>
      <c r="O39" s="172">
        <v>15</v>
      </c>
      <c r="P39" s="172">
        <v>16</v>
      </c>
      <c r="Q39" s="120">
        <f t="shared" ref="Q39:Q47" si="80">SUM(O39:P39)</f>
        <v>31</v>
      </c>
      <c r="R39" s="173">
        <v>4</v>
      </c>
      <c r="S39" s="173">
        <v>2</v>
      </c>
      <c r="T39" s="120">
        <f t="shared" ref="T39:T47" si="81">SUM(R39:S39)</f>
        <v>6</v>
      </c>
      <c r="U39" s="172">
        <v>6</v>
      </c>
      <c r="V39" s="172">
        <v>4</v>
      </c>
      <c r="W39" s="120">
        <f t="shared" ref="W39:W47" si="82">SUM(U39:V39)</f>
        <v>10</v>
      </c>
      <c r="X39" s="173">
        <f t="shared" ref="X39:X47" si="83">F39+I39+L39+O39+R39+U39</f>
        <v>45</v>
      </c>
      <c r="Y39" s="173">
        <f t="shared" ref="Y39:Y47" si="84">G39+J39+M39+P39+S39+V39</f>
        <v>57</v>
      </c>
      <c r="Z39" s="119">
        <f t="shared" ref="Z39:Z47" si="85">SUM(X39:Y39)</f>
        <v>102</v>
      </c>
      <c r="AA39" s="173">
        <v>7</v>
      </c>
      <c r="AB39" s="173">
        <v>3</v>
      </c>
      <c r="AC39" s="120">
        <f>SUM(AA39:AB39)</f>
        <v>10</v>
      </c>
      <c r="AD39" s="172">
        <v>1</v>
      </c>
      <c r="AE39" s="172">
        <v>6</v>
      </c>
      <c r="AF39" s="120">
        <f>SUM(AD39:AE39)</f>
        <v>7</v>
      </c>
      <c r="AG39" s="172"/>
      <c r="AH39" s="172"/>
      <c r="AI39" s="120"/>
      <c r="AJ39" s="172">
        <v>2</v>
      </c>
      <c r="AK39" s="172">
        <v>7</v>
      </c>
      <c r="AL39" s="120">
        <f>SUM(AJ39:AK39)</f>
        <v>9</v>
      </c>
      <c r="AM39" s="172">
        <v>9</v>
      </c>
      <c r="AN39" s="172">
        <v>9</v>
      </c>
      <c r="AO39" s="120">
        <f>SUM(AM39:AN39)</f>
        <v>18</v>
      </c>
      <c r="AP39" s="173">
        <f t="shared" ref="AP39" si="86">AA39+AD39+AG39+AJ39+AM39</f>
        <v>19</v>
      </c>
      <c r="AQ39" s="173">
        <f t="shared" ref="AQ39" si="87">AB39+AE39+AH39+AK39+AN39</f>
        <v>25</v>
      </c>
      <c r="AR39" s="119">
        <f t="shared" ref="AR39" si="88">AC39+AF39+AI39+AL39+AO39</f>
        <v>44</v>
      </c>
      <c r="AS39" s="172">
        <f t="shared" ref="AS39:AS47" si="89">F39+AA39</f>
        <v>12</v>
      </c>
      <c r="AT39" s="172">
        <f t="shared" ref="AT39:AT47" si="90">G39+AB39</f>
        <v>12</v>
      </c>
      <c r="AU39" s="120">
        <f t="shared" ref="AU39:AU47" si="91">H39+AC39</f>
        <v>24</v>
      </c>
      <c r="AV39" s="175">
        <f t="shared" ref="AV39:AV47" si="92">I39+AD39</f>
        <v>9</v>
      </c>
      <c r="AW39" s="175">
        <f t="shared" ref="AW39:AW47" si="93">J39+AE39</f>
        <v>18</v>
      </c>
      <c r="AX39" s="120">
        <f t="shared" ref="AX39:AX47" si="94">K39+AF39</f>
        <v>27</v>
      </c>
      <c r="AY39" s="172">
        <f t="shared" ref="AY39:AY47" si="95">L39+AG39</f>
        <v>7</v>
      </c>
      <c r="AZ39" s="172">
        <f t="shared" ref="AZ39:AZ47" si="96">M39+AH39</f>
        <v>14</v>
      </c>
      <c r="BA39" s="120">
        <f t="shared" ref="BA39:BA47" si="97">N39+AI39</f>
        <v>21</v>
      </c>
      <c r="BB39" s="172">
        <f t="shared" ref="BB39:BB47" si="98">O39+AJ39</f>
        <v>17</v>
      </c>
      <c r="BC39" s="172">
        <f t="shared" ref="BC39:BC47" si="99">P39+AK39</f>
        <v>23</v>
      </c>
      <c r="BD39" s="120">
        <f t="shared" ref="BD39:BD47" si="100">Q39+AL39</f>
        <v>40</v>
      </c>
      <c r="BE39" s="120">
        <f t="shared" ref="BE39:BE47" si="101">R39</f>
        <v>4</v>
      </c>
      <c r="BF39" s="120">
        <f t="shared" ref="BF39:BF47" si="102">S39</f>
        <v>2</v>
      </c>
      <c r="BG39" s="120">
        <f t="shared" ref="BG39:BG47" si="103">T39</f>
        <v>6</v>
      </c>
      <c r="BH39" s="172">
        <f t="shared" ref="BH39:BH47" si="104">U39+AM39</f>
        <v>15</v>
      </c>
      <c r="BI39" s="172">
        <f t="shared" ref="BI39:BI47" si="105">V39+AN39</f>
        <v>13</v>
      </c>
      <c r="BJ39" s="120">
        <f t="shared" ref="BJ39:BJ47" si="106">W39+AO39</f>
        <v>28</v>
      </c>
      <c r="BK39" s="173">
        <f t="shared" ref="BK39:BK47" si="107">AS39+AV39+AY39+BB39+BE39+BH39</f>
        <v>64</v>
      </c>
      <c r="BL39" s="173">
        <f t="shared" ref="BL39:BL47" si="108">AT39+AW39+AZ39+BC39+BF39+BI39</f>
        <v>82</v>
      </c>
      <c r="BM39" s="121">
        <f t="shared" ref="BM39:BM47" si="109">BK39+BL39</f>
        <v>146</v>
      </c>
    </row>
    <row r="40" spans="1:65" ht="22.5" x14ac:dyDescent="0.55000000000000004">
      <c r="A40" s="263"/>
      <c r="B40" s="260">
        <v>2</v>
      </c>
      <c r="C40" s="1" t="s">
        <v>45</v>
      </c>
      <c r="D40" s="1" t="s">
        <v>47</v>
      </c>
      <c r="E40" s="43" t="s">
        <v>14</v>
      </c>
      <c r="F40" s="176">
        <v>6</v>
      </c>
      <c r="G40" s="176">
        <v>27</v>
      </c>
      <c r="H40" s="120">
        <f t="shared" si="77"/>
        <v>33</v>
      </c>
      <c r="I40" s="176">
        <v>3</v>
      </c>
      <c r="J40" s="176">
        <v>25</v>
      </c>
      <c r="K40" s="120">
        <f t="shared" si="78"/>
        <v>28</v>
      </c>
      <c r="L40" s="176">
        <v>2</v>
      </c>
      <c r="M40" s="176">
        <v>38</v>
      </c>
      <c r="N40" s="120">
        <f t="shared" si="79"/>
        <v>40</v>
      </c>
      <c r="O40" s="176">
        <v>1</v>
      </c>
      <c r="P40" s="176">
        <v>35</v>
      </c>
      <c r="Q40" s="120">
        <f t="shared" si="80"/>
        <v>36</v>
      </c>
      <c r="R40" s="173">
        <v>1</v>
      </c>
      <c r="S40" s="173">
        <v>5</v>
      </c>
      <c r="T40" s="120">
        <f t="shared" si="81"/>
        <v>6</v>
      </c>
      <c r="U40" s="176">
        <v>4</v>
      </c>
      <c r="V40" s="176">
        <v>7</v>
      </c>
      <c r="W40" s="122">
        <f t="shared" si="82"/>
        <v>11</v>
      </c>
      <c r="X40" s="173">
        <f t="shared" si="83"/>
        <v>17</v>
      </c>
      <c r="Y40" s="173">
        <f t="shared" si="84"/>
        <v>137</v>
      </c>
      <c r="Z40" s="119">
        <f t="shared" si="85"/>
        <v>154</v>
      </c>
      <c r="AA40" s="177"/>
      <c r="AB40" s="177"/>
      <c r="AC40" s="122"/>
      <c r="AD40" s="176"/>
      <c r="AE40" s="176"/>
      <c r="AF40" s="122"/>
      <c r="AG40" s="176"/>
      <c r="AH40" s="176"/>
      <c r="AI40" s="122"/>
      <c r="AJ40" s="176"/>
      <c r="AK40" s="176"/>
      <c r="AL40" s="122"/>
      <c r="AM40" s="176"/>
      <c r="AN40" s="176"/>
      <c r="AO40" s="122"/>
      <c r="AP40" s="173"/>
      <c r="AQ40" s="173"/>
      <c r="AR40" s="119"/>
      <c r="AS40" s="172">
        <f t="shared" si="89"/>
        <v>6</v>
      </c>
      <c r="AT40" s="172">
        <f t="shared" si="90"/>
        <v>27</v>
      </c>
      <c r="AU40" s="120">
        <f t="shared" si="91"/>
        <v>33</v>
      </c>
      <c r="AV40" s="175">
        <f t="shared" si="92"/>
        <v>3</v>
      </c>
      <c r="AW40" s="175">
        <f t="shared" si="93"/>
        <v>25</v>
      </c>
      <c r="AX40" s="120">
        <f t="shared" si="94"/>
        <v>28</v>
      </c>
      <c r="AY40" s="172">
        <f t="shared" si="95"/>
        <v>2</v>
      </c>
      <c r="AZ40" s="172">
        <f t="shared" si="96"/>
        <v>38</v>
      </c>
      <c r="BA40" s="120">
        <f t="shared" si="97"/>
        <v>40</v>
      </c>
      <c r="BB40" s="172">
        <f t="shared" si="98"/>
        <v>1</v>
      </c>
      <c r="BC40" s="172">
        <f t="shared" si="99"/>
        <v>35</v>
      </c>
      <c r="BD40" s="120">
        <f t="shared" si="100"/>
        <v>36</v>
      </c>
      <c r="BE40" s="120">
        <f t="shared" si="101"/>
        <v>1</v>
      </c>
      <c r="BF40" s="120">
        <f t="shared" si="102"/>
        <v>5</v>
      </c>
      <c r="BG40" s="120">
        <f t="shared" si="103"/>
        <v>6</v>
      </c>
      <c r="BH40" s="176">
        <f t="shared" si="104"/>
        <v>4</v>
      </c>
      <c r="BI40" s="176">
        <f t="shared" si="105"/>
        <v>7</v>
      </c>
      <c r="BJ40" s="122">
        <f t="shared" si="106"/>
        <v>11</v>
      </c>
      <c r="BK40" s="173">
        <f t="shared" si="107"/>
        <v>17</v>
      </c>
      <c r="BL40" s="173">
        <f t="shared" si="108"/>
        <v>137</v>
      </c>
      <c r="BM40" s="121">
        <f t="shared" si="109"/>
        <v>154</v>
      </c>
    </row>
    <row r="41" spans="1:65" ht="22.5" x14ac:dyDescent="0.55000000000000004">
      <c r="A41" s="263"/>
      <c r="B41" s="260">
        <v>3</v>
      </c>
      <c r="C41" s="1" t="s">
        <v>45</v>
      </c>
      <c r="D41" s="1" t="s">
        <v>48</v>
      </c>
      <c r="E41" s="43" t="s">
        <v>14</v>
      </c>
      <c r="F41" s="176">
        <v>8</v>
      </c>
      <c r="G41" s="176">
        <v>15</v>
      </c>
      <c r="H41" s="120">
        <f t="shared" si="77"/>
        <v>23</v>
      </c>
      <c r="I41" s="176">
        <v>7</v>
      </c>
      <c r="J41" s="176">
        <v>7</v>
      </c>
      <c r="K41" s="120">
        <f t="shared" si="78"/>
        <v>14</v>
      </c>
      <c r="L41" s="176">
        <v>3</v>
      </c>
      <c r="M41" s="176">
        <v>18</v>
      </c>
      <c r="N41" s="120">
        <f t="shared" si="79"/>
        <v>21</v>
      </c>
      <c r="O41" s="176">
        <v>4</v>
      </c>
      <c r="P41" s="176">
        <v>15</v>
      </c>
      <c r="Q41" s="120">
        <f t="shared" si="80"/>
        <v>19</v>
      </c>
      <c r="R41" s="173">
        <v>1</v>
      </c>
      <c r="S41" s="173">
        <v>5</v>
      </c>
      <c r="T41" s="120">
        <f t="shared" si="81"/>
        <v>6</v>
      </c>
      <c r="U41" s="176">
        <v>2</v>
      </c>
      <c r="V41" s="176">
        <v>4</v>
      </c>
      <c r="W41" s="122">
        <f t="shared" si="82"/>
        <v>6</v>
      </c>
      <c r="X41" s="173">
        <f t="shared" si="83"/>
        <v>25</v>
      </c>
      <c r="Y41" s="173">
        <f t="shared" si="84"/>
        <v>64</v>
      </c>
      <c r="Z41" s="119">
        <f t="shared" si="85"/>
        <v>89</v>
      </c>
      <c r="AA41" s="177"/>
      <c r="AB41" s="177"/>
      <c r="AC41" s="122"/>
      <c r="AD41" s="176"/>
      <c r="AE41" s="176"/>
      <c r="AF41" s="122"/>
      <c r="AG41" s="176"/>
      <c r="AH41" s="176"/>
      <c r="AI41" s="122"/>
      <c r="AJ41" s="176"/>
      <c r="AK41" s="176"/>
      <c r="AL41" s="122"/>
      <c r="AM41" s="176"/>
      <c r="AN41" s="176"/>
      <c r="AO41" s="122"/>
      <c r="AP41" s="173"/>
      <c r="AQ41" s="173"/>
      <c r="AR41" s="119"/>
      <c r="AS41" s="172">
        <f t="shared" si="89"/>
        <v>8</v>
      </c>
      <c r="AT41" s="172">
        <f t="shared" si="90"/>
        <v>15</v>
      </c>
      <c r="AU41" s="120">
        <f t="shared" si="91"/>
        <v>23</v>
      </c>
      <c r="AV41" s="175">
        <f t="shared" si="92"/>
        <v>7</v>
      </c>
      <c r="AW41" s="175">
        <f t="shared" si="93"/>
        <v>7</v>
      </c>
      <c r="AX41" s="120">
        <f t="shared" si="94"/>
        <v>14</v>
      </c>
      <c r="AY41" s="172">
        <f t="shared" si="95"/>
        <v>3</v>
      </c>
      <c r="AZ41" s="172">
        <f t="shared" si="96"/>
        <v>18</v>
      </c>
      <c r="BA41" s="120">
        <f t="shared" si="97"/>
        <v>21</v>
      </c>
      <c r="BB41" s="172">
        <f t="shared" si="98"/>
        <v>4</v>
      </c>
      <c r="BC41" s="172">
        <f t="shared" si="99"/>
        <v>15</v>
      </c>
      <c r="BD41" s="120">
        <f t="shared" si="100"/>
        <v>19</v>
      </c>
      <c r="BE41" s="120">
        <f t="shared" si="101"/>
        <v>1</v>
      </c>
      <c r="BF41" s="120">
        <f t="shared" si="102"/>
        <v>5</v>
      </c>
      <c r="BG41" s="120">
        <f t="shared" si="103"/>
        <v>6</v>
      </c>
      <c r="BH41" s="176">
        <f t="shared" si="104"/>
        <v>2</v>
      </c>
      <c r="BI41" s="176">
        <f t="shared" si="105"/>
        <v>4</v>
      </c>
      <c r="BJ41" s="122">
        <f t="shared" si="106"/>
        <v>6</v>
      </c>
      <c r="BK41" s="173">
        <f t="shared" si="107"/>
        <v>25</v>
      </c>
      <c r="BL41" s="173">
        <f t="shared" si="108"/>
        <v>64</v>
      </c>
      <c r="BM41" s="121">
        <f t="shared" si="109"/>
        <v>89</v>
      </c>
    </row>
    <row r="42" spans="1:65" ht="22.5" x14ac:dyDescent="0.55000000000000004">
      <c r="A42" s="263"/>
      <c r="B42" s="260">
        <v>4</v>
      </c>
      <c r="C42" s="1" t="s">
        <v>45</v>
      </c>
      <c r="D42" s="1" t="s">
        <v>49</v>
      </c>
      <c r="E42" s="43" t="s">
        <v>14</v>
      </c>
      <c r="F42" s="176">
        <v>27</v>
      </c>
      <c r="G42" s="176">
        <v>72</v>
      </c>
      <c r="H42" s="120">
        <f t="shared" si="77"/>
        <v>99</v>
      </c>
      <c r="I42" s="176">
        <v>10</v>
      </c>
      <c r="J42" s="176">
        <v>64</v>
      </c>
      <c r="K42" s="120">
        <f t="shared" si="78"/>
        <v>74</v>
      </c>
      <c r="L42" s="176">
        <v>19</v>
      </c>
      <c r="M42" s="176">
        <v>97</v>
      </c>
      <c r="N42" s="120">
        <f t="shared" si="79"/>
        <v>116</v>
      </c>
      <c r="O42" s="176">
        <v>8</v>
      </c>
      <c r="P42" s="176">
        <v>66</v>
      </c>
      <c r="Q42" s="120">
        <f t="shared" si="80"/>
        <v>74</v>
      </c>
      <c r="R42" s="173">
        <v>3</v>
      </c>
      <c r="S42" s="173">
        <v>19</v>
      </c>
      <c r="T42" s="120">
        <f t="shared" si="81"/>
        <v>22</v>
      </c>
      <c r="U42" s="176">
        <v>6</v>
      </c>
      <c r="V42" s="176">
        <v>15</v>
      </c>
      <c r="W42" s="122">
        <f t="shared" si="82"/>
        <v>21</v>
      </c>
      <c r="X42" s="173">
        <f t="shared" si="83"/>
        <v>73</v>
      </c>
      <c r="Y42" s="173">
        <f t="shared" si="84"/>
        <v>333</v>
      </c>
      <c r="Z42" s="119">
        <f t="shared" si="85"/>
        <v>406</v>
      </c>
      <c r="AA42" s="177"/>
      <c r="AB42" s="177">
        <v>1</v>
      </c>
      <c r="AC42" s="120">
        <f>SUM(AA42:AB42)</f>
        <v>1</v>
      </c>
      <c r="AD42" s="176"/>
      <c r="AE42" s="176"/>
      <c r="AF42" s="120"/>
      <c r="AG42" s="176"/>
      <c r="AH42" s="176"/>
      <c r="AI42" s="120"/>
      <c r="AJ42" s="176"/>
      <c r="AK42" s="176"/>
      <c r="AL42" s="120"/>
      <c r="AM42" s="176"/>
      <c r="AN42" s="176">
        <v>4</v>
      </c>
      <c r="AO42" s="122">
        <f>SUM(AM42:AN42)</f>
        <v>4</v>
      </c>
      <c r="AP42" s="173">
        <f t="shared" ref="AP42:AP43" si="110">AA42+AD42+AG42+AJ42+AM42</f>
        <v>0</v>
      </c>
      <c r="AQ42" s="173">
        <f t="shared" ref="AQ42:AQ43" si="111">AB42+AE42+AH42+AK42+AN42</f>
        <v>5</v>
      </c>
      <c r="AR42" s="119">
        <f t="shared" ref="AR42:AR43" si="112">AC42+AF42+AI42+AL42+AO42</f>
        <v>5</v>
      </c>
      <c r="AS42" s="172">
        <f t="shared" si="89"/>
        <v>27</v>
      </c>
      <c r="AT42" s="172">
        <f t="shared" si="90"/>
        <v>73</v>
      </c>
      <c r="AU42" s="120">
        <f t="shared" si="91"/>
        <v>100</v>
      </c>
      <c r="AV42" s="175">
        <f t="shared" si="92"/>
        <v>10</v>
      </c>
      <c r="AW42" s="175">
        <f t="shared" si="93"/>
        <v>64</v>
      </c>
      <c r="AX42" s="120">
        <f t="shared" si="94"/>
        <v>74</v>
      </c>
      <c r="AY42" s="172">
        <f t="shared" si="95"/>
        <v>19</v>
      </c>
      <c r="AZ42" s="172">
        <f t="shared" si="96"/>
        <v>97</v>
      </c>
      <c r="BA42" s="120">
        <f t="shared" si="97"/>
        <v>116</v>
      </c>
      <c r="BB42" s="172">
        <f t="shared" si="98"/>
        <v>8</v>
      </c>
      <c r="BC42" s="172">
        <f t="shared" si="99"/>
        <v>66</v>
      </c>
      <c r="BD42" s="120">
        <f t="shared" si="100"/>
        <v>74</v>
      </c>
      <c r="BE42" s="120">
        <f t="shared" si="101"/>
        <v>3</v>
      </c>
      <c r="BF42" s="120">
        <f t="shared" si="102"/>
        <v>19</v>
      </c>
      <c r="BG42" s="120">
        <f t="shared" si="103"/>
        <v>22</v>
      </c>
      <c r="BH42" s="176">
        <f t="shared" si="104"/>
        <v>6</v>
      </c>
      <c r="BI42" s="176">
        <f t="shared" si="105"/>
        <v>19</v>
      </c>
      <c r="BJ42" s="122">
        <f t="shared" si="106"/>
        <v>25</v>
      </c>
      <c r="BK42" s="173">
        <f t="shared" si="107"/>
        <v>73</v>
      </c>
      <c r="BL42" s="173">
        <f t="shared" si="108"/>
        <v>338</v>
      </c>
      <c r="BM42" s="121">
        <f t="shared" si="109"/>
        <v>411</v>
      </c>
    </row>
    <row r="43" spans="1:65" ht="22.5" x14ac:dyDescent="0.55000000000000004">
      <c r="A43" s="263"/>
      <c r="B43" s="260">
        <v>5</v>
      </c>
      <c r="C43" s="1" t="s">
        <v>45</v>
      </c>
      <c r="D43" s="1" t="s">
        <v>50</v>
      </c>
      <c r="E43" s="43" t="s">
        <v>14</v>
      </c>
      <c r="F43" s="176"/>
      <c r="G43" s="176"/>
      <c r="H43" s="120"/>
      <c r="I43" s="176"/>
      <c r="J43" s="176">
        <v>9</v>
      </c>
      <c r="K43" s="120">
        <f t="shared" si="78"/>
        <v>9</v>
      </c>
      <c r="L43" s="176">
        <v>1</v>
      </c>
      <c r="M43" s="176">
        <v>6</v>
      </c>
      <c r="N43" s="120">
        <f t="shared" si="79"/>
        <v>7</v>
      </c>
      <c r="O43" s="176"/>
      <c r="P43" s="176"/>
      <c r="Q43" s="120"/>
      <c r="R43" s="173"/>
      <c r="S43" s="173"/>
      <c r="T43" s="120"/>
      <c r="U43" s="176">
        <v>1</v>
      </c>
      <c r="V43" s="176">
        <v>1</v>
      </c>
      <c r="W43" s="122">
        <f t="shared" si="82"/>
        <v>2</v>
      </c>
      <c r="X43" s="173">
        <f t="shared" si="83"/>
        <v>2</v>
      </c>
      <c r="Y43" s="173">
        <f t="shared" si="84"/>
        <v>16</v>
      </c>
      <c r="Z43" s="119">
        <f t="shared" si="85"/>
        <v>18</v>
      </c>
      <c r="AA43" s="177"/>
      <c r="AB43" s="177"/>
      <c r="AC43" s="122"/>
      <c r="AD43" s="176"/>
      <c r="AE43" s="176"/>
      <c r="AF43" s="122"/>
      <c r="AG43" s="176"/>
      <c r="AH43" s="176"/>
      <c r="AI43" s="122"/>
      <c r="AJ43" s="176">
        <v>5</v>
      </c>
      <c r="AK43" s="176">
        <v>7</v>
      </c>
      <c r="AL43" s="122">
        <f>SUM(AJ43:AK43)</f>
        <v>12</v>
      </c>
      <c r="AM43" s="176">
        <v>2</v>
      </c>
      <c r="AN43" s="176">
        <v>5</v>
      </c>
      <c r="AO43" s="122">
        <f>SUM(AM43:AN43)</f>
        <v>7</v>
      </c>
      <c r="AP43" s="173">
        <f t="shared" si="110"/>
        <v>7</v>
      </c>
      <c r="AQ43" s="173">
        <f t="shared" si="111"/>
        <v>12</v>
      </c>
      <c r="AR43" s="119">
        <f t="shared" si="112"/>
        <v>19</v>
      </c>
      <c r="AS43" s="172"/>
      <c r="AT43" s="172"/>
      <c r="AU43" s="120"/>
      <c r="AV43" s="175"/>
      <c r="AW43" s="175">
        <f t="shared" si="93"/>
        <v>9</v>
      </c>
      <c r="AX43" s="120">
        <f t="shared" si="94"/>
        <v>9</v>
      </c>
      <c r="AY43" s="172">
        <f t="shared" si="95"/>
        <v>1</v>
      </c>
      <c r="AZ43" s="172">
        <f t="shared" si="96"/>
        <v>6</v>
      </c>
      <c r="BA43" s="120">
        <f t="shared" si="97"/>
        <v>7</v>
      </c>
      <c r="BB43" s="172">
        <f t="shared" si="98"/>
        <v>5</v>
      </c>
      <c r="BC43" s="172">
        <f t="shared" si="99"/>
        <v>7</v>
      </c>
      <c r="BD43" s="120">
        <f t="shared" si="100"/>
        <v>12</v>
      </c>
      <c r="BE43" s="120"/>
      <c r="BF43" s="120"/>
      <c r="BG43" s="120"/>
      <c r="BH43" s="176">
        <f t="shared" si="104"/>
        <v>3</v>
      </c>
      <c r="BI43" s="176">
        <f t="shared" si="105"/>
        <v>6</v>
      </c>
      <c r="BJ43" s="122">
        <f t="shared" si="106"/>
        <v>9</v>
      </c>
      <c r="BK43" s="173">
        <f t="shared" si="107"/>
        <v>9</v>
      </c>
      <c r="BL43" s="173">
        <f t="shared" si="108"/>
        <v>28</v>
      </c>
      <c r="BM43" s="121">
        <f t="shared" si="109"/>
        <v>37</v>
      </c>
    </row>
    <row r="44" spans="1:65" ht="22.5" x14ac:dyDescent="0.55000000000000004">
      <c r="A44" s="263"/>
      <c r="B44" s="260">
        <v>6</v>
      </c>
      <c r="C44" s="1" t="s">
        <v>45</v>
      </c>
      <c r="D44" s="1" t="s">
        <v>51</v>
      </c>
      <c r="E44" s="43" t="s">
        <v>14</v>
      </c>
      <c r="F44" s="176">
        <v>12</v>
      </c>
      <c r="G44" s="176">
        <v>3</v>
      </c>
      <c r="H44" s="120">
        <f t="shared" si="77"/>
        <v>15</v>
      </c>
      <c r="I44" s="176">
        <v>3</v>
      </c>
      <c r="J44" s="176">
        <v>5</v>
      </c>
      <c r="K44" s="120">
        <f t="shared" si="78"/>
        <v>8</v>
      </c>
      <c r="L44" s="176">
        <v>10</v>
      </c>
      <c r="M44" s="176">
        <v>3</v>
      </c>
      <c r="N44" s="120">
        <f t="shared" si="79"/>
        <v>13</v>
      </c>
      <c r="O44" s="176">
        <v>8</v>
      </c>
      <c r="P44" s="176">
        <v>13</v>
      </c>
      <c r="Q44" s="120">
        <f t="shared" si="80"/>
        <v>21</v>
      </c>
      <c r="R44" s="173">
        <v>8</v>
      </c>
      <c r="S44" s="173">
        <v>3</v>
      </c>
      <c r="T44" s="120">
        <f t="shared" si="81"/>
        <v>11</v>
      </c>
      <c r="U44" s="176">
        <v>7</v>
      </c>
      <c r="V44" s="176">
        <v>1</v>
      </c>
      <c r="W44" s="122">
        <f t="shared" si="82"/>
        <v>8</v>
      </c>
      <c r="X44" s="173">
        <f t="shared" si="83"/>
        <v>48</v>
      </c>
      <c r="Y44" s="173">
        <f t="shared" si="84"/>
        <v>28</v>
      </c>
      <c r="Z44" s="119">
        <f t="shared" si="85"/>
        <v>76</v>
      </c>
      <c r="AA44" s="177"/>
      <c r="AB44" s="177"/>
      <c r="AC44" s="122"/>
      <c r="AD44" s="176"/>
      <c r="AE44" s="176"/>
      <c r="AF44" s="122"/>
      <c r="AG44" s="176"/>
      <c r="AH44" s="176"/>
      <c r="AI44" s="122"/>
      <c r="AJ44" s="176"/>
      <c r="AK44" s="176"/>
      <c r="AL44" s="122"/>
      <c r="AM44" s="176"/>
      <c r="AN44" s="176"/>
      <c r="AO44" s="122"/>
      <c r="AP44" s="173"/>
      <c r="AQ44" s="173"/>
      <c r="AR44" s="119"/>
      <c r="AS44" s="172">
        <f t="shared" si="89"/>
        <v>12</v>
      </c>
      <c r="AT44" s="172">
        <f t="shared" si="90"/>
        <v>3</v>
      </c>
      <c r="AU44" s="120">
        <f t="shared" si="91"/>
        <v>15</v>
      </c>
      <c r="AV44" s="175">
        <f t="shared" si="92"/>
        <v>3</v>
      </c>
      <c r="AW44" s="175">
        <f t="shared" si="93"/>
        <v>5</v>
      </c>
      <c r="AX44" s="120">
        <f t="shared" si="94"/>
        <v>8</v>
      </c>
      <c r="AY44" s="172">
        <f t="shared" si="95"/>
        <v>10</v>
      </c>
      <c r="AZ44" s="172">
        <f t="shared" si="96"/>
        <v>3</v>
      </c>
      <c r="BA44" s="120">
        <f t="shared" si="97"/>
        <v>13</v>
      </c>
      <c r="BB44" s="172">
        <f t="shared" si="98"/>
        <v>8</v>
      </c>
      <c r="BC44" s="172">
        <f t="shared" si="99"/>
        <v>13</v>
      </c>
      <c r="BD44" s="120">
        <f t="shared" si="100"/>
        <v>21</v>
      </c>
      <c r="BE44" s="120">
        <f t="shared" si="101"/>
        <v>8</v>
      </c>
      <c r="BF44" s="120">
        <f t="shared" si="102"/>
        <v>3</v>
      </c>
      <c r="BG44" s="120">
        <f t="shared" si="103"/>
        <v>11</v>
      </c>
      <c r="BH44" s="176">
        <f t="shared" si="104"/>
        <v>7</v>
      </c>
      <c r="BI44" s="176">
        <f t="shared" si="105"/>
        <v>1</v>
      </c>
      <c r="BJ44" s="122">
        <f t="shared" si="106"/>
        <v>8</v>
      </c>
      <c r="BK44" s="173">
        <f t="shared" si="107"/>
        <v>48</v>
      </c>
      <c r="BL44" s="173">
        <f t="shared" si="108"/>
        <v>28</v>
      </c>
      <c r="BM44" s="121">
        <f t="shared" si="109"/>
        <v>76</v>
      </c>
    </row>
    <row r="45" spans="1:65" ht="22.5" x14ac:dyDescent="0.55000000000000004">
      <c r="A45" s="263"/>
      <c r="B45" s="260">
        <v>7</v>
      </c>
      <c r="C45" s="1" t="s">
        <v>45</v>
      </c>
      <c r="D45" s="1" t="s">
        <v>76</v>
      </c>
      <c r="E45" s="43" t="s">
        <v>14</v>
      </c>
      <c r="F45" s="176">
        <v>9</v>
      </c>
      <c r="G45" s="176">
        <v>66</v>
      </c>
      <c r="H45" s="120">
        <f t="shared" si="77"/>
        <v>75</v>
      </c>
      <c r="I45" s="176">
        <v>4</v>
      </c>
      <c r="J45" s="176">
        <v>32</v>
      </c>
      <c r="K45" s="120">
        <f t="shared" si="78"/>
        <v>36</v>
      </c>
      <c r="L45" s="176">
        <v>6</v>
      </c>
      <c r="M45" s="176">
        <v>56</v>
      </c>
      <c r="N45" s="120">
        <f t="shared" si="79"/>
        <v>62</v>
      </c>
      <c r="O45" s="176">
        <v>10</v>
      </c>
      <c r="P45" s="176">
        <v>59</v>
      </c>
      <c r="Q45" s="120">
        <f t="shared" si="80"/>
        <v>69</v>
      </c>
      <c r="R45" s="173">
        <v>2</v>
      </c>
      <c r="S45" s="173">
        <v>20</v>
      </c>
      <c r="T45" s="120">
        <f t="shared" si="81"/>
        <v>22</v>
      </c>
      <c r="U45" s="176">
        <v>1</v>
      </c>
      <c r="V45" s="176">
        <v>14</v>
      </c>
      <c r="W45" s="122">
        <f t="shared" si="82"/>
        <v>15</v>
      </c>
      <c r="X45" s="173">
        <f t="shared" si="83"/>
        <v>32</v>
      </c>
      <c r="Y45" s="173">
        <f t="shared" si="84"/>
        <v>247</v>
      </c>
      <c r="Z45" s="119">
        <f t="shared" si="85"/>
        <v>279</v>
      </c>
      <c r="AA45" s="177">
        <v>1</v>
      </c>
      <c r="AB45" s="177">
        <v>1</v>
      </c>
      <c r="AC45" s="120">
        <f>SUM(AA45:AB45)</f>
        <v>2</v>
      </c>
      <c r="AD45" s="176"/>
      <c r="AE45" s="176"/>
      <c r="AF45" s="122"/>
      <c r="AG45" s="176"/>
      <c r="AH45" s="176"/>
      <c r="AI45" s="120"/>
      <c r="AJ45" s="176">
        <v>3</v>
      </c>
      <c r="AK45" s="176">
        <v>5</v>
      </c>
      <c r="AL45" s="120">
        <f>SUM(AJ45:AK45)</f>
        <v>8</v>
      </c>
      <c r="AM45" s="176">
        <v>8</v>
      </c>
      <c r="AN45" s="176">
        <v>15</v>
      </c>
      <c r="AO45" s="122">
        <f>SUM(AM45:AN45)</f>
        <v>23</v>
      </c>
      <c r="AP45" s="173">
        <f t="shared" ref="AP45" si="113">AA45+AD45+AG45+AJ45+AM45</f>
        <v>12</v>
      </c>
      <c r="AQ45" s="173">
        <f t="shared" ref="AQ45" si="114">AB45+AE45+AH45+AK45+AN45</f>
        <v>21</v>
      </c>
      <c r="AR45" s="119">
        <f t="shared" ref="AR45" si="115">AC45+AF45+AI45+AL45+AO45</f>
        <v>33</v>
      </c>
      <c r="AS45" s="172">
        <f t="shared" si="89"/>
        <v>10</v>
      </c>
      <c r="AT45" s="172">
        <f t="shared" si="90"/>
        <v>67</v>
      </c>
      <c r="AU45" s="120">
        <f t="shared" si="91"/>
        <v>77</v>
      </c>
      <c r="AV45" s="175">
        <f t="shared" si="92"/>
        <v>4</v>
      </c>
      <c r="AW45" s="175">
        <f t="shared" si="93"/>
        <v>32</v>
      </c>
      <c r="AX45" s="120">
        <f t="shared" si="94"/>
        <v>36</v>
      </c>
      <c r="AY45" s="172">
        <f t="shared" si="95"/>
        <v>6</v>
      </c>
      <c r="AZ45" s="172">
        <f t="shared" si="96"/>
        <v>56</v>
      </c>
      <c r="BA45" s="120">
        <f t="shared" si="97"/>
        <v>62</v>
      </c>
      <c r="BB45" s="172">
        <f t="shared" si="98"/>
        <v>13</v>
      </c>
      <c r="BC45" s="172">
        <f t="shared" si="99"/>
        <v>64</v>
      </c>
      <c r="BD45" s="120">
        <f t="shared" si="100"/>
        <v>77</v>
      </c>
      <c r="BE45" s="120">
        <f t="shared" si="101"/>
        <v>2</v>
      </c>
      <c r="BF45" s="120">
        <f t="shared" si="102"/>
        <v>20</v>
      </c>
      <c r="BG45" s="120">
        <f t="shared" si="103"/>
        <v>22</v>
      </c>
      <c r="BH45" s="176">
        <f t="shared" si="104"/>
        <v>9</v>
      </c>
      <c r="BI45" s="176">
        <f t="shared" si="105"/>
        <v>29</v>
      </c>
      <c r="BJ45" s="122">
        <f t="shared" si="106"/>
        <v>38</v>
      </c>
      <c r="BK45" s="173">
        <f t="shared" si="107"/>
        <v>44</v>
      </c>
      <c r="BL45" s="173">
        <f t="shared" si="108"/>
        <v>268</v>
      </c>
      <c r="BM45" s="121">
        <f t="shared" si="109"/>
        <v>312</v>
      </c>
    </row>
    <row r="46" spans="1:65" ht="22.5" x14ac:dyDescent="0.55000000000000004">
      <c r="A46" s="263"/>
      <c r="B46" s="260">
        <v>8</v>
      </c>
      <c r="C46" s="1" t="s">
        <v>45</v>
      </c>
      <c r="D46" s="1" t="s">
        <v>77</v>
      </c>
      <c r="E46" s="43" t="s">
        <v>14</v>
      </c>
      <c r="F46" s="176">
        <v>4</v>
      </c>
      <c r="G46" s="176">
        <v>3</v>
      </c>
      <c r="H46" s="120">
        <f t="shared" si="77"/>
        <v>7</v>
      </c>
      <c r="I46" s="176">
        <v>3</v>
      </c>
      <c r="J46" s="176">
        <v>5</v>
      </c>
      <c r="K46" s="120">
        <f t="shared" si="78"/>
        <v>8</v>
      </c>
      <c r="L46" s="176">
        <v>10</v>
      </c>
      <c r="M46" s="176">
        <v>8</v>
      </c>
      <c r="N46" s="120">
        <f t="shared" si="79"/>
        <v>18</v>
      </c>
      <c r="O46" s="176">
        <v>5</v>
      </c>
      <c r="P46" s="176">
        <v>12</v>
      </c>
      <c r="Q46" s="120">
        <f t="shared" si="80"/>
        <v>17</v>
      </c>
      <c r="R46" s="173">
        <v>2</v>
      </c>
      <c r="S46" s="173">
        <v>1</v>
      </c>
      <c r="T46" s="120">
        <f t="shared" si="81"/>
        <v>3</v>
      </c>
      <c r="U46" s="176"/>
      <c r="V46" s="176"/>
      <c r="W46" s="122"/>
      <c r="X46" s="173">
        <f t="shared" si="83"/>
        <v>24</v>
      </c>
      <c r="Y46" s="173">
        <f t="shared" si="84"/>
        <v>29</v>
      </c>
      <c r="Z46" s="119">
        <f t="shared" si="85"/>
        <v>53</v>
      </c>
      <c r="AA46" s="177"/>
      <c r="AB46" s="177"/>
      <c r="AC46" s="122"/>
      <c r="AD46" s="176"/>
      <c r="AE46" s="176"/>
      <c r="AF46" s="122"/>
      <c r="AG46" s="176"/>
      <c r="AH46" s="176"/>
      <c r="AI46" s="122"/>
      <c r="AJ46" s="176"/>
      <c r="AK46" s="176"/>
      <c r="AL46" s="122"/>
      <c r="AM46" s="176"/>
      <c r="AN46" s="176"/>
      <c r="AO46" s="122"/>
      <c r="AP46" s="173"/>
      <c r="AQ46" s="173"/>
      <c r="AR46" s="119"/>
      <c r="AS46" s="172">
        <f t="shared" si="89"/>
        <v>4</v>
      </c>
      <c r="AT46" s="172">
        <f t="shared" si="90"/>
        <v>3</v>
      </c>
      <c r="AU46" s="120">
        <f t="shared" si="91"/>
        <v>7</v>
      </c>
      <c r="AV46" s="175">
        <f t="shared" si="92"/>
        <v>3</v>
      </c>
      <c r="AW46" s="175">
        <f t="shared" si="93"/>
        <v>5</v>
      </c>
      <c r="AX46" s="120">
        <f t="shared" si="94"/>
        <v>8</v>
      </c>
      <c r="AY46" s="172">
        <f t="shared" si="95"/>
        <v>10</v>
      </c>
      <c r="AZ46" s="172">
        <f t="shared" si="96"/>
        <v>8</v>
      </c>
      <c r="BA46" s="120">
        <f t="shared" si="97"/>
        <v>18</v>
      </c>
      <c r="BB46" s="172">
        <f t="shared" si="98"/>
        <v>5</v>
      </c>
      <c r="BC46" s="172">
        <f t="shared" si="99"/>
        <v>12</v>
      </c>
      <c r="BD46" s="120">
        <f t="shared" si="100"/>
        <v>17</v>
      </c>
      <c r="BE46" s="120">
        <f t="shared" si="101"/>
        <v>2</v>
      </c>
      <c r="BF46" s="120">
        <f t="shared" si="102"/>
        <v>1</v>
      </c>
      <c r="BG46" s="120">
        <f t="shared" si="103"/>
        <v>3</v>
      </c>
      <c r="BH46" s="176"/>
      <c r="BI46" s="176"/>
      <c r="BJ46" s="122"/>
      <c r="BK46" s="173">
        <f t="shared" si="107"/>
        <v>24</v>
      </c>
      <c r="BL46" s="173">
        <f t="shared" si="108"/>
        <v>29</v>
      </c>
      <c r="BM46" s="121">
        <f t="shared" si="109"/>
        <v>53</v>
      </c>
    </row>
    <row r="47" spans="1:65" ht="22.5" x14ac:dyDescent="0.55000000000000004">
      <c r="A47" s="263"/>
      <c r="B47" s="260">
        <v>9</v>
      </c>
      <c r="C47" s="1" t="s">
        <v>52</v>
      </c>
      <c r="D47" s="1" t="s">
        <v>103</v>
      </c>
      <c r="E47" s="43" t="s">
        <v>14</v>
      </c>
      <c r="F47" s="176">
        <v>15</v>
      </c>
      <c r="G47" s="176">
        <v>8</v>
      </c>
      <c r="H47" s="120">
        <f t="shared" si="77"/>
        <v>23</v>
      </c>
      <c r="I47" s="176">
        <v>14</v>
      </c>
      <c r="J47" s="176">
        <v>5</v>
      </c>
      <c r="K47" s="120">
        <f t="shared" si="78"/>
        <v>19</v>
      </c>
      <c r="L47" s="176">
        <v>7</v>
      </c>
      <c r="M47" s="176">
        <v>13</v>
      </c>
      <c r="N47" s="120">
        <f t="shared" si="79"/>
        <v>20</v>
      </c>
      <c r="O47" s="176">
        <v>2</v>
      </c>
      <c r="P47" s="176">
        <v>6</v>
      </c>
      <c r="Q47" s="120">
        <f t="shared" si="80"/>
        <v>8</v>
      </c>
      <c r="R47" s="173">
        <v>1</v>
      </c>
      <c r="S47" s="173">
        <v>3</v>
      </c>
      <c r="T47" s="120">
        <f t="shared" si="81"/>
        <v>4</v>
      </c>
      <c r="U47" s="176">
        <v>3</v>
      </c>
      <c r="V47" s="176">
        <v>1</v>
      </c>
      <c r="W47" s="122">
        <f t="shared" si="82"/>
        <v>4</v>
      </c>
      <c r="X47" s="173">
        <f t="shared" si="83"/>
        <v>42</v>
      </c>
      <c r="Y47" s="173">
        <f t="shared" si="84"/>
        <v>36</v>
      </c>
      <c r="Z47" s="119">
        <f t="shared" si="85"/>
        <v>78</v>
      </c>
      <c r="AA47" s="177"/>
      <c r="AB47" s="177"/>
      <c r="AC47" s="122"/>
      <c r="AD47" s="176"/>
      <c r="AE47" s="176"/>
      <c r="AF47" s="122"/>
      <c r="AG47" s="176"/>
      <c r="AH47" s="176"/>
      <c r="AI47" s="122"/>
      <c r="AJ47" s="176"/>
      <c r="AK47" s="176"/>
      <c r="AL47" s="122"/>
      <c r="AM47" s="176"/>
      <c r="AN47" s="176"/>
      <c r="AO47" s="122"/>
      <c r="AP47" s="173"/>
      <c r="AQ47" s="173"/>
      <c r="AR47" s="119"/>
      <c r="AS47" s="172">
        <f t="shared" si="89"/>
        <v>15</v>
      </c>
      <c r="AT47" s="172">
        <f t="shared" si="90"/>
        <v>8</v>
      </c>
      <c r="AU47" s="120">
        <f t="shared" si="91"/>
        <v>23</v>
      </c>
      <c r="AV47" s="175">
        <f t="shared" si="92"/>
        <v>14</v>
      </c>
      <c r="AW47" s="175">
        <f t="shared" si="93"/>
        <v>5</v>
      </c>
      <c r="AX47" s="120">
        <f t="shared" si="94"/>
        <v>19</v>
      </c>
      <c r="AY47" s="172">
        <f t="shared" si="95"/>
        <v>7</v>
      </c>
      <c r="AZ47" s="172">
        <f t="shared" si="96"/>
        <v>13</v>
      </c>
      <c r="BA47" s="120">
        <f t="shared" si="97"/>
        <v>20</v>
      </c>
      <c r="BB47" s="172">
        <f t="shared" si="98"/>
        <v>2</v>
      </c>
      <c r="BC47" s="172">
        <f t="shared" si="99"/>
        <v>6</v>
      </c>
      <c r="BD47" s="120">
        <f t="shared" si="100"/>
        <v>8</v>
      </c>
      <c r="BE47" s="120">
        <f t="shared" si="101"/>
        <v>1</v>
      </c>
      <c r="BF47" s="120">
        <f t="shared" si="102"/>
        <v>3</v>
      </c>
      <c r="BG47" s="120">
        <f t="shared" si="103"/>
        <v>4</v>
      </c>
      <c r="BH47" s="176">
        <f t="shared" si="104"/>
        <v>3</v>
      </c>
      <c r="BI47" s="176">
        <f t="shared" si="105"/>
        <v>1</v>
      </c>
      <c r="BJ47" s="122">
        <f t="shared" si="106"/>
        <v>4</v>
      </c>
      <c r="BK47" s="173">
        <f t="shared" si="107"/>
        <v>42</v>
      </c>
      <c r="BL47" s="173">
        <f t="shared" si="108"/>
        <v>36</v>
      </c>
      <c r="BM47" s="121">
        <f t="shared" si="109"/>
        <v>78</v>
      </c>
    </row>
    <row r="48" spans="1:65" s="255" customFormat="1" ht="23.25" thickBot="1" x14ac:dyDescent="0.6">
      <c r="A48" s="400" t="s">
        <v>53</v>
      </c>
      <c r="B48" s="401"/>
      <c r="C48" s="401"/>
      <c r="D48" s="401"/>
      <c r="E48" s="402"/>
      <c r="F48" s="191">
        <f>SUM(F39:F47)</f>
        <v>86</v>
      </c>
      <c r="G48" s="191">
        <f t="shared" ref="G48:Z48" si="116">SUM(G39:G47)</f>
        <v>203</v>
      </c>
      <c r="H48" s="191">
        <f t="shared" si="116"/>
        <v>289</v>
      </c>
      <c r="I48" s="191">
        <f t="shared" si="116"/>
        <v>52</v>
      </c>
      <c r="J48" s="191">
        <f t="shared" si="116"/>
        <v>164</v>
      </c>
      <c r="K48" s="191">
        <f t="shared" si="116"/>
        <v>216</v>
      </c>
      <c r="L48" s="191">
        <f t="shared" si="116"/>
        <v>65</v>
      </c>
      <c r="M48" s="191">
        <f t="shared" si="116"/>
        <v>253</v>
      </c>
      <c r="N48" s="191">
        <f t="shared" si="116"/>
        <v>318</v>
      </c>
      <c r="O48" s="191">
        <f t="shared" si="116"/>
        <v>53</v>
      </c>
      <c r="P48" s="191">
        <f t="shared" si="116"/>
        <v>222</v>
      </c>
      <c r="Q48" s="191">
        <f t="shared" si="116"/>
        <v>275</v>
      </c>
      <c r="R48" s="191">
        <f t="shared" si="116"/>
        <v>22</v>
      </c>
      <c r="S48" s="191">
        <f t="shared" si="116"/>
        <v>58</v>
      </c>
      <c r="T48" s="191">
        <f t="shared" si="116"/>
        <v>80</v>
      </c>
      <c r="U48" s="191">
        <f t="shared" si="116"/>
        <v>30</v>
      </c>
      <c r="V48" s="191">
        <f t="shared" si="116"/>
        <v>47</v>
      </c>
      <c r="W48" s="191">
        <f t="shared" si="116"/>
        <v>77</v>
      </c>
      <c r="X48" s="191">
        <f t="shared" si="116"/>
        <v>308</v>
      </c>
      <c r="Y48" s="191">
        <f t="shared" si="116"/>
        <v>947</v>
      </c>
      <c r="Z48" s="191">
        <f t="shared" si="116"/>
        <v>1255</v>
      </c>
      <c r="AA48" s="191">
        <f>SUM(AA39:AA47)</f>
        <v>8</v>
      </c>
      <c r="AB48" s="191">
        <f t="shared" ref="AB48:BM48" si="117">SUM(AB39:AB47)</f>
        <v>5</v>
      </c>
      <c r="AC48" s="191">
        <f t="shared" si="117"/>
        <v>13</v>
      </c>
      <c r="AD48" s="191">
        <f t="shared" si="117"/>
        <v>1</v>
      </c>
      <c r="AE48" s="191">
        <f t="shared" si="117"/>
        <v>6</v>
      </c>
      <c r="AF48" s="191">
        <f t="shared" si="117"/>
        <v>7</v>
      </c>
      <c r="AG48" s="191">
        <f t="shared" si="117"/>
        <v>0</v>
      </c>
      <c r="AH48" s="191">
        <f t="shared" si="117"/>
        <v>0</v>
      </c>
      <c r="AI48" s="191">
        <f t="shared" si="117"/>
        <v>0</v>
      </c>
      <c r="AJ48" s="191">
        <f t="shared" si="117"/>
        <v>10</v>
      </c>
      <c r="AK48" s="191">
        <f t="shared" si="117"/>
        <v>19</v>
      </c>
      <c r="AL48" s="191">
        <f t="shared" si="117"/>
        <v>29</v>
      </c>
      <c r="AM48" s="191">
        <f t="shared" si="117"/>
        <v>19</v>
      </c>
      <c r="AN48" s="191">
        <f t="shared" si="117"/>
        <v>33</v>
      </c>
      <c r="AO48" s="191">
        <f t="shared" si="117"/>
        <v>52</v>
      </c>
      <c r="AP48" s="191">
        <f t="shared" si="117"/>
        <v>38</v>
      </c>
      <c r="AQ48" s="191">
        <f t="shared" si="117"/>
        <v>63</v>
      </c>
      <c r="AR48" s="191">
        <f t="shared" si="117"/>
        <v>101</v>
      </c>
      <c r="AS48" s="191">
        <f t="shared" si="117"/>
        <v>94</v>
      </c>
      <c r="AT48" s="191">
        <f t="shared" si="117"/>
        <v>208</v>
      </c>
      <c r="AU48" s="191">
        <f t="shared" si="117"/>
        <v>302</v>
      </c>
      <c r="AV48" s="191">
        <f t="shared" si="117"/>
        <v>53</v>
      </c>
      <c r="AW48" s="191">
        <f t="shared" si="117"/>
        <v>170</v>
      </c>
      <c r="AX48" s="191">
        <f t="shared" si="117"/>
        <v>223</v>
      </c>
      <c r="AY48" s="191">
        <f t="shared" si="117"/>
        <v>65</v>
      </c>
      <c r="AZ48" s="191">
        <f t="shared" si="117"/>
        <v>253</v>
      </c>
      <c r="BA48" s="191">
        <f t="shared" si="117"/>
        <v>318</v>
      </c>
      <c r="BB48" s="191">
        <f t="shared" si="117"/>
        <v>63</v>
      </c>
      <c r="BC48" s="191">
        <f t="shared" si="117"/>
        <v>241</v>
      </c>
      <c r="BD48" s="191">
        <f t="shared" si="117"/>
        <v>304</v>
      </c>
      <c r="BE48" s="191">
        <f t="shared" si="117"/>
        <v>22</v>
      </c>
      <c r="BF48" s="191">
        <f t="shared" si="117"/>
        <v>58</v>
      </c>
      <c r="BG48" s="191">
        <f t="shared" si="117"/>
        <v>80</v>
      </c>
      <c r="BH48" s="191">
        <f t="shared" si="117"/>
        <v>49</v>
      </c>
      <c r="BI48" s="191">
        <f t="shared" si="117"/>
        <v>80</v>
      </c>
      <c r="BJ48" s="191">
        <f t="shared" si="117"/>
        <v>129</v>
      </c>
      <c r="BK48" s="191">
        <f t="shared" si="117"/>
        <v>346</v>
      </c>
      <c r="BL48" s="191">
        <f t="shared" si="117"/>
        <v>1010</v>
      </c>
      <c r="BM48" s="203">
        <f t="shared" si="117"/>
        <v>1356</v>
      </c>
    </row>
    <row r="49" spans="1:65" s="255" customFormat="1" ht="22.5" x14ac:dyDescent="0.55000000000000004">
      <c r="A49" s="208" t="s">
        <v>54</v>
      </c>
      <c r="B49" s="209"/>
      <c r="C49" s="209"/>
      <c r="D49" s="209"/>
      <c r="E49" s="209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1"/>
    </row>
    <row r="50" spans="1:65" ht="22.5" x14ac:dyDescent="0.55000000000000004">
      <c r="A50" s="263"/>
      <c r="B50" s="260">
        <v>1</v>
      </c>
      <c r="C50" s="111" t="s">
        <v>45</v>
      </c>
      <c r="D50" s="111" t="s">
        <v>56</v>
      </c>
      <c r="E50" s="110" t="s">
        <v>14</v>
      </c>
      <c r="F50" s="172">
        <v>5</v>
      </c>
      <c r="G50" s="172">
        <v>13</v>
      </c>
      <c r="H50" s="124">
        <f t="shared" ref="H50:H56" si="118">SUM(F50:G50)</f>
        <v>18</v>
      </c>
      <c r="I50" s="172">
        <v>5</v>
      </c>
      <c r="J50" s="172">
        <v>30</v>
      </c>
      <c r="K50" s="124">
        <f t="shared" ref="K50:K57" si="119">SUM(I50:J50)</f>
        <v>35</v>
      </c>
      <c r="L50" s="172">
        <v>8</v>
      </c>
      <c r="M50" s="172">
        <v>44</v>
      </c>
      <c r="N50" s="124">
        <f t="shared" ref="N50:N56" si="120">SUM(L50:M50)</f>
        <v>52</v>
      </c>
      <c r="O50" s="172">
        <v>11</v>
      </c>
      <c r="P50" s="172">
        <v>37</v>
      </c>
      <c r="Q50" s="124">
        <f t="shared" ref="Q50:Q56" si="121">SUM(O50:P50)</f>
        <v>48</v>
      </c>
      <c r="R50" s="173">
        <v>4</v>
      </c>
      <c r="S50" s="173">
        <v>15</v>
      </c>
      <c r="T50" s="124">
        <f t="shared" ref="T50:T56" si="122">SUM(R50:S50)</f>
        <v>19</v>
      </c>
      <c r="U50" s="172"/>
      <c r="V50" s="172">
        <v>19</v>
      </c>
      <c r="W50" s="124">
        <f t="shared" ref="W50:W56" si="123">SUM(U50:V50)</f>
        <v>19</v>
      </c>
      <c r="X50" s="173">
        <f t="shared" ref="X50:X57" si="124">F50+I50+L50+O50+R50+U50</f>
        <v>33</v>
      </c>
      <c r="Y50" s="173">
        <f t="shared" ref="Y50:Y57" si="125">G50+J50+M50+P50+S50+V50</f>
        <v>158</v>
      </c>
      <c r="Z50" s="123">
        <f t="shared" ref="Z50:Z57" si="126">SUM(X50:Y50)</f>
        <v>191</v>
      </c>
      <c r="AA50" s="173"/>
      <c r="AB50" s="173"/>
      <c r="AC50" s="124"/>
      <c r="AD50" s="172"/>
      <c r="AE50" s="172"/>
      <c r="AF50" s="124"/>
      <c r="AG50" s="172"/>
      <c r="AH50" s="172"/>
      <c r="AI50" s="124"/>
      <c r="AJ50" s="172"/>
      <c r="AK50" s="172"/>
      <c r="AL50" s="124"/>
      <c r="AM50" s="172"/>
      <c r="AN50" s="172"/>
      <c r="AO50" s="124"/>
      <c r="AP50" s="173"/>
      <c r="AQ50" s="173"/>
      <c r="AR50" s="123"/>
      <c r="AS50" s="172">
        <f t="shared" ref="AS50:AS57" si="127">F50+AA50</f>
        <v>5</v>
      </c>
      <c r="AT50" s="172">
        <f t="shared" ref="AT50:AT57" si="128">G50+AB50</f>
        <v>13</v>
      </c>
      <c r="AU50" s="124">
        <f t="shared" ref="AU50:AU57" si="129">H50+AC50</f>
        <v>18</v>
      </c>
      <c r="AV50" s="175">
        <f t="shared" ref="AV50:AV57" si="130">I50+AD50</f>
        <v>5</v>
      </c>
      <c r="AW50" s="175">
        <f t="shared" ref="AW50:AW57" si="131">J50+AE50</f>
        <v>30</v>
      </c>
      <c r="AX50" s="124">
        <f t="shared" ref="AX50:AX57" si="132">K50+AF50</f>
        <v>35</v>
      </c>
      <c r="AY50" s="172">
        <f t="shared" ref="AY50:AY56" si="133">L50+AG50</f>
        <v>8</v>
      </c>
      <c r="AZ50" s="172">
        <f t="shared" ref="AZ50:AZ56" si="134">M50+AH50</f>
        <v>44</v>
      </c>
      <c r="BA50" s="124">
        <f t="shared" ref="BA50:BA56" si="135">N50+AI50</f>
        <v>52</v>
      </c>
      <c r="BB50" s="172">
        <f t="shared" ref="BB50:BB56" si="136">O50+AJ50</f>
        <v>11</v>
      </c>
      <c r="BC50" s="172">
        <f t="shared" ref="BC50:BC56" si="137">P50+AK50</f>
        <v>37</v>
      </c>
      <c r="BD50" s="124">
        <f t="shared" ref="BD50:BD56" si="138">Q50+AL50</f>
        <v>48</v>
      </c>
      <c r="BE50" s="124">
        <f t="shared" ref="BE50:BE55" si="139">R50</f>
        <v>4</v>
      </c>
      <c r="BF50" s="124">
        <f t="shared" ref="BF50:BF56" si="140">S50</f>
        <v>15</v>
      </c>
      <c r="BG50" s="124">
        <f t="shared" ref="BG50:BG56" si="141">T50</f>
        <v>19</v>
      </c>
      <c r="BH50" s="172"/>
      <c r="BI50" s="172">
        <f t="shared" ref="BI50:BI56" si="142">V50+AN50</f>
        <v>19</v>
      </c>
      <c r="BJ50" s="124">
        <f t="shared" ref="BJ50:BJ56" si="143">W50+AO50</f>
        <v>19</v>
      </c>
      <c r="BK50" s="173">
        <f t="shared" ref="BK50:BK57" si="144">AS50+AV50+AY50+BB50+BE50+BH50</f>
        <v>33</v>
      </c>
      <c r="BL50" s="173">
        <f t="shared" ref="BL50:BL57" si="145">AT50+AW50+AZ50+BC50+BF50+BI50</f>
        <v>158</v>
      </c>
      <c r="BM50" s="125">
        <f t="shared" ref="BM50:BM57" si="146">BK50+BL50</f>
        <v>191</v>
      </c>
    </row>
    <row r="51" spans="1:65" ht="22.5" x14ac:dyDescent="0.55000000000000004">
      <c r="A51" s="263"/>
      <c r="B51" s="260">
        <v>2</v>
      </c>
      <c r="C51" s="1" t="s">
        <v>55</v>
      </c>
      <c r="D51" s="1" t="s">
        <v>57</v>
      </c>
      <c r="E51" s="43" t="s">
        <v>14</v>
      </c>
      <c r="F51" s="176">
        <v>5</v>
      </c>
      <c r="G51" s="176">
        <v>12</v>
      </c>
      <c r="H51" s="124">
        <f t="shared" si="118"/>
        <v>17</v>
      </c>
      <c r="I51" s="176">
        <v>3</v>
      </c>
      <c r="J51" s="176">
        <v>17</v>
      </c>
      <c r="K51" s="124">
        <f t="shared" si="119"/>
        <v>20</v>
      </c>
      <c r="L51" s="176">
        <v>8</v>
      </c>
      <c r="M51" s="176">
        <v>15</v>
      </c>
      <c r="N51" s="124">
        <f t="shared" si="120"/>
        <v>23</v>
      </c>
      <c r="O51" s="176">
        <v>1</v>
      </c>
      <c r="P51" s="176">
        <v>15</v>
      </c>
      <c r="Q51" s="124">
        <f t="shared" si="121"/>
        <v>16</v>
      </c>
      <c r="R51" s="173">
        <v>2</v>
      </c>
      <c r="S51" s="173">
        <v>10</v>
      </c>
      <c r="T51" s="124">
        <f t="shared" si="122"/>
        <v>12</v>
      </c>
      <c r="U51" s="176"/>
      <c r="V51" s="176">
        <v>7</v>
      </c>
      <c r="W51" s="126">
        <f t="shared" si="123"/>
        <v>7</v>
      </c>
      <c r="X51" s="173">
        <f t="shared" si="124"/>
        <v>19</v>
      </c>
      <c r="Y51" s="173">
        <f t="shared" si="125"/>
        <v>76</v>
      </c>
      <c r="Z51" s="123">
        <f t="shared" si="126"/>
        <v>95</v>
      </c>
      <c r="AA51" s="177"/>
      <c r="AB51" s="177"/>
      <c r="AC51" s="126"/>
      <c r="AD51" s="176"/>
      <c r="AE51" s="176"/>
      <c r="AF51" s="126"/>
      <c r="AG51" s="176">
        <v>3</v>
      </c>
      <c r="AH51" s="176">
        <v>4</v>
      </c>
      <c r="AI51" s="126">
        <f>SUM(AG51:AH51)</f>
        <v>7</v>
      </c>
      <c r="AJ51" s="176">
        <v>10</v>
      </c>
      <c r="AK51" s="176">
        <v>4</v>
      </c>
      <c r="AL51" s="126">
        <f>SUM(AJ51:AK51)</f>
        <v>14</v>
      </c>
      <c r="AM51" s="176">
        <v>10</v>
      </c>
      <c r="AN51" s="176">
        <v>10</v>
      </c>
      <c r="AO51" s="126">
        <f>SUM(AM51:AN51)</f>
        <v>20</v>
      </c>
      <c r="AP51" s="173">
        <f t="shared" ref="AP51" si="147">AA51+AD51+AG51+AJ51+AM51</f>
        <v>23</v>
      </c>
      <c r="AQ51" s="173">
        <f t="shared" ref="AQ51" si="148">AB51+AE51+AH51+AK51+AN51</f>
        <v>18</v>
      </c>
      <c r="AR51" s="123">
        <f t="shared" ref="AR51" si="149">AC51+AF51+AI51+AL51+AO51</f>
        <v>41</v>
      </c>
      <c r="AS51" s="172">
        <f t="shared" si="127"/>
        <v>5</v>
      </c>
      <c r="AT51" s="172">
        <f t="shared" si="128"/>
        <v>12</v>
      </c>
      <c r="AU51" s="124">
        <f t="shared" si="129"/>
        <v>17</v>
      </c>
      <c r="AV51" s="175">
        <f t="shared" si="130"/>
        <v>3</v>
      </c>
      <c r="AW51" s="175">
        <f t="shared" si="131"/>
        <v>17</v>
      </c>
      <c r="AX51" s="124">
        <f t="shared" si="132"/>
        <v>20</v>
      </c>
      <c r="AY51" s="172">
        <f t="shared" si="133"/>
        <v>11</v>
      </c>
      <c r="AZ51" s="172">
        <f t="shared" si="134"/>
        <v>19</v>
      </c>
      <c r="BA51" s="124">
        <f t="shared" si="135"/>
        <v>30</v>
      </c>
      <c r="BB51" s="172">
        <f t="shared" si="136"/>
        <v>11</v>
      </c>
      <c r="BC51" s="172">
        <f t="shared" si="137"/>
        <v>19</v>
      </c>
      <c r="BD51" s="124">
        <f t="shared" si="138"/>
        <v>30</v>
      </c>
      <c r="BE51" s="124">
        <f t="shared" si="139"/>
        <v>2</v>
      </c>
      <c r="BF51" s="124">
        <f t="shared" si="140"/>
        <v>10</v>
      </c>
      <c r="BG51" s="124">
        <f t="shared" si="141"/>
        <v>12</v>
      </c>
      <c r="BH51" s="176">
        <f t="shared" ref="BH51:BH56" si="150">U51+AM51</f>
        <v>10</v>
      </c>
      <c r="BI51" s="176">
        <f t="shared" si="142"/>
        <v>17</v>
      </c>
      <c r="BJ51" s="126">
        <f t="shared" si="143"/>
        <v>27</v>
      </c>
      <c r="BK51" s="173">
        <f t="shared" si="144"/>
        <v>42</v>
      </c>
      <c r="BL51" s="173">
        <f t="shared" si="145"/>
        <v>94</v>
      </c>
      <c r="BM51" s="125">
        <f t="shared" si="146"/>
        <v>136</v>
      </c>
    </row>
    <row r="52" spans="1:65" ht="22.5" x14ac:dyDescent="0.55000000000000004">
      <c r="A52" s="263"/>
      <c r="B52" s="260">
        <v>3</v>
      </c>
      <c r="C52" s="1" t="s">
        <v>55</v>
      </c>
      <c r="D52" s="1" t="s">
        <v>58</v>
      </c>
      <c r="E52" s="43" t="s">
        <v>14</v>
      </c>
      <c r="F52" s="176">
        <v>2</v>
      </c>
      <c r="G52" s="176">
        <v>18</v>
      </c>
      <c r="H52" s="124">
        <f t="shared" si="118"/>
        <v>20</v>
      </c>
      <c r="I52" s="176">
        <v>4</v>
      </c>
      <c r="J52" s="176">
        <v>16</v>
      </c>
      <c r="K52" s="124">
        <f t="shared" si="119"/>
        <v>20</v>
      </c>
      <c r="L52" s="176">
        <v>8</v>
      </c>
      <c r="M52" s="176">
        <v>18</v>
      </c>
      <c r="N52" s="124">
        <f t="shared" si="120"/>
        <v>26</v>
      </c>
      <c r="O52" s="176">
        <v>9</v>
      </c>
      <c r="P52" s="176">
        <v>25</v>
      </c>
      <c r="Q52" s="124">
        <f t="shared" si="121"/>
        <v>34</v>
      </c>
      <c r="R52" s="173">
        <v>3</v>
      </c>
      <c r="S52" s="173">
        <v>7</v>
      </c>
      <c r="T52" s="124">
        <f t="shared" si="122"/>
        <v>10</v>
      </c>
      <c r="U52" s="176">
        <v>3</v>
      </c>
      <c r="V52" s="176">
        <v>1</v>
      </c>
      <c r="W52" s="126">
        <f t="shared" si="123"/>
        <v>4</v>
      </c>
      <c r="X52" s="173">
        <f t="shared" si="124"/>
        <v>29</v>
      </c>
      <c r="Y52" s="173">
        <f t="shared" si="125"/>
        <v>85</v>
      </c>
      <c r="Z52" s="123">
        <f t="shared" si="126"/>
        <v>114</v>
      </c>
      <c r="AA52" s="177"/>
      <c r="AB52" s="177"/>
      <c r="AC52" s="126"/>
      <c r="AD52" s="176"/>
      <c r="AE52" s="176"/>
      <c r="AF52" s="126"/>
      <c r="AG52" s="176"/>
      <c r="AH52" s="176"/>
      <c r="AI52" s="126"/>
      <c r="AJ52" s="176"/>
      <c r="AK52" s="176"/>
      <c r="AL52" s="126"/>
      <c r="AM52" s="176"/>
      <c r="AN52" s="176"/>
      <c r="AO52" s="126"/>
      <c r="AP52" s="173"/>
      <c r="AQ52" s="173"/>
      <c r="AR52" s="123"/>
      <c r="AS52" s="172">
        <f t="shared" si="127"/>
        <v>2</v>
      </c>
      <c r="AT52" s="172">
        <f t="shared" si="128"/>
        <v>18</v>
      </c>
      <c r="AU52" s="124">
        <f t="shared" si="129"/>
        <v>20</v>
      </c>
      <c r="AV52" s="175">
        <f t="shared" si="130"/>
        <v>4</v>
      </c>
      <c r="AW52" s="175">
        <f t="shared" si="131"/>
        <v>16</v>
      </c>
      <c r="AX52" s="124">
        <f t="shared" si="132"/>
        <v>20</v>
      </c>
      <c r="AY52" s="172">
        <f t="shared" si="133"/>
        <v>8</v>
      </c>
      <c r="AZ52" s="172">
        <f t="shared" si="134"/>
        <v>18</v>
      </c>
      <c r="BA52" s="124">
        <f t="shared" si="135"/>
        <v>26</v>
      </c>
      <c r="BB52" s="172">
        <f t="shared" si="136"/>
        <v>9</v>
      </c>
      <c r="BC52" s="172">
        <f t="shared" si="137"/>
        <v>25</v>
      </c>
      <c r="BD52" s="124">
        <f t="shared" si="138"/>
        <v>34</v>
      </c>
      <c r="BE52" s="124">
        <f t="shared" si="139"/>
        <v>3</v>
      </c>
      <c r="BF52" s="124">
        <f t="shared" si="140"/>
        <v>7</v>
      </c>
      <c r="BG52" s="124">
        <f t="shared" si="141"/>
        <v>10</v>
      </c>
      <c r="BH52" s="176">
        <f t="shared" si="150"/>
        <v>3</v>
      </c>
      <c r="BI52" s="176">
        <f t="shared" si="142"/>
        <v>1</v>
      </c>
      <c r="BJ52" s="126">
        <f t="shared" si="143"/>
        <v>4</v>
      </c>
      <c r="BK52" s="173">
        <f t="shared" si="144"/>
        <v>29</v>
      </c>
      <c r="BL52" s="173">
        <f t="shared" si="145"/>
        <v>85</v>
      </c>
      <c r="BM52" s="125">
        <f t="shared" si="146"/>
        <v>114</v>
      </c>
    </row>
    <row r="53" spans="1:65" ht="22.5" x14ac:dyDescent="0.55000000000000004">
      <c r="A53" s="263"/>
      <c r="B53" s="260">
        <v>4</v>
      </c>
      <c r="C53" s="1" t="s">
        <v>55</v>
      </c>
      <c r="D53" s="1" t="s">
        <v>59</v>
      </c>
      <c r="E53" s="43" t="s">
        <v>14</v>
      </c>
      <c r="F53" s="176">
        <v>4</v>
      </c>
      <c r="G53" s="176">
        <v>23</v>
      </c>
      <c r="H53" s="124">
        <f t="shared" si="118"/>
        <v>27</v>
      </c>
      <c r="I53" s="176">
        <v>7</v>
      </c>
      <c r="J53" s="176">
        <v>9</v>
      </c>
      <c r="K53" s="124">
        <f t="shared" si="119"/>
        <v>16</v>
      </c>
      <c r="L53" s="176">
        <v>6</v>
      </c>
      <c r="M53" s="176">
        <v>10</v>
      </c>
      <c r="N53" s="124">
        <f t="shared" si="120"/>
        <v>16</v>
      </c>
      <c r="O53" s="176">
        <v>8</v>
      </c>
      <c r="P53" s="176">
        <v>11</v>
      </c>
      <c r="Q53" s="124">
        <f t="shared" si="121"/>
        <v>19</v>
      </c>
      <c r="R53" s="173">
        <v>2</v>
      </c>
      <c r="S53" s="173">
        <v>3</v>
      </c>
      <c r="T53" s="124">
        <f t="shared" si="122"/>
        <v>5</v>
      </c>
      <c r="U53" s="176">
        <v>6</v>
      </c>
      <c r="V53" s="176">
        <v>10</v>
      </c>
      <c r="W53" s="126">
        <f t="shared" si="123"/>
        <v>16</v>
      </c>
      <c r="X53" s="173">
        <f t="shared" si="124"/>
        <v>33</v>
      </c>
      <c r="Y53" s="173">
        <f t="shared" si="125"/>
        <v>66</v>
      </c>
      <c r="Z53" s="123">
        <f t="shared" si="126"/>
        <v>99</v>
      </c>
      <c r="AA53" s="177"/>
      <c r="AB53" s="177"/>
      <c r="AC53" s="126"/>
      <c r="AD53" s="176"/>
      <c r="AE53" s="176"/>
      <c r="AF53" s="126"/>
      <c r="AG53" s="176">
        <v>12</v>
      </c>
      <c r="AH53" s="176">
        <v>4</v>
      </c>
      <c r="AI53" s="126">
        <f>SUM(AG53:AH53)</f>
        <v>16</v>
      </c>
      <c r="AJ53" s="176">
        <v>5</v>
      </c>
      <c r="AK53" s="176">
        <v>3</v>
      </c>
      <c r="AL53" s="126">
        <f>SUM(AJ53:AK53)</f>
        <v>8</v>
      </c>
      <c r="AM53" s="176">
        <v>10</v>
      </c>
      <c r="AN53" s="176">
        <v>12</v>
      </c>
      <c r="AO53" s="126">
        <f>SUM(AM53:AN53)</f>
        <v>22</v>
      </c>
      <c r="AP53" s="173">
        <f t="shared" ref="AP53" si="151">AA53+AD53+AG53+AJ53+AM53</f>
        <v>27</v>
      </c>
      <c r="AQ53" s="173">
        <f t="shared" ref="AQ53" si="152">AB53+AE53+AH53+AK53+AN53</f>
        <v>19</v>
      </c>
      <c r="AR53" s="123">
        <f t="shared" ref="AR53" si="153">AC53+AF53+AI53+AL53+AO53</f>
        <v>46</v>
      </c>
      <c r="AS53" s="172">
        <f t="shared" si="127"/>
        <v>4</v>
      </c>
      <c r="AT53" s="172">
        <f t="shared" si="128"/>
        <v>23</v>
      </c>
      <c r="AU53" s="124">
        <f t="shared" si="129"/>
        <v>27</v>
      </c>
      <c r="AV53" s="175">
        <f t="shared" si="130"/>
        <v>7</v>
      </c>
      <c r="AW53" s="175">
        <f t="shared" si="131"/>
        <v>9</v>
      </c>
      <c r="AX53" s="124">
        <f t="shared" si="132"/>
        <v>16</v>
      </c>
      <c r="AY53" s="172">
        <f t="shared" si="133"/>
        <v>18</v>
      </c>
      <c r="AZ53" s="172">
        <f t="shared" si="134"/>
        <v>14</v>
      </c>
      <c r="BA53" s="124">
        <f t="shared" si="135"/>
        <v>32</v>
      </c>
      <c r="BB53" s="172">
        <f t="shared" si="136"/>
        <v>13</v>
      </c>
      <c r="BC53" s="172">
        <f t="shared" si="137"/>
        <v>14</v>
      </c>
      <c r="BD53" s="124">
        <f t="shared" si="138"/>
        <v>27</v>
      </c>
      <c r="BE53" s="124">
        <f t="shared" si="139"/>
        <v>2</v>
      </c>
      <c r="BF53" s="124">
        <f t="shared" si="140"/>
        <v>3</v>
      </c>
      <c r="BG53" s="124">
        <f t="shared" si="141"/>
        <v>5</v>
      </c>
      <c r="BH53" s="176">
        <f t="shared" si="150"/>
        <v>16</v>
      </c>
      <c r="BI53" s="176">
        <f t="shared" si="142"/>
        <v>22</v>
      </c>
      <c r="BJ53" s="126">
        <f t="shared" si="143"/>
        <v>38</v>
      </c>
      <c r="BK53" s="173">
        <f t="shared" si="144"/>
        <v>60</v>
      </c>
      <c r="BL53" s="173">
        <f t="shared" si="145"/>
        <v>85</v>
      </c>
      <c r="BM53" s="125">
        <f t="shared" si="146"/>
        <v>145</v>
      </c>
    </row>
    <row r="54" spans="1:65" ht="22.5" x14ac:dyDescent="0.55000000000000004">
      <c r="A54" s="263"/>
      <c r="B54" s="260">
        <v>5</v>
      </c>
      <c r="C54" s="1" t="s">
        <v>55</v>
      </c>
      <c r="D54" s="1" t="s">
        <v>60</v>
      </c>
      <c r="E54" s="43" t="s">
        <v>14</v>
      </c>
      <c r="F54" s="176">
        <v>2</v>
      </c>
      <c r="G54" s="176">
        <v>6</v>
      </c>
      <c r="H54" s="124">
        <f t="shared" si="118"/>
        <v>8</v>
      </c>
      <c r="I54" s="176">
        <v>1</v>
      </c>
      <c r="J54" s="176">
        <v>11</v>
      </c>
      <c r="K54" s="124">
        <f t="shared" si="119"/>
        <v>12</v>
      </c>
      <c r="L54" s="176">
        <v>3</v>
      </c>
      <c r="M54" s="176">
        <v>13</v>
      </c>
      <c r="N54" s="124">
        <f t="shared" si="120"/>
        <v>16</v>
      </c>
      <c r="O54" s="176"/>
      <c r="P54" s="176">
        <v>5</v>
      </c>
      <c r="Q54" s="124">
        <f t="shared" si="121"/>
        <v>5</v>
      </c>
      <c r="R54" s="173"/>
      <c r="S54" s="173"/>
      <c r="T54" s="124"/>
      <c r="U54" s="176"/>
      <c r="V54" s="176">
        <v>2</v>
      </c>
      <c r="W54" s="126">
        <f t="shared" si="123"/>
        <v>2</v>
      </c>
      <c r="X54" s="173">
        <f t="shared" si="124"/>
        <v>6</v>
      </c>
      <c r="Y54" s="173">
        <f t="shared" si="125"/>
        <v>37</v>
      </c>
      <c r="Z54" s="123">
        <f t="shared" si="126"/>
        <v>43</v>
      </c>
      <c r="AA54" s="177"/>
      <c r="AB54" s="177"/>
      <c r="AC54" s="126"/>
      <c r="AD54" s="176"/>
      <c r="AE54" s="176"/>
      <c r="AF54" s="126"/>
      <c r="AG54" s="176"/>
      <c r="AH54" s="176"/>
      <c r="AI54" s="126"/>
      <c r="AJ54" s="176"/>
      <c r="AK54" s="176"/>
      <c r="AL54" s="126"/>
      <c r="AM54" s="176"/>
      <c r="AN54" s="176"/>
      <c r="AO54" s="126"/>
      <c r="AP54" s="173"/>
      <c r="AQ54" s="173"/>
      <c r="AR54" s="123"/>
      <c r="AS54" s="172">
        <f t="shared" si="127"/>
        <v>2</v>
      </c>
      <c r="AT54" s="172">
        <f t="shared" si="128"/>
        <v>6</v>
      </c>
      <c r="AU54" s="124">
        <f t="shared" si="129"/>
        <v>8</v>
      </c>
      <c r="AV54" s="175">
        <f t="shared" si="130"/>
        <v>1</v>
      </c>
      <c r="AW54" s="175">
        <f t="shared" si="131"/>
        <v>11</v>
      </c>
      <c r="AX54" s="124">
        <f t="shared" si="132"/>
        <v>12</v>
      </c>
      <c r="AY54" s="172">
        <f t="shared" si="133"/>
        <v>3</v>
      </c>
      <c r="AZ54" s="172">
        <f t="shared" si="134"/>
        <v>13</v>
      </c>
      <c r="BA54" s="124">
        <f t="shared" si="135"/>
        <v>16</v>
      </c>
      <c r="BB54" s="172"/>
      <c r="BC54" s="172">
        <f t="shared" si="137"/>
        <v>5</v>
      </c>
      <c r="BD54" s="124">
        <f t="shared" si="138"/>
        <v>5</v>
      </c>
      <c r="BE54" s="124"/>
      <c r="BF54" s="124"/>
      <c r="BG54" s="124"/>
      <c r="BH54" s="176"/>
      <c r="BI54" s="176">
        <f t="shared" si="142"/>
        <v>2</v>
      </c>
      <c r="BJ54" s="126">
        <f t="shared" si="143"/>
        <v>2</v>
      </c>
      <c r="BK54" s="173">
        <f t="shared" si="144"/>
        <v>6</v>
      </c>
      <c r="BL54" s="173">
        <f t="shared" si="145"/>
        <v>37</v>
      </c>
      <c r="BM54" s="125">
        <f t="shared" si="146"/>
        <v>43</v>
      </c>
    </row>
    <row r="55" spans="1:65" ht="22.5" x14ac:dyDescent="0.55000000000000004">
      <c r="A55" s="263"/>
      <c r="B55" s="260">
        <v>6</v>
      </c>
      <c r="C55" s="1" t="s">
        <v>55</v>
      </c>
      <c r="D55" s="1" t="s">
        <v>61</v>
      </c>
      <c r="E55" s="43" t="s">
        <v>14</v>
      </c>
      <c r="F55" s="176"/>
      <c r="G55" s="176"/>
      <c r="H55" s="124">
        <f t="shared" si="118"/>
        <v>0</v>
      </c>
      <c r="I55" s="176">
        <v>1</v>
      </c>
      <c r="J55" s="176">
        <v>3</v>
      </c>
      <c r="K55" s="124">
        <f t="shared" si="119"/>
        <v>4</v>
      </c>
      <c r="L55" s="176">
        <v>1</v>
      </c>
      <c r="M55" s="176">
        <v>6</v>
      </c>
      <c r="N55" s="124">
        <f t="shared" si="120"/>
        <v>7</v>
      </c>
      <c r="O55" s="176">
        <v>1</v>
      </c>
      <c r="P55" s="176">
        <v>9</v>
      </c>
      <c r="Q55" s="124">
        <f t="shared" si="121"/>
        <v>10</v>
      </c>
      <c r="R55" s="173">
        <v>1</v>
      </c>
      <c r="S55" s="173">
        <v>3</v>
      </c>
      <c r="T55" s="124">
        <f t="shared" si="122"/>
        <v>4</v>
      </c>
      <c r="U55" s="176">
        <v>1</v>
      </c>
      <c r="V55" s="176">
        <v>4</v>
      </c>
      <c r="W55" s="126">
        <f t="shared" si="123"/>
        <v>5</v>
      </c>
      <c r="X55" s="173">
        <f t="shared" si="124"/>
        <v>5</v>
      </c>
      <c r="Y55" s="173">
        <f t="shared" si="125"/>
        <v>25</v>
      </c>
      <c r="Z55" s="123">
        <f t="shared" si="126"/>
        <v>30</v>
      </c>
      <c r="AA55" s="177"/>
      <c r="AB55" s="177"/>
      <c r="AC55" s="126"/>
      <c r="AD55" s="176"/>
      <c r="AE55" s="176"/>
      <c r="AF55" s="126"/>
      <c r="AG55" s="176"/>
      <c r="AH55" s="176"/>
      <c r="AI55" s="126"/>
      <c r="AJ55" s="176"/>
      <c r="AK55" s="176"/>
      <c r="AL55" s="126"/>
      <c r="AM55" s="176"/>
      <c r="AN55" s="176"/>
      <c r="AO55" s="126"/>
      <c r="AP55" s="173"/>
      <c r="AQ55" s="173"/>
      <c r="AR55" s="123"/>
      <c r="AS55" s="172"/>
      <c r="AT55" s="172"/>
      <c r="AU55" s="124"/>
      <c r="AV55" s="175">
        <f t="shared" si="130"/>
        <v>1</v>
      </c>
      <c r="AW55" s="175">
        <f t="shared" si="131"/>
        <v>3</v>
      </c>
      <c r="AX55" s="124">
        <f t="shared" si="132"/>
        <v>4</v>
      </c>
      <c r="AY55" s="172">
        <f t="shared" si="133"/>
        <v>1</v>
      </c>
      <c r="AZ55" s="172">
        <f t="shared" si="134"/>
        <v>6</v>
      </c>
      <c r="BA55" s="124">
        <f t="shared" si="135"/>
        <v>7</v>
      </c>
      <c r="BB55" s="172">
        <f t="shared" si="136"/>
        <v>1</v>
      </c>
      <c r="BC55" s="172">
        <f t="shared" si="137"/>
        <v>9</v>
      </c>
      <c r="BD55" s="124">
        <f t="shared" si="138"/>
        <v>10</v>
      </c>
      <c r="BE55" s="124">
        <f t="shared" si="139"/>
        <v>1</v>
      </c>
      <c r="BF55" s="124">
        <f t="shared" si="140"/>
        <v>3</v>
      </c>
      <c r="BG55" s="124">
        <f t="shared" si="141"/>
        <v>4</v>
      </c>
      <c r="BH55" s="176">
        <f t="shared" si="150"/>
        <v>1</v>
      </c>
      <c r="BI55" s="176">
        <f t="shared" si="142"/>
        <v>4</v>
      </c>
      <c r="BJ55" s="126">
        <f t="shared" si="143"/>
        <v>5</v>
      </c>
      <c r="BK55" s="173">
        <f t="shared" si="144"/>
        <v>5</v>
      </c>
      <c r="BL55" s="173">
        <f t="shared" si="145"/>
        <v>25</v>
      </c>
      <c r="BM55" s="125">
        <f t="shared" si="146"/>
        <v>30</v>
      </c>
    </row>
    <row r="56" spans="1:65" ht="22.5" x14ac:dyDescent="0.55000000000000004">
      <c r="A56" s="263"/>
      <c r="B56" s="260">
        <v>7</v>
      </c>
      <c r="C56" s="1" t="s">
        <v>62</v>
      </c>
      <c r="D56" s="1" t="s">
        <v>63</v>
      </c>
      <c r="E56" s="43" t="s">
        <v>14</v>
      </c>
      <c r="F56" s="176">
        <v>2</v>
      </c>
      <c r="G56" s="176">
        <v>75</v>
      </c>
      <c r="H56" s="124">
        <f t="shared" si="118"/>
        <v>77</v>
      </c>
      <c r="I56" s="176">
        <v>6</v>
      </c>
      <c r="J56" s="176">
        <v>73</v>
      </c>
      <c r="K56" s="124">
        <f t="shared" si="119"/>
        <v>79</v>
      </c>
      <c r="L56" s="176">
        <v>5</v>
      </c>
      <c r="M56" s="176">
        <v>107</v>
      </c>
      <c r="N56" s="124">
        <f t="shared" si="120"/>
        <v>112</v>
      </c>
      <c r="O56" s="176">
        <v>6</v>
      </c>
      <c r="P56" s="176">
        <v>122</v>
      </c>
      <c r="Q56" s="124">
        <f t="shared" si="121"/>
        <v>128</v>
      </c>
      <c r="R56" s="173"/>
      <c r="S56" s="173">
        <v>7</v>
      </c>
      <c r="T56" s="124">
        <f t="shared" si="122"/>
        <v>7</v>
      </c>
      <c r="U56" s="176"/>
      <c r="V56" s="176">
        <v>6</v>
      </c>
      <c r="W56" s="126">
        <f t="shared" si="123"/>
        <v>6</v>
      </c>
      <c r="X56" s="173">
        <f t="shared" si="124"/>
        <v>19</v>
      </c>
      <c r="Y56" s="173">
        <f t="shared" si="125"/>
        <v>390</v>
      </c>
      <c r="Z56" s="123">
        <f t="shared" si="126"/>
        <v>409</v>
      </c>
      <c r="AA56" s="177"/>
      <c r="AB56" s="177">
        <v>17</v>
      </c>
      <c r="AC56" s="126">
        <f>SUM(AA56:AB56)</f>
        <v>17</v>
      </c>
      <c r="AD56" s="176">
        <v>3</v>
      </c>
      <c r="AE56" s="176">
        <v>12</v>
      </c>
      <c r="AF56" s="126">
        <f>SUM(AD56:AE56)</f>
        <v>15</v>
      </c>
      <c r="AG56" s="176">
        <v>3</v>
      </c>
      <c r="AH56" s="176">
        <v>13</v>
      </c>
      <c r="AI56" s="126">
        <f>SUM(AG56:AH56)</f>
        <v>16</v>
      </c>
      <c r="AJ56" s="176">
        <v>1</v>
      </c>
      <c r="AK56" s="176">
        <v>20</v>
      </c>
      <c r="AL56" s="126">
        <f>SUM(AJ56:AK56)</f>
        <v>21</v>
      </c>
      <c r="AM56" s="176">
        <v>2</v>
      </c>
      <c r="AN56" s="176">
        <v>8</v>
      </c>
      <c r="AO56" s="126">
        <f>SUM(AM56:AN56)</f>
        <v>10</v>
      </c>
      <c r="AP56" s="173">
        <f t="shared" ref="AP56" si="154">AA56+AD56+AG56+AJ56+AM56</f>
        <v>9</v>
      </c>
      <c r="AQ56" s="173">
        <f t="shared" ref="AQ56" si="155">AB56+AE56+AH56+AK56+AN56</f>
        <v>70</v>
      </c>
      <c r="AR56" s="123">
        <f t="shared" ref="AR56" si="156">AC56+AF56+AI56+AL56+AO56</f>
        <v>79</v>
      </c>
      <c r="AS56" s="172">
        <f t="shared" si="127"/>
        <v>2</v>
      </c>
      <c r="AT56" s="172">
        <f t="shared" si="128"/>
        <v>92</v>
      </c>
      <c r="AU56" s="124">
        <f t="shared" si="129"/>
        <v>94</v>
      </c>
      <c r="AV56" s="175">
        <f t="shared" si="130"/>
        <v>9</v>
      </c>
      <c r="AW56" s="175">
        <f t="shared" si="131"/>
        <v>85</v>
      </c>
      <c r="AX56" s="124">
        <f t="shared" si="132"/>
        <v>94</v>
      </c>
      <c r="AY56" s="172">
        <f t="shared" si="133"/>
        <v>8</v>
      </c>
      <c r="AZ56" s="172">
        <f t="shared" si="134"/>
        <v>120</v>
      </c>
      <c r="BA56" s="124">
        <f t="shared" si="135"/>
        <v>128</v>
      </c>
      <c r="BB56" s="172">
        <f t="shared" si="136"/>
        <v>7</v>
      </c>
      <c r="BC56" s="172">
        <f t="shared" si="137"/>
        <v>142</v>
      </c>
      <c r="BD56" s="124">
        <f t="shared" si="138"/>
        <v>149</v>
      </c>
      <c r="BE56" s="124"/>
      <c r="BF56" s="124">
        <f t="shared" si="140"/>
        <v>7</v>
      </c>
      <c r="BG56" s="124">
        <f t="shared" si="141"/>
        <v>7</v>
      </c>
      <c r="BH56" s="176">
        <f t="shared" si="150"/>
        <v>2</v>
      </c>
      <c r="BI56" s="176">
        <f t="shared" si="142"/>
        <v>14</v>
      </c>
      <c r="BJ56" s="126">
        <f t="shared" si="143"/>
        <v>16</v>
      </c>
      <c r="BK56" s="173">
        <f t="shared" si="144"/>
        <v>28</v>
      </c>
      <c r="BL56" s="173">
        <f t="shared" si="145"/>
        <v>460</v>
      </c>
      <c r="BM56" s="125">
        <f t="shared" si="146"/>
        <v>488</v>
      </c>
    </row>
    <row r="57" spans="1:65" ht="22.5" x14ac:dyDescent="0.55000000000000004">
      <c r="A57" s="263"/>
      <c r="B57" s="260">
        <v>8</v>
      </c>
      <c r="C57" s="1" t="s">
        <v>55</v>
      </c>
      <c r="D57" s="1" t="s">
        <v>122</v>
      </c>
      <c r="E57" s="43" t="s">
        <v>14</v>
      </c>
      <c r="F57" s="176">
        <v>2</v>
      </c>
      <c r="G57" s="176">
        <v>15</v>
      </c>
      <c r="H57" s="124">
        <f>SUM(F57:G57)</f>
        <v>17</v>
      </c>
      <c r="I57" s="176">
        <v>8</v>
      </c>
      <c r="J57" s="176">
        <v>12</v>
      </c>
      <c r="K57" s="124">
        <f t="shared" si="119"/>
        <v>20</v>
      </c>
      <c r="L57" s="176"/>
      <c r="M57" s="176"/>
      <c r="N57" s="124"/>
      <c r="O57" s="176"/>
      <c r="P57" s="176"/>
      <c r="Q57" s="124"/>
      <c r="R57" s="173"/>
      <c r="S57" s="173"/>
      <c r="T57" s="124"/>
      <c r="U57" s="176"/>
      <c r="V57" s="176"/>
      <c r="W57" s="126"/>
      <c r="X57" s="173">
        <f t="shared" si="124"/>
        <v>10</v>
      </c>
      <c r="Y57" s="173">
        <f t="shared" si="125"/>
        <v>27</v>
      </c>
      <c r="Z57" s="123">
        <f t="shared" si="126"/>
        <v>37</v>
      </c>
      <c r="AA57" s="177"/>
      <c r="AB57" s="177"/>
      <c r="AC57" s="126"/>
      <c r="AD57" s="176"/>
      <c r="AE57" s="176"/>
      <c r="AF57" s="126"/>
      <c r="AG57" s="176"/>
      <c r="AH57" s="176"/>
      <c r="AI57" s="126"/>
      <c r="AJ57" s="176"/>
      <c r="AK57" s="176"/>
      <c r="AL57" s="126"/>
      <c r="AM57" s="176"/>
      <c r="AN57" s="176"/>
      <c r="AO57" s="126"/>
      <c r="AP57" s="173"/>
      <c r="AQ57" s="173"/>
      <c r="AR57" s="123"/>
      <c r="AS57" s="172">
        <f t="shared" si="127"/>
        <v>2</v>
      </c>
      <c r="AT57" s="172">
        <f t="shared" si="128"/>
        <v>15</v>
      </c>
      <c r="AU57" s="124">
        <f t="shared" si="129"/>
        <v>17</v>
      </c>
      <c r="AV57" s="175">
        <f t="shared" si="130"/>
        <v>8</v>
      </c>
      <c r="AW57" s="175">
        <f t="shared" si="131"/>
        <v>12</v>
      </c>
      <c r="AX57" s="124">
        <f t="shared" si="132"/>
        <v>20</v>
      </c>
      <c r="AY57" s="172"/>
      <c r="AZ57" s="172"/>
      <c r="BA57" s="124"/>
      <c r="BB57" s="172"/>
      <c r="BC57" s="172"/>
      <c r="BD57" s="124"/>
      <c r="BE57" s="124"/>
      <c r="BF57" s="124"/>
      <c r="BG57" s="124"/>
      <c r="BH57" s="176"/>
      <c r="BI57" s="176"/>
      <c r="BJ57" s="126"/>
      <c r="BK57" s="173">
        <f t="shared" si="144"/>
        <v>10</v>
      </c>
      <c r="BL57" s="173">
        <f t="shared" si="145"/>
        <v>27</v>
      </c>
      <c r="BM57" s="125">
        <f t="shared" si="146"/>
        <v>37</v>
      </c>
    </row>
    <row r="58" spans="1:65" s="255" customFormat="1" ht="23.25" thickBot="1" x14ac:dyDescent="0.6">
      <c r="A58" s="372" t="s">
        <v>64</v>
      </c>
      <c r="B58" s="373"/>
      <c r="C58" s="373"/>
      <c r="D58" s="373"/>
      <c r="E58" s="374"/>
      <c r="F58" s="180">
        <f>SUM(F50:F57)</f>
        <v>22</v>
      </c>
      <c r="G58" s="180">
        <f t="shared" ref="G58:Z58" si="157">SUM(G50:G57)</f>
        <v>162</v>
      </c>
      <c r="H58" s="180">
        <f t="shared" si="157"/>
        <v>184</v>
      </c>
      <c r="I58" s="180">
        <f t="shared" si="157"/>
        <v>35</v>
      </c>
      <c r="J58" s="180">
        <f t="shared" si="157"/>
        <v>171</v>
      </c>
      <c r="K58" s="180">
        <f t="shared" si="157"/>
        <v>206</v>
      </c>
      <c r="L58" s="180">
        <f t="shared" si="157"/>
        <v>39</v>
      </c>
      <c r="M58" s="180">
        <f t="shared" si="157"/>
        <v>213</v>
      </c>
      <c r="N58" s="180">
        <f t="shared" si="157"/>
        <v>252</v>
      </c>
      <c r="O58" s="180">
        <f t="shared" si="157"/>
        <v>36</v>
      </c>
      <c r="P58" s="180">
        <f t="shared" si="157"/>
        <v>224</v>
      </c>
      <c r="Q58" s="180">
        <f t="shared" si="157"/>
        <v>260</v>
      </c>
      <c r="R58" s="180">
        <f t="shared" si="157"/>
        <v>12</v>
      </c>
      <c r="S58" s="180">
        <f t="shared" si="157"/>
        <v>45</v>
      </c>
      <c r="T58" s="180">
        <f t="shared" si="157"/>
        <v>57</v>
      </c>
      <c r="U58" s="180">
        <f t="shared" si="157"/>
        <v>10</v>
      </c>
      <c r="V58" s="180">
        <f t="shared" si="157"/>
        <v>49</v>
      </c>
      <c r="W58" s="180">
        <f t="shared" si="157"/>
        <v>59</v>
      </c>
      <c r="X58" s="180">
        <f t="shared" si="157"/>
        <v>154</v>
      </c>
      <c r="Y58" s="180">
        <f t="shared" si="157"/>
        <v>864</v>
      </c>
      <c r="Z58" s="180">
        <f t="shared" si="157"/>
        <v>1018</v>
      </c>
      <c r="AA58" s="180">
        <f>SUM(AA50:AA57)</f>
        <v>0</v>
      </c>
      <c r="AB58" s="180">
        <f t="shared" ref="AB58:BM58" si="158">SUM(AB50:AB57)</f>
        <v>17</v>
      </c>
      <c r="AC58" s="180">
        <f t="shared" si="158"/>
        <v>17</v>
      </c>
      <c r="AD58" s="180">
        <f t="shared" si="158"/>
        <v>3</v>
      </c>
      <c r="AE58" s="180">
        <f t="shared" si="158"/>
        <v>12</v>
      </c>
      <c r="AF58" s="180">
        <f t="shared" si="158"/>
        <v>15</v>
      </c>
      <c r="AG58" s="180">
        <f t="shared" si="158"/>
        <v>18</v>
      </c>
      <c r="AH58" s="180">
        <f t="shared" si="158"/>
        <v>21</v>
      </c>
      <c r="AI58" s="180">
        <f t="shared" si="158"/>
        <v>39</v>
      </c>
      <c r="AJ58" s="180">
        <f t="shared" si="158"/>
        <v>16</v>
      </c>
      <c r="AK58" s="180">
        <f t="shared" si="158"/>
        <v>27</v>
      </c>
      <c r="AL58" s="180">
        <f t="shared" si="158"/>
        <v>43</v>
      </c>
      <c r="AM58" s="180">
        <f t="shared" si="158"/>
        <v>22</v>
      </c>
      <c r="AN58" s="180">
        <f t="shared" si="158"/>
        <v>30</v>
      </c>
      <c r="AO58" s="180">
        <f t="shared" si="158"/>
        <v>52</v>
      </c>
      <c r="AP58" s="180">
        <f t="shared" si="158"/>
        <v>59</v>
      </c>
      <c r="AQ58" s="180">
        <f t="shared" si="158"/>
        <v>107</v>
      </c>
      <c r="AR58" s="180">
        <f t="shared" si="158"/>
        <v>166</v>
      </c>
      <c r="AS58" s="180">
        <f t="shared" si="158"/>
        <v>22</v>
      </c>
      <c r="AT58" s="180">
        <f t="shared" si="158"/>
        <v>179</v>
      </c>
      <c r="AU58" s="180">
        <f t="shared" si="158"/>
        <v>201</v>
      </c>
      <c r="AV58" s="180">
        <f t="shared" si="158"/>
        <v>38</v>
      </c>
      <c r="AW58" s="180">
        <f t="shared" si="158"/>
        <v>183</v>
      </c>
      <c r="AX58" s="180">
        <f t="shared" si="158"/>
        <v>221</v>
      </c>
      <c r="AY58" s="180">
        <f t="shared" si="158"/>
        <v>57</v>
      </c>
      <c r="AZ58" s="180">
        <f t="shared" si="158"/>
        <v>234</v>
      </c>
      <c r="BA58" s="180">
        <f t="shared" si="158"/>
        <v>291</v>
      </c>
      <c r="BB58" s="180">
        <f t="shared" si="158"/>
        <v>52</v>
      </c>
      <c r="BC58" s="180">
        <f t="shared" si="158"/>
        <v>251</v>
      </c>
      <c r="BD58" s="180">
        <f t="shared" si="158"/>
        <v>303</v>
      </c>
      <c r="BE58" s="180">
        <f t="shared" si="158"/>
        <v>12</v>
      </c>
      <c r="BF58" s="180">
        <f t="shared" si="158"/>
        <v>45</v>
      </c>
      <c r="BG58" s="180">
        <f t="shared" si="158"/>
        <v>57</v>
      </c>
      <c r="BH58" s="180">
        <f t="shared" si="158"/>
        <v>32</v>
      </c>
      <c r="BI58" s="180">
        <f t="shared" si="158"/>
        <v>79</v>
      </c>
      <c r="BJ58" s="180">
        <f t="shared" si="158"/>
        <v>111</v>
      </c>
      <c r="BK58" s="180">
        <f t="shared" si="158"/>
        <v>213</v>
      </c>
      <c r="BL58" s="180">
        <f t="shared" si="158"/>
        <v>971</v>
      </c>
      <c r="BM58" s="181">
        <f t="shared" si="158"/>
        <v>1184</v>
      </c>
    </row>
    <row r="59" spans="1:65" s="255" customFormat="1" ht="22.5" x14ac:dyDescent="0.55000000000000004">
      <c r="A59" s="206" t="s">
        <v>65</v>
      </c>
      <c r="B59" s="207"/>
      <c r="C59" s="207"/>
      <c r="D59" s="207"/>
      <c r="E59" s="207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3"/>
    </row>
    <row r="60" spans="1:65" ht="22.5" x14ac:dyDescent="0.55000000000000004">
      <c r="A60" s="263"/>
      <c r="B60" s="260">
        <v>1</v>
      </c>
      <c r="C60" s="111" t="s">
        <v>66</v>
      </c>
      <c r="D60" s="111" t="s">
        <v>67</v>
      </c>
      <c r="E60" s="110" t="s">
        <v>14</v>
      </c>
      <c r="F60" s="172">
        <v>42</v>
      </c>
      <c r="G60" s="172">
        <v>41</v>
      </c>
      <c r="H60" s="183">
        <f>SUM(F60:G60)</f>
        <v>83</v>
      </c>
      <c r="I60" s="172">
        <v>24</v>
      </c>
      <c r="J60" s="172">
        <v>28</v>
      </c>
      <c r="K60" s="183">
        <f>SUM(I60:J60)</f>
        <v>52</v>
      </c>
      <c r="L60" s="172">
        <v>38</v>
      </c>
      <c r="M60" s="172">
        <v>51</v>
      </c>
      <c r="N60" s="183">
        <f>SUM(L60:M60)</f>
        <v>89</v>
      </c>
      <c r="O60" s="172">
        <v>26</v>
      </c>
      <c r="P60" s="172">
        <v>27</v>
      </c>
      <c r="Q60" s="183">
        <f>SUM(O60:P60)</f>
        <v>53</v>
      </c>
      <c r="R60" s="173">
        <v>15</v>
      </c>
      <c r="S60" s="173">
        <v>6</v>
      </c>
      <c r="T60" s="183">
        <f>SUM(R60:S60)</f>
        <v>21</v>
      </c>
      <c r="U60" s="172">
        <v>20</v>
      </c>
      <c r="V60" s="172">
        <v>11</v>
      </c>
      <c r="W60" s="183">
        <f>SUM(U60:V60)</f>
        <v>31</v>
      </c>
      <c r="X60" s="173">
        <f>F60+I60+L60+O60+R60+U60</f>
        <v>165</v>
      </c>
      <c r="Y60" s="173">
        <f>G60+J60+M60+P60+S60+V60</f>
        <v>164</v>
      </c>
      <c r="Z60" s="182">
        <f>SUM(X60:Y60)</f>
        <v>329</v>
      </c>
      <c r="AA60" s="173">
        <v>19</v>
      </c>
      <c r="AB60" s="173">
        <v>4</v>
      </c>
      <c r="AC60" s="183">
        <f>SUM(AA60:AB60)</f>
        <v>23</v>
      </c>
      <c r="AD60" s="172">
        <v>19</v>
      </c>
      <c r="AE60" s="172">
        <v>8</v>
      </c>
      <c r="AF60" s="183">
        <f>SUM(AD60:AE60)</f>
        <v>27</v>
      </c>
      <c r="AG60" s="172">
        <v>9</v>
      </c>
      <c r="AH60" s="172">
        <v>4</v>
      </c>
      <c r="AI60" s="183">
        <f>SUM(AG60:AH60)</f>
        <v>13</v>
      </c>
      <c r="AJ60" s="172">
        <v>26</v>
      </c>
      <c r="AK60" s="172">
        <v>7</v>
      </c>
      <c r="AL60" s="183">
        <f>SUM(AJ60:AK60)</f>
        <v>33</v>
      </c>
      <c r="AM60" s="172">
        <v>16</v>
      </c>
      <c r="AN60" s="172">
        <v>2</v>
      </c>
      <c r="AO60" s="183">
        <f>SUM(AM60:AN60)</f>
        <v>18</v>
      </c>
      <c r="AP60" s="173">
        <f t="shared" ref="AP60:AP63" si="159">AA60+AD60+AG60+AJ60+AM60</f>
        <v>89</v>
      </c>
      <c r="AQ60" s="173">
        <f t="shared" ref="AQ60:AQ63" si="160">AB60+AE60+AH60+AK60+AN60</f>
        <v>25</v>
      </c>
      <c r="AR60" s="182">
        <f t="shared" ref="AR60:AR63" si="161">AC60+AF60+AI60+AL60+AO60</f>
        <v>114</v>
      </c>
      <c r="AS60" s="172">
        <f t="shared" ref="AS60:AS63" si="162">F60+AA60</f>
        <v>61</v>
      </c>
      <c r="AT60" s="172">
        <f t="shared" ref="AT60:AT63" si="163">G60+AB60</f>
        <v>45</v>
      </c>
      <c r="AU60" s="183">
        <f t="shared" ref="AU60:AU63" si="164">H60+AC60</f>
        <v>106</v>
      </c>
      <c r="AV60" s="175">
        <f t="shared" ref="AV60:AV63" si="165">I60+AD60</f>
        <v>43</v>
      </c>
      <c r="AW60" s="175">
        <f t="shared" ref="AW60:AW63" si="166">J60+AE60</f>
        <v>36</v>
      </c>
      <c r="AX60" s="183">
        <f t="shared" ref="AX60:AX63" si="167">K60+AF60</f>
        <v>79</v>
      </c>
      <c r="AY60" s="172">
        <f t="shared" ref="AY60:AY63" si="168">L60+AG60</f>
        <v>47</v>
      </c>
      <c r="AZ60" s="172">
        <f t="shared" ref="AZ60:AZ63" si="169">M60+AH60</f>
        <v>55</v>
      </c>
      <c r="BA60" s="183">
        <f t="shared" ref="BA60:BA63" si="170">N60+AI60</f>
        <v>102</v>
      </c>
      <c r="BB60" s="172">
        <f t="shared" ref="BB60:BB63" si="171">O60+AJ60</f>
        <v>52</v>
      </c>
      <c r="BC60" s="172">
        <f t="shared" ref="BC60:BC63" si="172">P60+AK60</f>
        <v>34</v>
      </c>
      <c r="BD60" s="183">
        <f t="shared" ref="BD60:BD63" si="173">Q60+AL60</f>
        <v>86</v>
      </c>
      <c r="BE60" s="183">
        <f t="shared" ref="BE60:BE63" si="174">R60</f>
        <v>15</v>
      </c>
      <c r="BF60" s="183">
        <f t="shared" ref="BF60:BF63" si="175">S60</f>
        <v>6</v>
      </c>
      <c r="BG60" s="183">
        <f t="shared" ref="BG60:BG63" si="176">T60</f>
        <v>21</v>
      </c>
      <c r="BH60" s="172">
        <f t="shared" ref="BH60:BH63" si="177">U60+AM60</f>
        <v>36</v>
      </c>
      <c r="BI60" s="172">
        <f t="shared" ref="BI60:BI63" si="178">V60+AN60</f>
        <v>13</v>
      </c>
      <c r="BJ60" s="183">
        <f t="shared" ref="BJ60:BJ63" si="179">W60+AO60</f>
        <v>49</v>
      </c>
      <c r="BK60" s="173">
        <f t="shared" ref="BK60:BK63" si="180">AS60+AV60+AY60+BB60+BE60+BH60</f>
        <v>254</v>
      </c>
      <c r="BL60" s="173">
        <f t="shared" ref="BL60:BL63" si="181">AT60+AW60+AZ60+BC60+BF60+BI60</f>
        <v>189</v>
      </c>
      <c r="BM60" s="112">
        <f t="shared" ref="BM60:BM63" si="182">BK60+BL60</f>
        <v>443</v>
      </c>
    </row>
    <row r="61" spans="1:65" ht="22.5" x14ac:dyDescent="0.55000000000000004">
      <c r="A61" s="263"/>
      <c r="B61" s="260">
        <v>2</v>
      </c>
      <c r="C61" s="1" t="s">
        <v>68</v>
      </c>
      <c r="D61" s="1" t="s">
        <v>70</v>
      </c>
      <c r="E61" s="43" t="s">
        <v>14</v>
      </c>
      <c r="F61" s="176">
        <v>14</v>
      </c>
      <c r="G61" s="176">
        <v>40</v>
      </c>
      <c r="H61" s="183">
        <f>SUM(F61:G61)</f>
        <v>54</v>
      </c>
      <c r="I61" s="176">
        <v>22</v>
      </c>
      <c r="J61" s="176">
        <v>21</v>
      </c>
      <c r="K61" s="183">
        <f>SUM(I61:J61)</f>
        <v>43</v>
      </c>
      <c r="L61" s="176">
        <v>17</v>
      </c>
      <c r="M61" s="176">
        <v>30</v>
      </c>
      <c r="N61" s="183">
        <f>SUM(L61:M61)</f>
        <v>47</v>
      </c>
      <c r="O61" s="176">
        <v>19</v>
      </c>
      <c r="P61" s="176">
        <v>37</v>
      </c>
      <c r="Q61" s="183">
        <f>SUM(O61:P61)</f>
        <v>56</v>
      </c>
      <c r="R61" s="173">
        <v>13</v>
      </c>
      <c r="S61" s="173">
        <v>3</v>
      </c>
      <c r="T61" s="183">
        <f>SUM(R61:S61)</f>
        <v>16</v>
      </c>
      <c r="U61" s="176">
        <v>21</v>
      </c>
      <c r="V61" s="176">
        <v>15</v>
      </c>
      <c r="W61" s="184">
        <f>SUM(U61:V61)</f>
        <v>36</v>
      </c>
      <c r="X61" s="173">
        <f t="shared" ref="X61:X63" si="183">F61+I61+L61+O61+R61+U61</f>
        <v>106</v>
      </c>
      <c r="Y61" s="173">
        <f t="shared" ref="Y61:Y63" si="184">G61+J61+M61+P61+S61+V61</f>
        <v>146</v>
      </c>
      <c r="Z61" s="182">
        <f t="shared" ref="Z61:Z63" si="185">SUM(X61:Y61)</f>
        <v>252</v>
      </c>
      <c r="AA61" s="177"/>
      <c r="AB61" s="177"/>
      <c r="AC61" s="183"/>
      <c r="AD61" s="176"/>
      <c r="AE61" s="176"/>
      <c r="AF61" s="183"/>
      <c r="AG61" s="176"/>
      <c r="AH61" s="176"/>
      <c r="AI61" s="183"/>
      <c r="AJ61" s="176">
        <v>6</v>
      </c>
      <c r="AK61" s="176">
        <v>9</v>
      </c>
      <c r="AL61" s="183">
        <f t="shared" ref="AL61:AL63" si="186">SUM(AJ61:AK61)</f>
        <v>15</v>
      </c>
      <c r="AM61" s="176">
        <v>18</v>
      </c>
      <c r="AN61" s="176">
        <v>8</v>
      </c>
      <c r="AO61" s="184">
        <f t="shared" ref="AO61:AO63" si="187">SUM(AM61:AN61)</f>
        <v>26</v>
      </c>
      <c r="AP61" s="173">
        <f t="shared" si="159"/>
        <v>24</v>
      </c>
      <c r="AQ61" s="173">
        <f t="shared" si="160"/>
        <v>17</v>
      </c>
      <c r="AR61" s="182">
        <f t="shared" si="161"/>
        <v>41</v>
      </c>
      <c r="AS61" s="172">
        <f t="shared" si="162"/>
        <v>14</v>
      </c>
      <c r="AT61" s="172">
        <f t="shared" si="163"/>
        <v>40</v>
      </c>
      <c r="AU61" s="183">
        <f t="shared" si="164"/>
        <v>54</v>
      </c>
      <c r="AV61" s="175">
        <f t="shared" si="165"/>
        <v>22</v>
      </c>
      <c r="AW61" s="175">
        <f t="shared" si="166"/>
        <v>21</v>
      </c>
      <c r="AX61" s="183">
        <f t="shared" si="167"/>
        <v>43</v>
      </c>
      <c r="AY61" s="172">
        <f t="shared" si="168"/>
        <v>17</v>
      </c>
      <c r="AZ61" s="172">
        <f t="shared" si="169"/>
        <v>30</v>
      </c>
      <c r="BA61" s="183">
        <f t="shared" si="170"/>
        <v>47</v>
      </c>
      <c r="BB61" s="172">
        <f t="shared" si="171"/>
        <v>25</v>
      </c>
      <c r="BC61" s="172">
        <f t="shared" si="172"/>
        <v>46</v>
      </c>
      <c r="BD61" s="183">
        <f t="shared" si="173"/>
        <v>71</v>
      </c>
      <c r="BE61" s="183">
        <f t="shared" si="174"/>
        <v>13</v>
      </c>
      <c r="BF61" s="183">
        <f t="shared" si="175"/>
        <v>3</v>
      </c>
      <c r="BG61" s="183">
        <f t="shared" si="176"/>
        <v>16</v>
      </c>
      <c r="BH61" s="176">
        <f t="shared" si="177"/>
        <v>39</v>
      </c>
      <c r="BI61" s="176">
        <f t="shared" si="178"/>
        <v>23</v>
      </c>
      <c r="BJ61" s="184">
        <f t="shared" si="179"/>
        <v>62</v>
      </c>
      <c r="BK61" s="173">
        <f t="shared" si="180"/>
        <v>130</v>
      </c>
      <c r="BL61" s="173">
        <f t="shared" si="181"/>
        <v>163</v>
      </c>
      <c r="BM61" s="112">
        <f t="shared" si="182"/>
        <v>293</v>
      </c>
    </row>
    <row r="62" spans="1:65" ht="22.5" x14ac:dyDescent="0.55000000000000004">
      <c r="A62" s="263"/>
      <c r="B62" s="260">
        <v>3</v>
      </c>
      <c r="C62" s="1" t="s">
        <v>71</v>
      </c>
      <c r="D62" s="1" t="s">
        <v>69</v>
      </c>
      <c r="E62" s="43" t="s">
        <v>38</v>
      </c>
      <c r="F62" s="176"/>
      <c r="G62" s="176"/>
      <c r="H62" s="183"/>
      <c r="I62" s="176"/>
      <c r="J62" s="176"/>
      <c r="K62" s="184"/>
      <c r="L62" s="176"/>
      <c r="M62" s="176"/>
      <c r="N62" s="184"/>
      <c r="O62" s="176"/>
      <c r="P62" s="176"/>
      <c r="Q62" s="184"/>
      <c r="R62" s="177"/>
      <c r="S62" s="177"/>
      <c r="T62" s="184"/>
      <c r="U62" s="176"/>
      <c r="V62" s="176"/>
      <c r="W62" s="184"/>
      <c r="X62" s="173"/>
      <c r="Y62" s="173"/>
      <c r="Z62" s="182"/>
      <c r="AA62" s="177"/>
      <c r="AB62" s="177"/>
      <c r="AC62" s="184"/>
      <c r="AD62" s="176"/>
      <c r="AE62" s="176"/>
      <c r="AF62" s="184"/>
      <c r="AG62" s="176"/>
      <c r="AH62" s="176"/>
      <c r="AI62" s="184"/>
      <c r="AJ62" s="176"/>
      <c r="AK62" s="176"/>
      <c r="AL62" s="183"/>
      <c r="AM62" s="176">
        <v>4</v>
      </c>
      <c r="AN62" s="176"/>
      <c r="AO62" s="184">
        <f t="shared" si="187"/>
        <v>4</v>
      </c>
      <c r="AP62" s="173">
        <f t="shared" si="159"/>
        <v>4</v>
      </c>
      <c r="AQ62" s="173"/>
      <c r="AR62" s="182">
        <f t="shared" si="161"/>
        <v>4</v>
      </c>
      <c r="AS62" s="172"/>
      <c r="AT62" s="172"/>
      <c r="AU62" s="183"/>
      <c r="AV62" s="175"/>
      <c r="AW62" s="175"/>
      <c r="AX62" s="183"/>
      <c r="AY62" s="172"/>
      <c r="AZ62" s="172"/>
      <c r="BA62" s="183"/>
      <c r="BB62" s="172"/>
      <c r="BC62" s="172"/>
      <c r="BD62" s="183"/>
      <c r="BE62" s="183"/>
      <c r="BF62" s="183"/>
      <c r="BG62" s="183"/>
      <c r="BH62" s="176">
        <f t="shared" si="177"/>
        <v>4</v>
      </c>
      <c r="BI62" s="176"/>
      <c r="BJ62" s="184">
        <f t="shared" si="179"/>
        <v>4</v>
      </c>
      <c r="BK62" s="173">
        <f t="shared" si="180"/>
        <v>4</v>
      </c>
      <c r="BL62" s="173"/>
      <c r="BM62" s="112">
        <f t="shared" si="182"/>
        <v>4</v>
      </c>
    </row>
    <row r="63" spans="1:65" ht="22.5" x14ac:dyDescent="0.55000000000000004">
      <c r="A63" s="263"/>
      <c r="B63" s="260">
        <v>4</v>
      </c>
      <c r="C63" s="1" t="s">
        <v>72</v>
      </c>
      <c r="D63" s="1" t="s">
        <v>73</v>
      </c>
      <c r="E63" s="43" t="s">
        <v>14</v>
      </c>
      <c r="F63" s="176">
        <v>50</v>
      </c>
      <c r="G63" s="176">
        <v>53</v>
      </c>
      <c r="H63" s="183">
        <f>SUM(F63:G63)</f>
        <v>103</v>
      </c>
      <c r="I63" s="176">
        <v>29</v>
      </c>
      <c r="J63" s="176">
        <v>55</v>
      </c>
      <c r="K63" s="183">
        <f>SUM(I63:J63)</f>
        <v>84</v>
      </c>
      <c r="L63" s="176">
        <v>45</v>
      </c>
      <c r="M63" s="176">
        <v>40</v>
      </c>
      <c r="N63" s="183">
        <f>SUM(L63:M63)</f>
        <v>85</v>
      </c>
      <c r="O63" s="176">
        <v>62</v>
      </c>
      <c r="P63" s="176">
        <v>58</v>
      </c>
      <c r="Q63" s="183">
        <f>SUM(O63:P63)</f>
        <v>120</v>
      </c>
      <c r="R63" s="173">
        <v>21</v>
      </c>
      <c r="S63" s="173">
        <v>16</v>
      </c>
      <c r="T63" s="183">
        <f>SUM(R63:S63)</f>
        <v>37</v>
      </c>
      <c r="U63" s="176">
        <v>28</v>
      </c>
      <c r="V63" s="176">
        <v>15</v>
      </c>
      <c r="W63" s="184">
        <f>SUM(U63:V63)</f>
        <v>43</v>
      </c>
      <c r="X63" s="173">
        <f t="shared" si="183"/>
        <v>235</v>
      </c>
      <c r="Y63" s="173">
        <f t="shared" si="184"/>
        <v>237</v>
      </c>
      <c r="Z63" s="182">
        <f t="shared" si="185"/>
        <v>472</v>
      </c>
      <c r="AA63" s="177">
        <v>18</v>
      </c>
      <c r="AB63" s="177">
        <v>9</v>
      </c>
      <c r="AC63" s="183">
        <f t="shared" ref="AC63" si="188">SUM(AA63:AB63)</f>
        <v>27</v>
      </c>
      <c r="AD63" s="176">
        <v>12</v>
      </c>
      <c r="AE63" s="176">
        <v>12</v>
      </c>
      <c r="AF63" s="183">
        <f t="shared" ref="AF63" si="189">SUM(AD63:AE63)</f>
        <v>24</v>
      </c>
      <c r="AG63" s="176">
        <v>11</v>
      </c>
      <c r="AH63" s="176">
        <v>12</v>
      </c>
      <c r="AI63" s="183">
        <f t="shared" ref="AI63" si="190">SUM(AG63:AH63)</f>
        <v>23</v>
      </c>
      <c r="AJ63" s="176">
        <v>14</v>
      </c>
      <c r="AK63" s="176">
        <v>5</v>
      </c>
      <c r="AL63" s="183">
        <f t="shared" si="186"/>
        <v>19</v>
      </c>
      <c r="AM63" s="176">
        <v>4</v>
      </c>
      <c r="AN63" s="176">
        <v>6</v>
      </c>
      <c r="AO63" s="184">
        <f t="shared" si="187"/>
        <v>10</v>
      </c>
      <c r="AP63" s="173">
        <f t="shared" si="159"/>
        <v>59</v>
      </c>
      <c r="AQ63" s="173">
        <f t="shared" si="160"/>
        <v>44</v>
      </c>
      <c r="AR63" s="182">
        <f t="shared" si="161"/>
        <v>103</v>
      </c>
      <c r="AS63" s="172">
        <f t="shared" si="162"/>
        <v>68</v>
      </c>
      <c r="AT63" s="172">
        <f t="shared" si="163"/>
        <v>62</v>
      </c>
      <c r="AU63" s="183">
        <f t="shared" si="164"/>
        <v>130</v>
      </c>
      <c r="AV63" s="175">
        <f t="shared" si="165"/>
        <v>41</v>
      </c>
      <c r="AW63" s="175">
        <f t="shared" si="166"/>
        <v>67</v>
      </c>
      <c r="AX63" s="183">
        <f t="shared" si="167"/>
        <v>108</v>
      </c>
      <c r="AY63" s="172">
        <f t="shared" si="168"/>
        <v>56</v>
      </c>
      <c r="AZ63" s="172">
        <f t="shared" si="169"/>
        <v>52</v>
      </c>
      <c r="BA63" s="183">
        <f t="shared" si="170"/>
        <v>108</v>
      </c>
      <c r="BB63" s="172">
        <f t="shared" si="171"/>
        <v>76</v>
      </c>
      <c r="BC63" s="172">
        <f t="shared" si="172"/>
        <v>63</v>
      </c>
      <c r="BD63" s="183">
        <f t="shared" si="173"/>
        <v>139</v>
      </c>
      <c r="BE63" s="183">
        <f t="shared" si="174"/>
        <v>21</v>
      </c>
      <c r="BF63" s="183">
        <f t="shared" si="175"/>
        <v>16</v>
      </c>
      <c r="BG63" s="183">
        <f t="shared" si="176"/>
        <v>37</v>
      </c>
      <c r="BH63" s="176">
        <f t="shared" si="177"/>
        <v>32</v>
      </c>
      <c r="BI63" s="176">
        <f t="shared" si="178"/>
        <v>21</v>
      </c>
      <c r="BJ63" s="184">
        <f t="shared" si="179"/>
        <v>53</v>
      </c>
      <c r="BK63" s="173">
        <f t="shared" si="180"/>
        <v>294</v>
      </c>
      <c r="BL63" s="173">
        <f t="shared" si="181"/>
        <v>281</v>
      </c>
      <c r="BM63" s="112">
        <f t="shared" si="182"/>
        <v>575</v>
      </c>
    </row>
    <row r="64" spans="1:65" s="255" customFormat="1" ht="23.25" thickBot="1" x14ac:dyDescent="0.6">
      <c r="A64" s="375" t="s">
        <v>74</v>
      </c>
      <c r="B64" s="376"/>
      <c r="C64" s="376"/>
      <c r="D64" s="376"/>
      <c r="E64" s="377"/>
      <c r="F64" s="192">
        <f>SUM(F60:F63)</f>
        <v>106</v>
      </c>
      <c r="G64" s="192">
        <f t="shared" ref="G64:Z64" si="191">SUM(G60:G63)</f>
        <v>134</v>
      </c>
      <c r="H64" s="192">
        <f t="shared" si="191"/>
        <v>240</v>
      </c>
      <c r="I64" s="192">
        <f t="shared" si="191"/>
        <v>75</v>
      </c>
      <c r="J64" s="192">
        <f t="shared" si="191"/>
        <v>104</v>
      </c>
      <c r="K64" s="192">
        <f t="shared" si="191"/>
        <v>179</v>
      </c>
      <c r="L64" s="192">
        <f t="shared" si="191"/>
        <v>100</v>
      </c>
      <c r="M64" s="192">
        <f t="shared" si="191"/>
        <v>121</v>
      </c>
      <c r="N64" s="192">
        <f t="shared" si="191"/>
        <v>221</v>
      </c>
      <c r="O64" s="192">
        <f t="shared" si="191"/>
        <v>107</v>
      </c>
      <c r="P64" s="192">
        <f t="shared" si="191"/>
        <v>122</v>
      </c>
      <c r="Q64" s="192">
        <f t="shared" si="191"/>
        <v>229</v>
      </c>
      <c r="R64" s="192">
        <f t="shared" si="191"/>
        <v>49</v>
      </c>
      <c r="S64" s="192">
        <f t="shared" si="191"/>
        <v>25</v>
      </c>
      <c r="T64" s="192">
        <f t="shared" si="191"/>
        <v>74</v>
      </c>
      <c r="U64" s="192">
        <f t="shared" si="191"/>
        <v>69</v>
      </c>
      <c r="V64" s="192">
        <f t="shared" si="191"/>
        <v>41</v>
      </c>
      <c r="W64" s="192">
        <f t="shared" si="191"/>
        <v>110</v>
      </c>
      <c r="X64" s="192">
        <f t="shared" si="191"/>
        <v>506</v>
      </c>
      <c r="Y64" s="192">
        <f t="shared" si="191"/>
        <v>547</v>
      </c>
      <c r="Z64" s="192">
        <f t="shared" si="191"/>
        <v>1053</v>
      </c>
      <c r="AA64" s="192">
        <f>SUM(AA60:AA63)</f>
        <v>37</v>
      </c>
      <c r="AB64" s="192">
        <f t="shared" ref="AB64:BM64" si="192">SUM(AB60:AB63)</f>
        <v>13</v>
      </c>
      <c r="AC64" s="192">
        <f t="shared" si="192"/>
        <v>50</v>
      </c>
      <c r="AD64" s="192">
        <f t="shared" si="192"/>
        <v>31</v>
      </c>
      <c r="AE64" s="192">
        <f t="shared" si="192"/>
        <v>20</v>
      </c>
      <c r="AF64" s="192">
        <f t="shared" si="192"/>
        <v>51</v>
      </c>
      <c r="AG64" s="192">
        <f t="shared" si="192"/>
        <v>20</v>
      </c>
      <c r="AH64" s="192">
        <f t="shared" si="192"/>
        <v>16</v>
      </c>
      <c r="AI64" s="192">
        <f t="shared" si="192"/>
        <v>36</v>
      </c>
      <c r="AJ64" s="192">
        <f t="shared" si="192"/>
        <v>46</v>
      </c>
      <c r="AK64" s="192">
        <f t="shared" si="192"/>
        <v>21</v>
      </c>
      <c r="AL64" s="192">
        <f t="shared" si="192"/>
        <v>67</v>
      </c>
      <c r="AM64" s="192">
        <f t="shared" si="192"/>
        <v>42</v>
      </c>
      <c r="AN64" s="192">
        <f t="shared" si="192"/>
        <v>16</v>
      </c>
      <c r="AO64" s="192">
        <f t="shared" si="192"/>
        <v>58</v>
      </c>
      <c r="AP64" s="192">
        <f t="shared" si="192"/>
        <v>176</v>
      </c>
      <c r="AQ64" s="192">
        <f t="shared" si="192"/>
        <v>86</v>
      </c>
      <c r="AR64" s="192">
        <f t="shared" si="192"/>
        <v>262</v>
      </c>
      <c r="AS64" s="192">
        <f t="shared" si="192"/>
        <v>143</v>
      </c>
      <c r="AT64" s="192">
        <f t="shared" si="192"/>
        <v>147</v>
      </c>
      <c r="AU64" s="192">
        <f t="shared" si="192"/>
        <v>290</v>
      </c>
      <c r="AV64" s="192">
        <f t="shared" si="192"/>
        <v>106</v>
      </c>
      <c r="AW64" s="192">
        <f t="shared" si="192"/>
        <v>124</v>
      </c>
      <c r="AX64" s="192">
        <f t="shared" si="192"/>
        <v>230</v>
      </c>
      <c r="AY64" s="192">
        <f t="shared" si="192"/>
        <v>120</v>
      </c>
      <c r="AZ64" s="192">
        <f t="shared" si="192"/>
        <v>137</v>
      </c>
      <c r="BA64" s="192">
        <f t="shared" si="192"/>
        <v>257</v>
      </c>
      <c r="BB64" s="192">
        <f t="shared" si="192"/>
        <v>153</v>
      </c>
      <c r="BC64" s="192">
        <f t="shared" si="192"/>
        <v>143</v>
      </c>
      <c r="BD64" s="192">
        <f t="shared" si="192"/>
        <v>296</v>
      </c>
      <c r="BE64" s="192">
        <f t="shared" si="192"/>
        <v>49</v>
      </c>
      <c r="BF64" s="192">
        <f t="shared" si="192"/>
        <v>25</v>
      </c>
      <c r="BG64" s="192">
        <f t="shared" si="192"/>
        <v>74</v>
      </c>
      <c r="BH64" s="192">
        <f t="shared" si="192"/>
        <v>111</v>
      </c>
      <c r="BI64" s="192">
        <f t="shared" si="192"/>
        <v>57</v>
      </c>
      <c r="BJ64" s="192">
        <f t="shared" si="192"/>
        <v>168</v>
      </c>
      <c r="BK64" s="192">
        <f t="shared" si="192"/>
        <v>682</v>
      </c>
      <c r="BL64" s="192">
        <f t="shared" si="192"/>
        <v>633</v>
      </c>
      <c r="BM64" s="204">
        <f t="shared" si="192"/>
        <v>1315</v>
      </c>
    </row>
    <row r="65" spans="1:65" s="255" customFormat="1" ht="23.25" thickBot="1" x14ac:dyDescent="0.6">
      <c r="A65" s="389" t="s">
        <v>75</v>
      </c>
      <c r="B65" s="390"/>
      <c r="C65" s="390"/>
      <c r="D65" s="390"/>
      <c r="E65" s="391"/>
      <c r="F65" s="193">
        <f t="shared" ref="F65" si="193">F19+F37+F48+F58+F64</f>
        <v>624</v>
      </c>
      <c r="G65" s="193">
        <f t="shared" ref="G65" si="194">G19+G37+G48+G58+G64</f>
        <v>1190</v>
      </c>
      <c r="H65" s="193">
        <f t="shared" ref="H65" si="195">H19+H37+H48+H58+H64</f>
        <v>1814</v>
      </c>
      <c r="I65" s="193">
        <f t="shared" ref="I65" si="196">I19+I37+I48+I58+I64</f>
        <v>495</v>
      </c>
      <c r="J65" s="193">
        <f t="shared" ref="J65" si="197">J19+J37+J48+J58+J64</f>
        <v>1070</v>
      </c>
      <c r="K65" s="193">
        <f t="shared" ref="K65" si="198">K19+K37+K48+K58+K64</f>
        <v>1565</v>
      </c>
      <c r="L65" s="193">
        <f t="shared" ref="L65" si="199">L19+L37+L48+L58+L64</f>
        <v>555</v>
      </c>
      <c r="M65" s="193">
        <f t="shared" ref="M65" si="200">M19+M37+M48+M58+M64</f>
        <v>1209</v>
      </c>
      <c r="N65" s="193">
        <f t="shared" ref="N65" si="201">N19+N37+N48+N58+N64</f>
        <v>1764</v>
      </c>
      <c r="O65" s="193">
        <f t="shared" ref="O65" si="202">O19+O37+O48+O58+O64</f>
        <v>453</v>
      </c>
      <c r="P65" s="193">
        <f t="shared" ref="P65" si="203">P19+P37+P48+P58+P64</f>
        <v>1154</v>
      </c>
      <c r="Q65" s="193">
        <f t="shared" ref="Q65" si="204">Q19+Q37+Q48+Q58+Q64</f>
        <v>1607</v>
      </c>
      <c r="R65" s="193">
        <f t="shared" ref="R65" si="205">R19+R37+R48+R58+R64</f>
        <v>291</v>
      </c>
      <c r="S65" s="193">
        <f t="shared" ref="S65" si="206">S19+S37+S48+S58+S64</f>
        <v>619</v>
      </c>
      <c r="T65" s="193">
        <f t="shared" ref="T65" si="207">T19+T37+T48+T58+T64</f>
        <v>910</v>
      </c>
      <c r="U65" s="193">
        <f t="shared" ref="U65" si="208">U19+U37+U48+U58+U64</f>
        <v>196</v>
      </c>
      <c r="V65" s="193">
        <f t="shared" ref="V65" si="209">V19+V37+V48+V58+V64</f>
        <v>220</v>
      </c>
      <c r="W65" s="193">
        <f t="shared" ref="W65" si="210">W19+W37+W48+W58+W64</f>
        <v>416</v>
      </c>
      <c r="X65" s="193">
        <f t="shared" ref="X65" si="211">X19+X37+X48+X58+X64</f>
        <v>2614</v>
      </c>
      <c r="Y65" s="193">
        <f t="shared" ref="Y65" si="212">Y19+Y37+Y48+Y58+Y64</f>
        <v>5462</v>
      </c>
      <c r="Z65" s="193">
        <f t="shared" ref="Z65" si="213">Z19+Z37+Z48+Z58+Z64</f>
        <v>8076</v>
      </c>
      <c r="AA65" s="193">
        <f>AA19+AA37+AA48+AA58+AA64</f>
        <v>143</v>
      </c>
      <c r="AB65" s="193">
        <f t="shared" ref="AB65:BM65" si="214">AB19+AB37+AB48+AB58+AB64</f>
        <v>204</v>
      </c>
      <c r="AC65" s="193">
        <f t="shared" si="214"/>
        <v>347</v>
      </c>
      <c r="AD65" s="193">
        <f t="shared" si="214"/>
        <v>86</v>
      </c>
      <c r="AE65" s="193">
        <f t="shared" si="214"/>
        <v>200</v>
      </c>
      <c r="AF65" s="193">
        <f t="shared" si="214"/>
        <v>286</v>
      </c>
      <c r="AG65" s="193">
        <f t="shared" si="214"/>
        <v>48</v>
      </c>
      <c r="AH65" s="193">
        <f t="shared" si="214"/>
        <v>52</v>
      </c>
      <c r="AI65" s="193">
        <f t="shared" si="214"/>
        <v>100</v>
      </c>
      <c r="AJ65" s="193">
        <f t="shared" si="214"/>
        <v>87</v>
      </c>
      <c r="AK65" s="193">
        <f t="shared" si="214"/>
        <v>78</v>
      </c>
      <c r="AL65" s="193">
        <f t="shared" si="214"/>
        <v>165</v>
      </c>
      <c r="AM65" s="193">
        <f t="shared" si="214"/>
        <v>106</v>
      </c>
      <c r="AN65" s="193">
        <f t="shared" si="214"/>
        <v>101</v>
      </c>
      <c r="AO65" s="193">
        <f t="shared" si="214"/>
        <v>207</v>
      </c>
      <c r="AP65" s="193">
        <f t="shared" si="214"/>
        <v>470</v>
      </c>
      <c r="AQ65" s="193">
        <f t="shared" si="214"/>
        <v>635</v>
      </c>
      <c r="AR65" s="193">
        <f t="shared" si="214"/>
        <v>1105</v>
      </c>
      <c r="AS65" s="193">
        <f t="shared" si="214"/>
        <v>767</v>
      </c>
      <c r="AT65" s="193">
        <f t="shared" si="214"/>
        <v>1394</v>
      </c>
      <c r="AU65" s="193">
        <f t="shared" si="214"/>
        <v>2161</v>
      </c>
      <c r="AV65" s="193">
        <f t="shared" si="214"/>
        <v>581</v>
      </c>
      <c r="AW65" s="193">
        <f t="shared" si="214"/>
        <v>1270</v>
      </c>
      <c r="AX65" s="193">
        <f t="shared" si="214"/>
        <v>1851</v>
      </c>
      <c r="AY65" s="193">
        <f t="shared" si="214"/>
        <v>603</v>
      </c>
      <c r="AZ65" s="193">
        <f t="shared" si="214"/>
        <v>1261</v>
      </c>
      <c r="BA65" s="193">
        <f t="shared" si="214"/>
        <v>1864</v>
      </c>
      <c r="BB65" s="193">
        <f t="shared" si="214"/>
        <v>540</v>
      </c>
      <c r="BC65" s="193">
        <f t="shared" si="214"/>
        <v>1232</v>
      </c>
      <c r="BD65" s="193">
        <f t="shared" si="214"/>
        <v>1772</v>
      </c>
      <c r="BE65" s="193">
        <f t="shared" si="214"/>
        <v>291</v>
      </c>
      <c r="BF65" s="193">
        <f t="shared" si="214"/>
        <v>619</v>
      </c>
      <c r="BG65" s="193">
        <f t="shared" si="214"/>
        <v>910</v>
      </c>
      <c r="BH65" s="193">
        <f t="shared" si="214"/>
        <v>302</v>
      </c>
      <c r="BI65" s="193">
        <f t="shared" si="214"/>
        <v>321</v>
      </c>
      <c r="BJ65" s="193">
        <f t="shared" si="214"/>
        <v>623</v>
      </c>
      <c r="BK65" s="193">
        <f t="shared" si="214"/>
        <v>3084</v>
      </c>
      <c r="BL65" s="193">
        <f t="shared" si="214"/>
        <v>6097</v>
      </c>
      <c r="BM65" s="205">
        <f t="shared" si="214"/>
        <v>9181</v>
      </c>
    </row>
  </sheetData>
  <mergeCells count="29">
    <mergeCell ref="A65:E65"/>
    <mergeCell ref="AP3:AR3"/>
    <mergeCell ref="A19:E19"/>
    <mergeCell ref="A37:E37"/>
    <mergeCell ref="A48:E48"/>
    <mergeCell ref="AJ3:AL3"/>
    <mergeCell ref="AM3:AO3"/>
    <mergeCell ref="I3:K3"/>
    <mergeCell ref="AD3:AF3"/>
    <mergeCell ref="L3:N3"/>
    <mergeCell ref="O3:Q3"/>
    <mergeCell ref="U3:W3"/>
    <mergeCell ref="X3:Z3"/>
    <mergeCell ref="AS2:BM2"/>
    <mergeCell ref="AA2:AR2"/>
    <mergeCell ref="F2:Z2"/>
    <mergeCell ref="A58:E58"/>
    <mergeCell ref="A64:E64"/>
    <mergeCell ref="BH3:BJ3"/>
    <mergeCell ref="BK3:BM3"/>
    <mergeCell ref="AS3:AU3"/>
    <mergeCell ref="AA3:AC3"/>
    <mergeCell ref="F3:H3"/>
    <mergeCell ref="AG3:AI3"/>
    <mergeCell ref="AV3:AX3"/>
    <mergeCell ref="AY3:BA3"/>
    <mergeCell ref="BB3:BD3"/>
    <mergeCell ref="R3:T3"/>
    <mergeCell ref="BE3:BG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1910-5721-4E66-8E34-498DCA89CCDB}">
  <dimension ref="A1:Q62"/>
  <sheetViews>
    <sheetView view="pageBreakPreview" zoomScale="60" zoomScaleNormal="85" workbookViewId="0">
      <selection activeCell="H24" sqref="H24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  <col min="19" max="19" width="52.28515625" customWidth="1"/>
    <col min="22" max="22" width="6.28515625" customWidth="1"/>
    <col min="23" max="34" width="4" customWidth="1"/>
  </cols>
  <sheetData>
    <row r="1" spans="1:17" ht="27.75" x14ac:dyDescent="0.65">
      <c r="A1" s="409" t="s">
        <v>138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ht="22.5" x14ac:dyDescent="0.55000000000000004">
      <c r="A2" s="5"/>
      <c r="B2" s="6"/>
      <c r="C2" s="7"/>
      <c r="D2" s="7"/>
      <c r="E2" s="7"/>
      <c r="F2" s="410" t="s">
        <v>151</v>
      </c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ht="22.5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411" t="s">
        <v>82</v>
      </c>
      <c r="G3" s="411"/>
      <c r="H3" s="411"/>
      <c r="I3" s="412" t="s">
        <v>94</v>
      </c>
      <c r="J3" s="412"/>
      <c r="K3" s="412"/>
      <c r="L3" s="413" t="s">
        <v>80</v>
      </c>
      <c r="M3" s="413"/>
      <c r="N3" s="413"/>
      <c r="O3" s="410" t="s">
        <v>6</v>
      </c>
      <c r="P3" s="410"/>
      <c r="Q3" s="410"/>
    </row>
    <row r="4" spans="1:17" ht="22.5" x14ac:dyDescent="0.55000000000000004">
      <c r="A4" s="11"/>
      <c r="B4" s="12"/>
      <c r="C4" s="13"/>
      <c r="D4" s="13"/>
      <c r="E4" s="13" t="s">
        <v>7</v>
      </c>
      <c r="F4" s="4" t="s">
        <v>8</v>
      </c>
      <c r="G4" s="4" t="s">
        <v>9</v>
      </c>
      <c r="H4" s="299" t="s">
        <v>10</v>
      </c>
      <c r="I4" s="312" t="s">
        <v>8</v>
      </c>
      <c r="J4" s="312" t="s">
        <v>9</v>
      </c>
      <c r="K4" s="298" t="s">
        <v>10</v>
      </c>
      <c r="L4" s="313" t="s">
        <v>8</v>
      </c>
      <c r="M4" s="313" t="s">
        <v>9</v>
      </c>
      <c r="N4" s="297" t="s">
        <v>10</v>
      </c>
      <c r="O4" s="310" t="s">
        <v>8</v>
      </c>
      <c r="P4" s="310" t="s">
        <v>9</v>
      </c>
      <c r="Q4" s="292" t="s">
        <v>10</v>
      </c>
    </row>
    <row r="5" spans="1:17" ht="22.5" x14ac:dyDescent="0.55000000000000004">
      <c r="A5" s="17" t="s">
        <v>11</v>
      </c>
      <c r="B5" s="18"/>
      <c r="C5" s="18"/>
      <c r="D5" s="18"/>
      <c r="E5" s="18"/>
      <c r="F5" s="19"/>
      <c r="G5" s="19"/>
      <c r="H5" s="293"/>
      <c r="I5" s="19"/>
      <c r="J5" s="19"/>
      <c r="K5" s="293"/>
      <c r="L5" s="19"/>
      <c r="M5" s="19"/>
      <c r="N5" s="293"/>
      <c r="O5" s="19"/>
      <c r="P5" s="19"/>
      <c r="Q5" s="293"/>
    </row>
    <row r="6" spans="1:17" ht="22.5" x14ac:dyDescent="0.55000000000000004">
      <c r="A6" s="301"/>
      <c r="B6" s="302">
        <f>แยกชั้นปี!B6</f>
        <v>1</v>
      </c>
      <c r="C6" s="302" t="str">
        <f>แยกชั้นปี!C6</f>
        <v>วิทยาศาสตรบัณฑิต</v>
      </c>
      <c r="D6" s="302" t="str">
        <f>แยกชั้นปี!D6</f>
        <v>วิทยาการคอมพิวเตอร์</v>
      </c>
      <c r="E6" s="302" t="str">
        <f>แยกชั้นปี!E6</f>
        <v>ปริญญาตรี</v>
      </c>
      <c r="F6" s="303">
        <v>7</v>
      </c>
      <c r="G6" s="303">
        <v>1</v>
      </c>
      <c r="H6" s="314">
        <f>SUM(F6:G6)</f>
        <v>8</v>
      </c>
      <c r="I6" s="303"/>
      <c r="J6" s="303"/>
      <c r="K6" s="314"/>
      <c r="L6" s="303"/>
      <c r="M6" s="303"/>
      <c r="N6" s="314"/>
      <c r="O6" s="303">
        <f>F6+I6</f>
        <v>7</v>
      </c>
      <c r="P6" s="303">
        <f>G6+J6</f>
        <v>1</v>
      </c>
      <c r="Q6" s="314">
        <f>SUM(O6+P6)</f>
        <v>8</v>
      </c>
    </row>
    <row r="7" spans="1:17" ht="22.5" x14ac:dyDescent="0.55000000000000004">
      <c r="A7" s="301"/>
      <c r="B7" s="302">
        <f>แยกชั้นปี!B7</f>
        <v>2</v>
      </c>
      <c r="C7" s="302" t="str">
        <f>แยกชั้นปี!C7</f>
        <v>วิทยาศาสตรบัณฑิต</v>
      </c>
      <c r="D7" s="302" t="str">
        <f>แยกชั้นปี!D7</f>
        <v>เทคโนโลยีสารสนเทศ/เทคโนโลยีคอมพิวเตอร์และดิจิทัล</v>
      </c>
      <c r="E7" s="302" t="str">
        <f>แยกชั้นปี!E7</f>
        <v>ปริญญาตรี</v>
      </c>
      <c r="F7" s="303">
        <v>6</v>
      </c>
      <c r="G7" s="303">
        <v>1</v>
      </c>
      <c r="H7" s="314">
        <f t="shared" ref="H7:H17" si="0">SUM(F7:G7)</f>
        <v>7</v>
      </c>
      <c r="I7" s="303">
        <v>3</v>
      </c>
      <c r="J7" s="303">
        <v>1</v>
      </c>
      <c r="K7" s="314">
        <f t="shared" ref="K7" si="1">SUM(I7:J7)</f>
        <v>4</v>
      </c>
      <c r="L7" s="303"/>
      <c r="M7" s="303"/>
      <c r="N7" s="314"/>
      <c r="O7" s="303">
        <f t="shared" ref="O7:P17" si="2">F7+I7</f>
        <v>9</v>
      </c>
      <c r="P7" s="303">
        <f t="shared" si="2"/>
        <v>2</v>
      </c>
      <c r="Q7" s="314">
        <f t="shared" ref="Q7:Q18" si="3">SUM(O7+P7)</f>
        <v>11</v>
      </c>
    </row>
    <row r="8" spans="1:17" ht="22.5" x14ac:dyDescent="0.55000000000000004">
      <c r="A8" s="301"/>
      <c r="B8" s="302">
        <f>แยกชั้นปี!B8</f>
        <v>3</v>
      </c>
      <c r="C8" s="302" t="str">
        <f>แยกชั้นปี!C8</f>
        <v>วิทยาศาสตรบัณฑิต</v>
      </c>
      <c r="D8" s="302" t="str">
        <f>แยกชั้นปี!D8</f>
        <v>วิศวกรรมซอฟแวร์</v>
      </c>
      <c r="E8" s="302" t="str">
        <f>แยกชั้นปี!E8</f>
        <v>ปริญญาตรี</v>
      </c>
      <c r="F8" s="303">
        <v>5</v>
      </c>
      <c r="G8" s="303">
        <v>2</v>
      </c>
      <c r="H8" s="314">
        <f t="shared" si="0"/>
        <v>7</v>
      </c>
      <c r="I8" s="303"/>
      <c r="J8" s="303"/>
      <c r="K8" s="314"/>
      <c r="L8" s="303"/>
      <c r="M8" s="303"/>
      <c r="N8" s="314"/>
      <c r="O8" s="303">
        <f t="shared" si="2"/>
        <v>5</v>
      </c>
      <c r="P8" s="303">
        <f t="shared" si="2"/>
        <v>2</v>
      </c>
      <c r="Q8" s="314">
        <f t="shared" si="3"/>
        <v>7</v>
      </c>
    </row>
    <row r="9" spans="1:17" ht="22.5" x14ac:dyDescent="0.55000000000000004">
      <c r="A9" s="301"/>
      <c r="B9" s="302">
        <f>แยกชั้นปี!B9</f>
        <v>4</v>
      </c>
      <c r="C9" s="302" t="str">
        <f>แยกชั้นปี!C9</f>
        <v>วิทยาศาสตรบัณฑิต</v>
      </c>
      <c r="D9" s="302" t="str">
        <f>แยกชั้นปี!D9</f>
        <v>สาธารณสุขชุมชน</v>
      </c>
      <c r="E9" s="302" t="str">
        <f>แยกชั้นปี!E9</f>
        <v>ปริญญาตรี</v>
      </c>
      <c r="F9" s="303">
        <v>5</v>
      </c>
      <c r="G9" s="303">
        <v>49</v>
      </c>
      <c r="H9" s="314">
        <f t="shared" si="0"/>
        <v>54</v>
      </c>
      <c r="I9" s="303"/>
      <c r="J9" s="303"/>
      <c r="K9" s="314"/>
      <c r="L9" s="303"/>
      <c r="M9" s="303"/>
      <c r="N9" s="314"/>
      <c r="O9" s="303">
        <f t="shared" si="2"/>
        <v>5</v>
      </c>
      <c r="P9" s="303">
        <f t="shared" si="2"/>
        <v>49</v>
      </c>
      <c r="Q9" s="314">
        <f t="shared" si="3"/>
        <v>54</v>
      </c>
    </row>
    <row r="10" spans="1:17" ht="22.5" x14ac:dyDescent="0.55000000000000004">
      <c r="A10" s="301"/>
      <c r="B10" s="302">
        <f>แยกชั้นปี!B10</f>
        <v>5</v>
      </c>
      <c r="C10" s="302" t="str">
        <f>แยกชั้นปี!C10</f>
        <v>วิทยาศาสตรบัณฑิต</v>
      </c>
      <c r="D10" s="302" t="str">
        <f>แยกชั้นปี!D10</f>
        <v>วิทยาศาสตร์การกีฬา</v>
      </c>
      <c r="E10" s="302" t="str">
        <f>แยกชั้นปี!E10</f>
        <v>ปริญญาตรี</v>
      </c>
      <c r="F10" s="303">
        <v>71</v>
      </c>
      <c r="G10" s="303">
        <v>23</v>
      </c>
      <c r="H10" s="314">
        <f t="shared" si="0"/>
        <v>94</v>
      </c>
      <c r="I10" s="303"/>
      <c r="J10" s="303"/>
      <c r="K10" s="314"/>
      <c r="L10" s="303"/>
      <c r="M10" s="303"/>
      <c r="N10" s="314"/>
      <c r="O10" s="303">
        <f t="shared" si="2"/>
        <v>71</v>
      </c>
      <c r="P10" s="303">
        <f t="shared" si="2"/>
        <v>23</v>
      </c>
      <c r="Q10" s="314">
        <f t="shared" si="3"/>
        <v>94</v>
      </c>
    </row>
    <row r="11" spans="1:17" ht="22.5" x14ac:dyDescent="0.55000000000000004">
      <c r="A11" s="301"/>
      <c r="B11" s="302">
        <f>แยกชั้นปี!B11</f>
        <v>6</v>
      </c>
      <c r="C11" s="302" t="str">
        <f>แยกชั้นปี!C11</f>
        <v>วิทยาศาสตรบัณฑิต</v>
      </c>
      <c r="D11" s="302" t="str">
        <f>แยกชั้นปี!D11</f>
        <v>วิทยาศาสตร์สิ่งแวดล้อม</v>
      </c>
      <c r="E11" s="302" t="str">
        <f>แยกชั้นปี!E11</f>
        <v>ปริญญาตรี</v>
      </c>
      <c r="F11" s="303">
        <v>3</v>
      </c>
      <c r="G11" s="303">
        <v>21</v>
      </c>
      <c r="H11" s="314">
        <f t="shared" si="0"/>
        <v>24</v>
      </c>
      <c r="I11" s="303"/>
      <c r="J11" s="303"/>
      <c r="K11" s="314"/>
      <c r="L11" s="303"/>
      <c r="M11" s="303"/>
      <c r="N11" s="314"/>
      <c r="O11" s="303">
        <f t="shared" si="2"/>
        <v>3</v>
      </c>
      <c r="P11" s="303">
        <f t="shared" si="2"/>
        <v>21</v>
      </c>
      <c r="Q11" s="314">
        <f t="shared" si="3"/>
        <v>24</v>
      </c>
    </row>
    <row r="12" spans="1:17" ht="22.5" x14ac:dyDescent="0.55000000000000004">
      <c r="A12" s="301"/>
      <c r="B12" s="302">
        <f>แยกชั้นปี!B12</f>
        <v>7</v>
      </c>
      <c r="C12" s="302" t="str">
        <f>แยกชั้นปี!C12</f>
        <v>วิศวกรรมศาสตรบัณฑิต</v>
      </c>
      <c r="D12" s="302" t="str">
        <f>แยกชั้นปี!D12</f>
        <v>วิศวกรรมโลจิสติกส์</v>
      </c>
      <c r="E12" s="302" t="str">
        <f>แยกชั้นปี!E12</f>
        <v>ปริญญาตรี</v>
      </c>
      <c r="F12" s="303">
        <v>9</v>
      </c>
      <c r="G12" s="303">
        <v>7</v>
      </c>
      <c r="H12" s="314">
        <f t="shared" si="0"/>
        <v>16</v>
      </c>
      <c r="I12" s="303"/>
      <c r="J12" s="303"/>
      <c r="K12" s="314"/>
      <c r="L12" s="303"/>
      <c r="M12" s="303"/>
      <c r="N12" s="314"/>
      <c r="O12" s="303">
        <f t="shared" si="2"/>
        <v>9</v>
      </c>
      <c r="P12" s="303">
        <f t="shared" si="2"/>
        <v>7</v>
      </c>
      <c r="Q12" s="314">
        <f t="shared" si="3"/>
        <v>16</v>
      </c>
    </row>
    <row r="13" spans="1:17" ht="22.5" x14ac:dyDescent="0.55000000000000004">
      <c r="A13" s="301"/>
      <c r="B13" s="302">
        <f>แยกชั้นปี!B13</f>
        <v>8</v>
      </c>
      <c r="C13" s="302" t="str">
        <f>แยกชั้นปี!C13</f>
        <v>วิทยาศาสตรบัณฑิต</v>
      </c>
      <c r="D13" s="302" t="str">
        <f>แยกชั้นปี!D13</f>
        <v>วิทยาศาสตร์และเทคโนโลยีอาหาร</v>
      </c>
      <c r="E13" s="302" t="str">
        <f>แยกชั้นปี!E13</f>
        <v>ปริญญาตรี</v>
      </c>
      <c r="F13" s="303">
        <v>1</v>
      </c>
      <c r="G13" s="303">
        <v>9</v>
      </c>
      <c r="H13" s="314">
        <f t="shared" si="0"/>
        <v>10</v>
      </c>
      <c r="I13" s="303"/>
      <c r="J13" s="303"/>
      <c r="K13" s="314"/>
      <c r="L13" s="303"/>
      <c r="M13" s="303"/>
      <c r="N13" s="314"/>
      <c r="O13" s="303">
        <f t="shared" si="2"/>
        <v>1</v>
      </c>
      <c r="P13" s="303">
        <f t="shared" si="2"/>
        <v>9</v>
      </c>
      <c r="Q13" s="314">
        <f t="shared" si="3"/>
        <v>10</v>
      </c>
    </row>
    <row r="14" spans="1:17" ht="22.5" x14ac:dyDescent="0.55000000000000004">
      <c r="A14" s="301"/>
      <c r="B14" s="302">
        <f>แยกชั้นปี!B14</f>
        <v>9</v>
      </c>
      <c r="C14" s="302" t="str">
        <f>แยกชั้นปี!C14</f>
        <v>วิทยาศาสตรบัณฑิต</v>
      </c>
      <c r="D14" s="302" t="str">
        <f>แยกชั้นปี!D14</f>
        <v>เทคโนโลยีการเกษตร</v>
      </c>
      <c r="E14" s="302" t="str">
        <f>แยกชั้นปี!E14</f>
        <v>ปริญญาตรี</v>
      </c>
      <c r="F14" s="303">
        <v>3</v>
      </c>
      <c r="G14" s="303">
        <v>3</v>
      </c>
      <c r="H14" s="314">
        <f t="shared" si="0"/>
        <v>6</v>
      </c>
      <c r="I14" s="303"/>
      <c r="J14" s="303"/>
      <c r="K14" s="314"/>
      <c r="L14" s="303"/>
      <c r="M14" s="303"/>
      <c r="N14" s="314"/>
      <c r="O14" s="303">
        <f t="shared" si="2"/>
        <v>3</v>
      </c>
      <c r="P14" s="303">
        <f t="shared" si="2"/>
        <v>3</v>
      </c>
      <c r="Q14" s="314">
        <f t="shared" si="3"/>
        <v>6</v>
      </c>
    </row>
    <row r="15" spans="1:17" ht="22.5" x14ac:dyDescent="0.55000000000000004">
      <c r="A15" s="301"/>
      <c r="B15" s="302">
        <f>แยกชั้นปี!B15</f>
        <v>10</v>
      </c>
      <c r="C15" s="302" t="str">
        <f>แยกชั้นปี!C15</f>
        <v>วิทยาศาสตรบัณฑิต</v>
      </c>
      <c r="D15" s="302" t="str">
        <f>แยกชั้นปี!D15</f>
        <v>เทคโนโลยีการจัดการอุตสาหกรรม</v>
      </c>
      <c r="E15" s="302" t="str">
        <f>แยกชั้นปี!E15</f>
        <v>ปริญญาตรี</v>
      </c>
      <c r="F15" s="303">
        <v>5</v>
      </c>
      <c r="G15" s="303">
        <v>3</v>
      </c>
      <c r="H15" s="314">
        <f t="shared" ref="H15:H16" si="4">SUM(F15:G15)</f>
        <v>8</v>
      </c>
      <c r="I15" s="303"/>
      <c r="J15" s="303"/>
      <c r="K15" s="314"/>
      <c r="L15" s="303"/>
      <c r="M15" s="303"/>
      <c r="N15" s="314"/>
      <c r="O15" s="303">
        <f t="shared" ref="O15:O16" si="5">F15+I15</f>
        <v>5</v>
      </c>
      <c r="P15" s="303">
        <f t="shared" ref="P15:P16" si="6">G15+J15</f>
        <v>3</v>
      </c>
      <c r="Q15" s="314">
        <f t="shared" ref="Q15:Q16" si="7">SUM(O15+P15)</f>
        <v>8</v>
      </c>
    </row>
    <row r="16" spans="1:17" ht="22.5" x14ac:dyDescent="0.55000000000000004">
      <c r="A16" s="301"/>
      <c r="B16" s="302">
        <f>แยกชั้นปี!B16</f>
        <v>11</v>
      </c>
      <c r="C16" s="302" t="str">
        <f>แยกชั้นปี!C16</f>
        <v>เทคโนโลยีบัณฑิต</v>
      </c>
      <c r="D16" s="302" t="str">
        <f>แยกชั้นปี!D16</f>
        <v xml:space="preserve">เทคโนโลยีออกแบบผลิตภัณฑ์และบรรจุภัณฑ์ </v>
      </c>
      <c r="E16" s="302" t="str">
        <f>แยกชั้นปี!E16</f>
        <v>ปริญญาตรี</v>
      </c>
      <c r="F16" s="303">
        <v>5</v>
      </c>
      <c r="G16" s="303">
        <v>2</v>
      </c>
      <c r="H16" s="314">
        <f t="shared" si="4"/>
        <v>7</v>
      </c>
      <c r="I16" s="303"/>
      <c r="J16" s="303"/>
      <c r="K16" s="314"/>
      <c r="L16" s="303"/>
      <c r="M16" s="303"/>
      <c r="N16" s="314"/>
      <c r="O16" s="303">
        <f t="shared" si="5"/>
        <v>5</v>
      </c>
      <c r="P16" s="303">
        <f t="shared" si="6"/>
        <v>2</v>
      </c>
      <c r="Q16" s="314">
        <f t="shared" si="7"/>
        <v>7</v>
      </c>
    </row>
    <row r="17" spans="1:17" ht="22.5" x14ac:dyDescent="0.55000000000000004">
      <c r="A17" s="301"/>
      <c r="B17" s="302">
        <f>แยกชั้นปี!B17</f>
        <v>12</v>
      </c>
      <c r="C17" s="302" t="str">
        <f>แยกชั้นปี!C17</f>
        <v>เทคโนโลยีบัณฑิต</v>
      </c>
      <c r="D17" s="302" t="str">
        <f>แยกชั้นปี!D17</f>
        <v xml:space="preserve">เทคโนโลยีโยธาและสถาปัตยกรรม </v>
      </c>
      <c r="E17" s="302" t="str">
        <f>แยกชั้นปี!E17</f>
        <v>ปริญญาตรี</v>
      </c>
      <c r="F17" s="303">
        <v>12</v>
      </c>
      <c r="G17" s="303">
        <v>5</v>
      </c>
      <c r="H17" s="314">
        <f t="shared" si="0"/>
        <v>17</v>
      </c>
      <c r="I17" s="303"/>
      <c r="J17" s="303"/>
      <c r="K17" s="314"/>
      <c r="L17" s="303"/>
      <c r="M17" s="303"/>
      <c r="N17" s="314"/>
      <c r="O17" s="303">
        <f t="shared" si="2"/>
        <v>12</v>
      </c>
      <c r="P17" s="303">
        <f t="shared" si="2"/>
        <v>5</v>
      </c>
      <c r="Q17" s="314">
        <f t="shared" si="3"/>
        <v>17</v>
      </c>
    </row>
    <row r="18" spans="1:17" ht="22.5" x14ac:dyDescent="0.55000000000000004">
      <c r="A18" s="406" t="s">
        <v>21</v>
      </c>
      <c r="B18" s="406"/>
      <c r="C18" s="406"/>
      <c r="D18" s="406"/>
      <c r="E18" s="406"/>
      <c r="F18" s="314">
        <f t="shared" ref="F18:K18" si="8">SUM(F6:F17)</f>
        <v>132</v>
      </c>
      <c r="G18" s="314">
        <f t="shared" si="8"/>
        <v>126</v>
      </c>
      <c r="H18" s="314">
        <f t="shared" si="8"/>
        <v>258</v>
      </c>
      <c r="I18" s="314">
        <f t="shared" si="8"/>
        <v>3</v>
      </c>
      <c r="J18" s="314">
        <f t="shared" si="8"/>
        <v>1</v>
      </c>
      <c r="K18" s="314">
        <f t="shared" si="8"/>
        <v>4</v>
      </c>
      <c r="L18" s="314"/>
      <c r="M18" s="314"/>
      <c r="N18" s="314"/>
      <c r="O18" s="314">
        <f>SUM(O6:O17)</f>
        <v>135</v>
      </c>
      <c r="P18" s="314">
        <f>SUM(P6:P17)</f>
        <v>127</v>
      </c>
      <c r="Q18" s="314">
        <f t="shared" si="3"/>
        <v>262</v>
      </c>
    </row>
    <row r="19" spans="1:17" ht="22.5" x14ac:dyDescent="0.55000000000000004">
      <c r="A19" s="14" t="s">
        <v>22</v>
      </c>
      <c r="B19" s="15"/>
      <c r="C19" s="15"/>
      <c r="D19" s="15"/>
      <c r="E19" s="15"/>
      <c r="F19" s="16"/>
      <c r="G19" s="16"/>
      <c r="H19" s="294"/>
      <c r="I19" s="16"/>
      <c r="J19" s="16"/>
      <c r="K19" s="294"/>
      <c r="L19" s="16"/>
      <c r="M19" s="16"/>
      <c r="N19" s="294"/>
      <c r="O19" s="16"/>
      <c r="P19" s="16"/>
      <c r="Q19" s="294"/>
    </row>
    <row r="20" spans="1:17" ht="22.5" x14ac:dyDescent="0.55000000000000004">
      <c r="A20" s="301"/>
      <c r="B20" s="302">
        <f>แยกชั้นปี!B21</f>
        <v>1</v>
      </c>
      <c r="C20" s="302" t="str">
        <f>แยกชั้นปี!C21</f>
        <v>ครุศาสตรบัณฑิต</v>
      </c>
      <c r="D20" s="302" t="str">
        <f>แยกชั้นปี!D21</f>
        <v>การศึกษาปฐมวัย</v>
      </c>
      <c r="E20" s="302" t="str">
        <f>แยกชั้นปี!E21</f>
        <v>ปริญญาตรี</v>
      </c>
      <c r="F20" s="303"/>
      <c r="G20" s="303">
        <v>85</v>
      </c>
      <c r="H20" s="315">
        <f>SUM(F20:G20)</f>
        <v>85</v>
      </c>
      <c r="I20" s="303"/>
      <c r="J20" s="303"/>
      <c r="K20" s="315"/>
      <c r="L20" s="303"/>
      <c r="M20" s="303"/>
      <c r="N20" s="315"/>
      <c r="O20" s="303">
        <f t="shared" ref="O20:P30" si="9">F20+I20</f>
        <v>0</v>
      </c>
      <c r="P20" s="303">
        <f t="shared" si="9"/>
        <v>85</v>
      </c>
      <c r="Q20" s="315">
        <f t="shared" ref="Q20:Q36" si="10">SUM(O20+P20)</f>
        <v>85</v>
      </c>
    </row>
    <row r="21" spans="1:17" ht="22.5" x14ac:dyDescent="0.55000000000000004">
      <c r="A21" s="301"/>
      <c r="B21" s="302">
        <f>แยกชั้นปี!B22</f>
        <v>2</v>
      </c>
      <c r="C21" s="302" t="str">
        <f>แยกชั้นปี!C22</f>
        <v>ครุศาสตรบัณฑิต</v>
      </c>
      <c r="D21" s="302" t="str">
        <f>แยกชั้นปี!D22</f>
        <v>คณิตศาสตร์</v>
      </c>
      <c r="E21" s="302" t="str">
        <f>แยกชั้นปี!E22</f>
        <v>ปริญญาตรี</v>
      </c>
      <c r="F21" s="303">
        <v>20</v>
      </c>
      <c r="G21" s="303">
        <v>60</v>
      </c>
      <c r="H21" s="315">
        <f t="shared" ref="H21:H30" si="11">SUM(F21:G21)</f>
        <v>80</v>
      </c>
      <c r="I21" s="303"/>
      <c r="J21" s="303"/>
      <c r="K21" s="315"/>
      <c r="L21" s="303"/>
      <c r="M21" s="303"/>
      <c r="N21" s="315"/>
      <c r="O21" s="303">
        <f t="shared" si="9"/>
        <v>20</v>
      </c>
      <c r="P21" s="303">
        <f t="shared" si="9"/>
        <v>60</v>
      </c>
      <c r="Q21" s="315">
        <f t="shared" si="10"/>
        <v>80</v>
      </c>
    </row>
    <row r="22" spans="1:17" ht="22.5" x14ac:dyDescent="0.55000000000000004">
      <c r="A22" s="301"/>
      <c r="B22" s="302">
        <f>แยกชั้นปี!B23</f>
        <v>3</v>
      </c>
      <c r="C22" s="302" t="str">
        <f>แยกชั้นปี!C23</f>
        <v>ครุศาสตรบัณฑิต</v>
      </c>
      <c r="D22" s="302" t="str">
        <f>แยกชั้นปี!D23</f>
        <v>คอมพิวเตอร์ศึกษา</v>
      </c>
      <c r="E22" s="302" t="str">
        <f>แยกชั้นปี!E23</f>
        <v>ปริญญาตรี</v>
      </c>
      <c r="F22" s="303">
        <v>26</v>
      </c>
      <c r="G22" s="303">
        <v>32</v>
      </c>
      <c r="H22" s="315">
        <f t="shared" si="11"/>
        <v>58</v>
      </c>
      <c r="I22" s="303"/>
      <c r="J22" s="303"/>
      <c r="K22" s="315"/>
      <c r="L22" s="303"/>
      <c r="M22" s="303"/>
      <c r="N22" s="315"/>
      <c r="O22" s="303">
        <f t="shared" si="9"/>
        <v>26</v>
      </c>
      <c r="P22" s="303">
        <f t="shared" si="9"/>
        <v>32</v>
      </c>
      <c r="Q22" s="315">
        <f t="shared" si="10"/>
        <v>58</v>
      </c>
    </row>
    <row r="23" spans="1:17" ht="22.5" x14ac:dyDescent="0.55000000000000004">
      <c r="A23" s="301"/>
      <c r="B23" s="302">
        <f>แยกชั้นปี!B24</f>
        <v>4</v>
      </c>
      <c r="C23" s="302" t="str">
        <f>แยกชั้นปี!C24</f>
        <v>ครุศาสตรบัณฑิต</v>
      </c>
      <c r="D23" s="302" t="str">
        <f>แยกชั้นปี!D24</f>
        <v>ภาษาอังกฤษ</v>
      </c>
      <c r="E23" s="302" t="str">
        <f>แยกชั้นปี!E24</f>
        <v>ปริญญาตรี</v>
      </c>
      <c r="F23" s="303">
        <v>7</v>
      </c>
      <c r="G23" s="303">
        <v>67</v>
      </c>
      <c r="H23" s="315">
        <f t="shared" si="11"/>
        <v>74</v>
      </c>
      <c r="I23" s="303"/>
      <c r="J23" s="303"/>
      <c r="K23" s="315"/>
      <c r="L23" s="303"/>
      <c r="M23" s="303"/>
      <c r="N23" s="315"/>
      <c r="O23" s="303">
        <f t="shared" si="9"/>
        <v>7</v>
      </c>
      <c r="P23" s="303">
        <f t="shared" si="9"/>
        <v>67</v>
      </c>
      <c r="Q23" s="315">
        <f t="shared" si="10"/>
        <v>74</v>
      </c>
    </row>
    <row r="24" spans="1:17" ht="22.5" x14ac:dyDescent="0.55000000000000004">
      <c r="A24" s="301"/>
      <c r="B24" s="302">
        <f>แยกชั้นปี!B25</f>
        <v>5</v>
      </c>
      <c r="C24" s="302" t="str">
        <f>แยกชั้นปี!C25</f>
        <v>ครุศาสตรบัณฑิต</v>
      </c>
      <c r="D24" s="302" t="str">
        <f>แยกชั้นปี!D25</f>
        <v>ภาษาไทย</v>
      </c>
      <c r="E24" s="302" t="str">
        <f>แยกชั้นปี!E25</f>
        <v>ปริญญาตรี</v>
      </c>
      <c r="F24" s="303">
        <v>16</v>
      </c>
      <c r="G24" s="303">
        <v>69</v>
      </c>
      <c r="H24" s="315">
        <f t="shared" si="11"/>
        <v>85</v>
      </c>
      <c r="I24" s="303"/>
      <c r="J24" s="303"/>
      <c r="K24" s="315"/>
      <c r="L24" s="303"/>
      <c r="M24" s="303"/>
      <c r="N24" s="315"/>
      <c r="O24" s="303">
        <f t="shared" si="9"/>
        <v>16</v>
      </c>
      <c r="P24" s="303">
        <f t="shared" si="9"/>
        <v>69</v>
      </c>
      <c r="Q24" s="315">
        <f t="shared" si="10"/>
        <v>85</v>
      </c>
    </row>
    <row r="25" spans="1:17" ht="22.5" x14ac:dyDescent="0.55000000000000004">
      <c r="A25" s="301"/>
      <c r="B25" s="302">
        <f>แยกชั้นปี!B26</f>
        <v>6</v>
      </c>
      <c r="C25" s="302" t="str">
        <f>แยกชั้นปี!C26</f>
        <v>ครุศาสตรบัณฑิต</v>
      </c>
      <c r="D25" s="302" t="str">
        <f>แยกชั้นปี!D26</f>
        <v>สังคมศึกษา</v>
      </c>
      <c r="E25" s="302" t="str">
        <f>แยกชั้นปี!E26</f>
        <v>ปริญญาตรี</v>
      </c>
      <c r="F25" s="303">
        <v>26</v>
      </c>
      <c r="G25" s="303">
        <v>58</v>
      </c>
      <c r="H25" s="315">
        <f t="shared" si="11"/>
        <v>84</v>
      </c>
      <c r="I25" s="303"/>
      <c r="J25" s="303"/>
      <c r="K25" s="315"/>
      <c r="L25" s="303"/>
      <c r="M25" s="303"/>
      <c r="N25" s="315"/>
      <c r="O25" s="303">
        <f t="shared" si="9"/>
        <v>26</v>
      </c>
      <c r="P25" s="303">
        <f t="shared" si="9"/>
        <v>58</v>
      </c>
      <c r="Q25" s="315">
        <f t="shared" si="10"/>
        <v>84</v>
      </c>
    </row>
    <row r="26" spans="1:17" ht="22.5" x14ac:dyDescent="0.55000000000000004">
      <c r="A26" s="301"/>
      <c r="B26" s="302">
        <f>แยกชั้นปี!B27</f>
        <v>7</v>
      </c>
      <c r="C26" s="302" t="str">
        <f>แยกชั้นปี!C27</f>
        <v>ครุศาสตรบัณฑิต</v>
      </c>
      <c r="D26" s="302" t="str">
        <f>แยกชั้นปี!D27</f>
        <v>การประถมศึกษา</v>
      </c>
      <c r="E26" s="302" t="str">
        <f>แยกชั้นปี!E27</f>
        <v>ปริญญาตรี</v>
      </c>
      <c r="F26" s="303">
        <v>4</v>
      </c>
      <c r="G26" s="303">
        <v>81</v>
      </c>
      <c r="H26" s="315">
        <f t="shared" si="11"/>
        <v>85</v>
      </c>
      <c r="I26" s="303"/>
      <c r="J26" s="303"/>
      <c r="K26" s="315"/>
      <c r="L26" s="303"/>
      <c r="M26" s="303"/>
      <c r="N26" s="315"/>
      <c r="O26" s="303">
        <f t="shared" si="9"/>
        <v>4</v>
      </c>
      <c r="P26" s="303">
        <f t="shared" si="9"/>
        <v>81</v>
      </c>
      <c r="Q26" s="315">
        <f t="shared" si="10"/>
        <v>85</v>
      </c>
    </row>
    <row r="27" spans="1:17" ht="22.5" x14ac:dyDescent="0.55000000000000004">
      <c r="A27" s="301"/>
      <c r="B27" s="302">
        <f>แยกชั้นปี!B28</f>
        <v>8</v>
      </c>
      <c r="C27" s="302" t="str">
        <f>แยกชั้นปี!C28</f>
        <v>ครุศาสตรบัณฑิต</v>
      </c>
      <c r="D27" s="302" t="str">
        <f>แยกชั้นปี!D28</f>
        <v>วิทยาศาสตร์</v>
      </c>
      <c r="E27" s="302" t="str">
        <f>แยกชั้นปี!E28</f>
        <v>ปริญญาตรี</v>
      </c>
      <c r="F27" s="303">
        <v>12</v>
      </c>
      <c r="G27" s="303">
        <v>67</v>
      </c>
      <c r="H27" s="315">
        <f t="shared" si="11"/>
        <v>79</v>
      </c>
      <c r="I27" s="303"/>
      <c r="J27" s="303"/>
      <c r="K27" s="315"/>
      <c r="L27" s="303"/>
      <c r="M27" s="303"/>
      <c r="N27" s="315"/>
      <c r="O27" s="303">
        <f t="shared" si="9"/>
        <v>12</v>
      </c>
      <c r="P27" s="303">
        <f t="shared" si="9"/>
        <v>67</v>
      </c>
      <c r="Q27" s="315">
        <f t="shared" si="10"/>
        <v>79</v>
      </c>
    </row>
    <row r="28" spans="1:17" ht="22.5" x14ac:dyDescent="0.55000000000000004">
      <c r="A28" s="301"/>
      <c r="B28" s="302">
        <f>แยกชั้นปี!B29</f>
        <v>9</v>
      </c>
      <c r="C28" s="302" t="str">
        <f>แยกชั้นปี!C29</f>
        <v>ครุศาสตรบัณฑิต</v>
      </c>
      <c r="D28" s="302" t="str">
        <f>แยกชั้นปี!D29</f>
        <v>พลศึกษา</v>
      </c>
      <c r="E28" s="302" t="str">
        <f>แยกชั้นปี!E29</f>
        <v>ปริญญาตรี</v>
      </c>
      <c r="F28" s="303">
        <v>61</v>
      </c>
      <c r="G28" s="303">
        <v>26</v>
      </c>
      <c r="H28" s="315">
        <f t="shared" si="11"/>
        <v>87</v>
      </c>
      <c r="I28" s="303"/>
      <c r="J28" s="303"/>
      <c r="K28" s="315"/>
      <c r="L28" s="303"/>
      <c r="M28" s="303"/>
      <c r="N28" s="315"/>
      <c r="O28" s="303">
        <f t="shared" si="9"/>
        <v>61</v>
      </c>
      <c r="P28" s="303">
        <f t="shared" si="9"/>
        <v>26</v>
      </c>
      <c r="Q28" s="315">
        <f t="shared" si="10"/>
        <v>87</v>
      </c>
    </row>
    <row r="29" spans="1:17" ht="22.5" x14ac:dyDescent="0.55000000000000004">
      <c r="A29" s="301"/>
      <c r="B29" s="302">
        <f>แยกชั้นปี!B30</f>
        <v>10</v>
      </c>
      <c r="C29" s="302" t="str">
        <f>แยกชั้นปี!C30</f>
        <v>ครุศาสตรบัณฑิต</v>
      </c>
      <c r="D29" s="302" t="str">
        <f>แยกชั้นปี!D30</f>
        <v>ดนตรีศึกษา</v>
      </c>
      <c r="E29" s="302" t="str">
        <f>แยกชั้นปี!E30</f>
        <v>ปริญญาตรี</v>
      </c>
      <c r="F29" s="303">
        <v>30</v>
      </c>
      <c r="G29" s="303">
        <v>10</v>
      </c>
      <c r="H29" s="315">
        <f t="shared" si="11"/>
        <v>40</v>
      </c>
      <c r="I29" s="303"/>
      <c r="J29" s="303"/>
      <c r="K29" s="315"/>
      <c r="L29" s="303"/>
      <c r="M29" s="303"/>
      <c r="N29" s="315"/>
      <c r="O29" s="303">
        <f t="shared" si="9"/>
        <v>30</v>
      </c>
      <c r="P29" s="303">
        <f t="shared" si="9"/>
        <v>10</v>
      </c>
      <c r="Q29" s="315">
        <f t="shared" si="10"/>
        <v>40</v>
      </c>
    </row>
    <row r="30" spans="1:17" ht="22.5" x14ac:dyDescent="0.55000000000000004">
      <c r="A30" s="301"/>
      <c r="B30" s="302">
        <f>แยกชั้นปี!B31</f>
        <v>11</v>
      </c>
      <c r="C30" s="302" t="str">
        <f>แยกชั้นปี!C31</f>
        <v>ครุศาสตรบัณฑิต</v>
      </c>
      <c r="D30" s="302" t="str">
        <f>แยกชั้นปี!D31</f>
        <v>การสอนภาษาจีน</v>
      </c>
      <c r="E30" s="302" t="str">
        <f>แยกชั้นปี!E31</f>
        <v>ปริญญาตรี</v>
      </c>
      <c r="F30" s="303">
        <v>7</v>
      </c>
      <c r="G30" s="303">
        <v>41</v>
      </c>
      <c r="H30" s="315">
        <f t="shared" si="11"/>
        <v>48</v>
      </c>
      <c r="I30" s="303"/>
      <c r="J30" s="303"/>
      <c r="K30" s="315"/>
      <c r="L30" s="303"/>
      <c r="M30" s="303"/>
      <c r="N30" s="315"/>
      <c r="O30" s="303">
        <f t="shared" si="9"/>
        <v>7</v>
      </c>
      <c r="P30" s="303">
        <f t="shared" si="9"/>
        <v>41</v>
      </c>
      <c r="Q30" s="315">
        <f t="shared" si="10"/>
        <v>48</v>
      </c>
    </row>
    <row r="31" spans="1:17" ht="22.5" x14ac:dyDescent="0.55000000000000004">
      <c r="A31" s="301"/>
      <c r="B31" s="302">
        <f>แยกชั้นปี!B32</f>
        <v>12</v>
      </c>
      <c r="C31" s="302" t="str">
        <f>แยกชั้นปี!C32</f>
        <v>ประกาศนียบัตรบัณฑิต</v>
      </c>
      <c r="D31" s="302" t="str">
        <f>แยกชั้นปี!D32</f>
        <v>ประกาศนียบัตรวิชาชีพครู</v>
      </c>
      <c r="E31" s="302" t="str">
        <f>แยกชั้นปี!E32</f>
        <v>ประกาศนียบัตรบัณฑิต</v>
      </c>
      <c r="F31" s="303"/>
      <c r="G31" s="303"/>
      <c r="H31" s="315"/>
      <c r="I31" s="303"/>
      <c r="J31" s="303"/>
      <c r="K31" s="315"/>
      <c r="L31" s="303">
        <v>43</v>
      </c>
      <c r="M31" s="303">
        <v>126</v>
      </c>
      <c r="N31" s="315">
        <f>SUM(L31:M31)</f>
        <v>169</v>
      </c>
      <c r="O31" s="303">
        <f>F31+I31+L31</f>
        <v>43</v>
      </c>
      <c r="P31" s="303">
        <f>G31+J31+M31</f>
        <v>126</v>
      </c>
      <c r="Q31" s="315">
        <f t="shared" si="10"/>
        <v>169</v>
      </c>
    </row>
    <row r="32" spans="1:17" ht="22.5" x14ac:dyDescent="0.55000000000000004">
      <c r="A32" s="301"/>
      <c r="B32" s="302">
        <f>แยกชั้นปี!B33</f>
        <v>13</v>
      </c>
      <c r="C32" s="302" t="str">
        <f>แยกชั้นปี!C33</f>
        <v>ครุศาสตรมหาบัณฑิต</v>
      </c>
      <c r="D32" s="302" t="str">
        <f>แยกชั้นปี!D33</f>
        <v>การบริหารการศึกษา</v>
      </c>
      <c r="E32" s="302" t="str">
        <f>แยกชั้นปี!E33</f>
        <v>ปริญญาโท</v>
      </c>
      <c r="F32" s="303"/>
      <c r="G32" s="303"/>
      <c r="H32" s="315"/>
      <c r="I32" s="303"/>
      <c r="J32" s="303"/>
      <c r="K32" s="315"/>
      <c r="L32" s="303">
        <v>5</v>
      </c>
      <c r="M32" s="303">
        <v>8</v>
      </c>
      <c r="N32" s="315">
        <f t="shared" ref="N32:N35" si="12">SUM(L32:M32)</f>
        <v>13</v>
      </c>
      <c r="O32" s="303">
        <f t="shared" ref="O32:P35" si="13">F32+I32+L32</f>
        <v>5</v>
      </c>
      <c r="P32" s="303">
        <f t="shared" si="13"/>
        <v>8</v>
      </c>
      <c r="Q32" s="315">
        <f t="shared" si="10"/>
        <v>13</v>
      </c>
    </row>
    <row r="33" spans="1:17" ht="22.5" x14ac:dyDescent="0.55000000000000004">
      <c r="A33" s="301"/>
      <c r="B33" s="302">
        <f>แยกชั้นปี!B34</f>
        <v>14</v>
      </c>
      <c r="C33" s="302" t="str">
        <f>แยกชั้นปี!C34</f>
        <v>ครุศาสตรมหาบัณฑิต</v>
      </c>
      <c r="D33" s="302" t="str">
        <f>แยกชั้นปี!D34</f>
        <v>หลักสูตรและการสอน</v>
      </c>
      <c r="E33" s="302" t="str">
        <f>แยกชั้นปี!E34</f>
        <v>ปริญญาโท</v>
      </c>
      <c r="F33" s="303"/>
      <c r="G33" s="303"/>
      <c r="H33" s="315"/>
      <c r="I33" s="303"/>
      <c r="J33" s="303"/>
      <c r="K33" s="315"/>
      <c r="L33" s="303"/>
      <c r="M33" s="303">
        <v>1</v>
      </c>
      <c r="N33" s="315">
        <f t="shared" si="12"/>
        <v>1</v>
      </c>
      <c r="O33" s="303"/>
      <c r="P33" s="303">
        <f t="shared" si="13"/>
        <v>1</v>
      </c>
      <c r="Q33" s="315">
        <f t="shared" si="10"/>
        <v>1</v>
      </c>
    </row>
    <row r="34" spans="1:17" ht="22.5" x14ac:dyDescent="0.55000000000000004">
      <c r="A34" s="301"/>
      <c r="B34" s="302">
        <f>แยกชั้นปี!B35</f>
        <v>15</v>
      </c>
      <c r="C34" s="302" t="str">
        <f>แยกชั้นปี!C35</f>
        <v>ครุศาสตรมหาบัณฑิต</v>
      </c>
      <c r="D34" s="302" t="str">
        <f>แยกชั้นปี!D35</f>
        <v>วิจัยและประเมินผลการศึกษา</v>
      </c>
      <c r="E34" s="302" t="str">
        <f>แยกชั้นปี!E35</f>
        <v>ปริญญาโท</v>
      </c>
      <c r="F34" s="303"/>
      <c r="G34" s="303"/>
      <c r="H34" s="315"/>
      <c r="I34" s="303"/>
      <c r="J34" s="303"/>
      <c r="K34" s="315"/>
      <c r="L34" s="303"/>
      <c r="M34" s="303">
        <v>3</v>
      </c>
      <c r="N34" s="315">
        <f t="shared" si="12"/>
        <v>3</v>
      </c>
      <c r="O34" s="303"/>
      <c r="P34" s="303">
        <f t="shared" si="13"/>
        <v>3</v>
      </c>
      <c r="Q34" s="315">
        <f t="shared" si="10"/>
        <v>3</v>
      </c>
    </row>
    <row r="35" spans="1:17" ht="22.5" x14ac:dyDescent="0.55000000000000004">
      <c r="A35" s="301"/>
      <c r="B35" s="302">
        <f>แยกชั้นปี!B36</f>
        <v>16</v>
      </c>
      <c r="C35" s="302" t="str">
        <f>แยกชั้นปี!C36</f>
        <v>ครุศาสตรดุษฎีบัณฑิต</v>
      </c>
      <c r="D35" s="302" t="str">
        <f>แยกชั้นปี!D36</f>
        <v>การบริหารการศึกษา</v>
      </c>
      <c r="E35" s="302" t="str">
        <f>แยกชั้นปี!E36</f>
        <v>ปริญญาเอก</v>
      </c>
      <c r="F35" s="303"/>
      <c r="G35" s="303"/>
      <c r="H35" s="315"/>
      <c r="I35" s="303"/>
      <c r="J35" s="303"/>
      <c r="K35" s="315"/>
      <c r="L35" s="303">
        <v>2</v>
      </c>
      <c r="M35" s="303">
        <v>1</v>
      </c>
      <c r="N35" s="315">
        <f t="shared" si="12"/>
        <v>3</v>
      </c>
      <c r="O35" s="303">
        <f t="shared" si="13"/>
        <v>2</v>
      </c>
      <c r="P35" s="303">
        <f t="shared" si="13"/>
        <v>1</v>
      </c>
      <c r="Q35" s="315">
        <f t="shared" si="10"/>
        <v>3</v>
      </c>
    </row>
    <row r="36" spans="1:17" ht="22.5" x14ac:dyDescent="0.55000000000000004">
      <c r="A36" s="407" t="s">
        <v>43</v>
      </c>
      <c r="B36" s="407"/>
      <c r="C36" s="407"/>
      <c r="D36" s="407"/>
      <c r="E36" s="407"/>
      <c r="F36" s="315">
        <f t="shared" ref="F36:P36" si="14">SUM(F20:F35)</f>
        <v>209</v>
      </c>
      <c r="G36" s="315">
        <f t="shared" si="14"/>
        <v>596</v>
      </c>
      <c r="H36" s="315">
        <f t="shared" si="14"/>
        <v>805</v>
      </c>
      <c r="I36" s="315"/>
      <c r="J36" s="315"/>
      <c r="K36" s="315"/>
      <c r="L36" s="315">
        <f t="shared" si="14"/>
        <v>50</v>
      </c>
      <c r="M36" s="315">
        <f t="shared" si="14"/>
        <v>139</v>
      </c>
      <c r="N36" s="315">
        <f t="shared" si="14"/>
        <v>189</v>
      </c>
      <c r="O36" s="315">
        <f t="shared" si="14"/>
        <v>259</v>
      </c>
      <c r="P36" s="315">
        <f t="shared" si="14"/>
        <v>735</v>
      </c>
      <c r="Q36" s="315">
        <f t="shared" si="10"/>
        <v>994</v>
      </c>
    </row>
    <row r="37" spans="1:17" ht="22.5" x14ac:dyDescent="0.55000000000000004">
      <c r="A37" s="20" t="s">
        <v>44</v>
      </c>
      <c r="B37" s="21"/>
      <c r="C37" s="21"/>
      <c r="D37" s="21"/>
      <c r="E37" s="21"/>
      <c r="F37" s="22"/>
      <c r="G37" s="22"/>
      <c r="H37" s="295"/>
      <c r="I37" s="22"/>
      <c r="J37" s="22"/>
      <c r="K37" s="295"/>
      <c r="L37" s="22"/>
      <c r="M37" s="22"/>
      <c r="N37" s="295"/>
      <c r="O37" s="22"/>
      <c r="P37" s="22"/>
      <c r="Q37" s="295"/>
    </row>
    <row r="38" spans="1:17" ht="22.5" x14ac:dyDescent="0.55000000000000004">
      <c r="A38" s="301"/>
      <c r="B38" s="302">
        <f>แยกชั้นปี!B39</f>
        <v>1</v>
      </c>
      <c r="C38" s="302" t="str">
        <f>แยกชั้นปี!C39</f>
        <v>ศิลปศาสตรบัณฑิต</v>
      </c>
      <c r="D38" s="302" t="str">
        <f>แยกชั้นปี!D39</f>
        <v>การพัฒนาชุมชน</v>
      </c>
      <c r="E38" s="302" t="str">
        <f>แยกชั้นปี!E39</f>
        <v>ปริญญาตรี</v>
      </c>
      <c r="F38" s="303">
        <v>14</v>
      </c>
      <c r="G38" s="303">
        <v>18</v>
      </c>
      <c r="H38" s="316">
        <f>SUM(F38:G38)</f>
        <v>32</v>
      </c>
      <c r="I38" s="303">
        <v>1</v>
      </c>
      <c r="J38" s="303">
        <v>2</v>
      </c>
      <c r="K38" s="316">
        <f>SUM(I38:J38)</f>
        <v>3</v>
      </c>
      <c r="L38" s="303"/>
      <c r="M38" s="303"/>
      <c r="N38" s="316"/>
      <c r="O38" s="303">
        <f t="shared" ref="O38:P46" si="15">F38+I38</f>
        <v>15</v>
      </c>
      <c r="P38" s="303">
        <f t="shared" si="15"/>
        <v>20</v>
      </c>
      <c r="Q38" s="316">
        <f t="shared" ref="Q38:Q47" si="16">SUM(O38+P38)</f>
        <v>35</v>
      </c>
    </row>
    <row r="39" spans="1:17" ht="22.5" x14ac:dyDescent="0.55000000000000004">
      <c r="A39" s="301"/>
      <c r="B39" s="302">
        <f>แยกชั้นปี!B40</f>
        <v>2</v>
      </c>
      <c r="C39" s="302" t="str">
        <f>แยกชั้นปี!C40</f>
        <v>ศิลปศาสตรบัณฑิต</v>
      </c>
      <c r="D39" s="302" t="str">
        <f>แยกชั้นปี!D40</f>
        <v>ภาษาจีน</v>
      </c>
      <c r="E39" s="302" t="str">
        <f>แยกชั้นปี!E40</f>
        <v>ปริญญาตรี</v>
      </c>
      <c r="F39" s="303">
        <v>6</v>
      </c>
      <c r="G39" s="303">
        <v>50</v>
      </c>
      <c r="H39" s="316">
        <f t="shared" ref="H39:H46" si="17">SUM(F39:G39)</f>
        <v>56</v>
      </c>
      <c r="I39" s="303"/>
      <c r="J39" s="303"/>
      <c r="K39" s="316"/>
      <c r="L39" s="303"/>
      <c r="M39" s="303"/>
      <c r="N39" s="316"/>
      <c r="O39" s="303">
        <f t="shared" si="15"/>
        <v>6</v>
      </c>
      <c r="P39" s="303">
        <f t="shared" si="15"/>
        <v>50</v>
      </c>
      <c r="Q39" s="316">
        <f t="shared" si="16"/>
        <v>56</v>
      </c>
    </row>
    <row r="40" spans="1:17" ht="22.5" x14ac:dyDescent="0.55000000000000004">
      <c r="A40" s="301"/>
      <c r="B40" s="302">
        <f>แยกชั้นปี!B41</f>
        <v>3</v>
      </c>
      <c r="C40" s="302" t="str">
        <f>แยกชั้นปี!C41</f>
        <v>ศิลปศาสตรบัณฑิต</v>
      </c>
      <c r="D40" s="302" t="str">
        <f>แยกชั้นปี!D41</f>
        <v>ภาษาญี่ปุ่น</v>
      </c>
      <c r="E40" s="302" t="str">
        <f>แยกชั้นปี!E41</f>
        <v>ปริญญาตรี</v>
      </c>
      <c r="F40" s="303">
        <v>6</v>
      </c>
      <c r="G40" s="303">
        <v>37</v>
      </c>
      <c r="H40" s="316">
        <f t="shared" si="17"/>
        <v>43</v>
      </c>
      <c r="I40" s="303"/>
      <c r="J40" s="303"/>
      <c r="K40" s="316"/>
      <c r="L40" s="303"/>
      <c r="M40" s="303"/>
      <c r="N40" s="316"/>
      <c r="O40" s="303">
        <f t="shared" si="15"/>
        <v>6</v>
      </c>
      <c r="P40" s="303">
        <f t="shared" si="15"/>
        <v>37</v>
      </c>
      <c r="Q40" s="316">
        <f t="shared" si="16"/>
        <v>43</v>
      </c>
    </row>
    <row r="41" spans="1:17" ht="22.5" x14ac:dyDescent="0.55000000000000004">
      <c r="A41" s="301"/>
      <c r="B41" s="302">
        <f>แยกชั้นปี!B42</f>
        <v>4</v>
      </c>
      <c r="C41" s="302" t="str">
        <f>แยกชั้นปี!C42</f>
        <v>ศิลปศาสตรบัณฑิต</v>
      </c>
      <c r="D41" s="302" t="str">
        <f>แยกชั้นปี!D42</f>
        <v>ภาษาอังกฤษธุรกิจ</v>
      </c>
      <c r="E41" s="302" t="str">
        <f>แยกชั้นปี!E42</f>
        <v>ปริญญาตรี</v>
      </c>
      <c r="F41" s="303">
        <v>15</v>
      </c>
      <c r="G41" s="303">
        <v>88</v>
      </c>
      <c r="H41" s="316">
        <f t="shared" si="17"/>
        <v>103</v>
      </c>
      <c r="I41" s="303"/>
      <c r="J41" s="303">
        <v>3</v>
      </c>
      <c r="K41" s="316">
        <f t="shared" ref="K41:K44" si="18">SUM(I41:J41)</f>
        <v>3</v>
      </c>
      <c r="L41" s="303"/>
      <c r="M41" s="303"/>
      <c r="N41" s="316"/>
      <c r="O41" s="303">
        <f t="shared" si="15"/>
        <v>15</v>
      </c>
      <c r="P41" s="303">
        <f t="shared" si="15"/>
        <v>91</v>
      </c>
      <c r="Q41" s="316">
        <f t="shared" si="16"/>
        <v>106</v>
      </c>
    </row>
    <row r="42" spans="1:17" ht="22.5" x14ac:dyDescent="0.55000000000000004">
      <c r="A42" s="301"/>
      <c r="B42" s="302">
        <f>แยกชั้นปี!B43</f>
        <v>5</v>
      </c>
      <c r="C42" s="302" t="str">
        <f>แยกชั้นปี!C43</f>
        <v>ศิลปศาสตรบัณฑิต</v>
      </c>
      <c r="D42" s="302" t="str">
        <f>แยกชั้นปี!D43</f>
        <v>บรรณรักษ์ศาสตร์และสารสนเทศศาสตร์</v>
      </c>
      <c r="E42" s="302" t="str">
        <f>แยกชั้นปี!E43</f>
        <v>ปริญญาตรี</v>
      </c>
      <c r="F42" s="303">
        <v>1</v>
      </c>
      <c r="G42" s="303">
        <v>3</v>
      </c>
      <c r="H42" s="316">
        <f t="shared" si="17"/>
        <v>4</v>
      </c>
      <c r="I42" s="303"/>
      <c r="J42" s="303"/>
      <c r="K42" s="316"/>
      <c r="L42" s="303"/>
      <c r="M42" s="303"/>
      <c r="N42" s="316"/>
      <c r="O42" s="303">
        <f t="shared" si="15"/>
        <v>1</v>
      </c>
      <c r="P42" s="303">
        <f t="shared" si="15"/>
        <v>3</v>
      </c>
      <c r="Q42" s="316">
        <f t="shared" si="16"/>
        <v>4</v>
      </c>
    </row>
    <row r="43" spans="1:17" ht="22.5" x14ac:dyDescent="0.55000000000000004">
      <c r="A43" s="301"/>
      <c r="B43" s="302">
        <f>แยกชั้นปี!B44</f>
        <v>6</v>
      </c>
      <c r="C43" s="302" t="str">
        <f>แยกชั้นปี!C44</f>
        <v>ศิลปศาสตรบัณฑิต</v>
      </c>
      <c r="D43" s="302" t="str">
        <f>แยกชั้นปี!D44</f>
        <v>ศิลปะและการออกแบบ</v>
      </c>
      <c r="E43" s="302" t="str">
        <f>แยกชั้นปี!E44</f>
        <v>ปริญญาตรี</v>
      </c>
      <c r="F43" s="303">
        <v>6</v>
      </c>
      <c r="G43" s="303">
        <v>6</v>
      </c>
      <c r="H43" s="316">
        <f t="shared" si="17"/>
        <v>12</v>
      </c>
      <c r="I43" s="303"/>
      <c r="J43" s="303"/>
      <c r="K43" s="316"/>
      <c r="L43" s="303"/>
      <c r="M43" s="303"/>
      <c r="N43" s="316"/>
      <c r="O43" s="303">
        <f t="shared" si="15"/>
        <v>6</v>
      </c>
      <c r="P43" s="303">
        <f t="shared" si="15"/>
        <v>6</v>
      </c>
      <c r="Q43" s="316">
        <f t="shared" si="16"/>
        <v>12</v>
      </c>
    </row>
    <row r="44" spans="1:17" ht="22.5" x14ac:dyDescent="0.55000000000000004">
      <c r="A44" s="301"/>
      <c r="B44" s="302">
        <f>แยกชั้นปี!B45</f>
        <v>7</v>
      </c>
      <c r="C44" s="302" t="str">
        <f>แยกชั้นปี!C45</f>
        <v>ศิลปศาสตรบัณฑิต</v>
      </c>
      <c r="D44" s="302" t="str">
        <f>แยกชั้นปี!D45</f>
        <v>ภาษาไทยเพื่อการสื่อสาร</v>
      </c>
      <c r="E44" s="302" t="str">
        <f>แยกชั้นปี!E45</f>
        <v>ปริญญาตรี</v>
      </c>
      <c r="F44" s="303">
        <v>5</v>
      </c>
      <c r="G44" s="303">
        <v>75</v>
      </c>
      <c r="H44" s="316">
        <f t="shared" si="17"/>
        <v>80</v>
      </c>
      <c r="I44" s="303"/>
      <c r="J44" s="303">
        <v>1</v>
      </c>
      <c r="K44" s="316">
        <f t="shared" si="18"/>
        <v>1</v>
      </c>
      <c r="L44" s="303"/>
      <c r="M44" s="303"/>
      <c r="N44" s="316"/>
      <c r="O44" s="303">
        <f t="shared" si="15"/>
        <v>5</v>
      </c>
      <c r="P44" s="303">
        <f t="shared" si="15"/>
        <v>76</v>
      </c>
      <c r="Q44" s="316">
        <f t="shared" si="16"/>
        <v>81</v>
      </c>
    </row>
    <row r="45" spans="1:17" ht="22.5" x14ac:dyDescent="0.55000000000000004">
      <c r="A45" s="301"/>
      <c r="B45" s="302">
        <f>แยกชั้นปี!B46</f>
        <v>8</v>
      </c>
      <c r="C45" s="302" t="str">
        <f>แยกชั้นปี!C46</f>
        <v>ศิลปศาสตรบัณฑิต</v>
      </c>
      <c r="D45" s="302" t="str">
        <f>แยกชั้นปี!D46</f>
        <v>ประวัติศาสตร์</v>
      </c>
      <c r="E45" s="302" t="str">
        <f>แยกชั้นปี!E46</f>
        <v>ปริญญาตรี</v>
      </c>
      <c r="F45" s="303">
        <v>8</v>
      </c>
      <c r="G45" s="303">
        <v>8</v>
      </c>
      <c r="H45" s="316">
        <f t="shared" si="17"/>
        <v>16</v>
      </c>
      <c r="I45" s="303"/>
      <c r="J45" s="303"/>
      <c r="K45" s="316"/>
      <c r="L45" s="303"/>
      <c r="M45" s="303"/>
      <c r="N45" s="316"/>
      <c r="O45" s="303">
        <f t="shared" si="15"/>
        <v>8</v>
      </c>
      <c r="P45" s="303">
        <f t="shared" si="15"/>
        <v>8</v>
      </c>
      <c r="Q45" s="316">
        <f t="shared" si="16"/>
        <v>16</v>
      </c>
    </row>
    <row r="46" spans="1:17" ht="22.5" x14ac:dyDescent="0.55000000000000004">
      <c r="A46" s="301"/>
      <c r="B46" s="302">
        <f>แยกชั้นปี!B47</f>
        <v>9</v>
      </c>
      <c r="C46" s="302" t="str">
        <f>แยกชั้นปี!C47</f>
        <v>นิเทศศาสตรบัณฑิต</v>
      </c>
      <c r="D46" s="302" t="str">
        <f>แยกชั้นปี!D47</f>
        <v>นิเทศศาสตร์</v>
      </c>
      <c r="E46" s="302" t="str">
        <f>แยกชั้นปี!E47</f>
        <v>ปริญญาตรี</v>
      </c>
      <c r="F46" s="303">
        <v>5</v>
      </c>
      <c r="G46" s="303">
        <v>6</v>
      </c>
      <c r="H46" s="316">
        <f t="shared" si="17"/>
        <v>11</v>
      </c>
      <c r="I46" s="303"/>
      <c r="J46" s="303"/>
      <c r="K46" s="316"/>
      <c r="L46" s="303"/>
      <c r="M46" s="303"/>
      <c r="N46" s="316"/>
      <c r="O46" s="303">
        <f t="shared" si="15"/>
        <v>5</v>
      </c>
      <c r="P46" s="303">
        <f t="shared" si="15"/>
        <v>6</v>
      </c>
      <c r="Q46" s="316">
        <f t="shared" si="16"/>
        <v>11</v>
      </c>
    </row>
    <row r="47" spans="1:17" ht="22.5" x14ac:dyDescent="0.55000000000000004">
      <c r="A47" s="408" t="s">
        <v>53</v>
      </c>
      <c r="B47" s="408"/>
      <c r="C47" s="408"/>
      <c r="D47" s="408"/>
      <c r="E47" s="408"/>
      <c r="F47" s="316">
        <f t="shared" ref="F47:K47" si="19">SUM(F38:F46)</f>
        <v>66</v>
      </c>
      <c r="G47" s="316">
        <f t="shared" si="19"/>
        <v>291</v>
      </c>
      <c r="H47" s="316">
        <f t="shared" si="19"/>
        <v>357</v>
      </c>
      <c r="I47" s="316">
        <f t="shared" si="19"/>
        <v>1</v>
      </c>
      <c r="J47" s="316">
        <f t="shared" si="19"/>
        <v>6</v>
      </c>
      <c r="K47" s="316">
        <f t="shared" si="19"/>
        <v>7</v>
      </c>
      <c r="L47" s="316"/>
      <c r="M47" s="316"/>
      <c r="N47" s="316"/>
      <c r="O47" s="316">
        <f>SUM(O38:O46)</f>
        <v>67</v>
      </c>
      <c r="P47" s="316">
        <f>SUM(P38:P46)</f>
        <v>297</v>
      </c>
      <c r="Q47" s="316">
        <f t="shared" si="16"/>
        <v>364</v>
      </c>
    </row>
    <row r="48" spans="1:17" ht="22.5" x14ac:dyDescent="0.55000000000000004">
      <c r="A48" s="147" t="s">
        <v>54</v>
      </c>
      <c r="B48" s="148"/>
      <c r="C48" s="148"/>
      <c r="D48" s="148"/>
      <c r="E48" s="148"/>
      <c r="F48" s="146"/>
      <c r="G48" s="146"/>
      <c r="H48" s="233"/>
      <c r="I48" s="146"/>
      <c r="J48" s="146"/>
      <c r="K48" s="233"/>
      <c r="L48" s="146"/>
      <c r="M48" s="146"/>
      <c r="N48" s="233"/>
      <c r="O48" s="146"/>
      <c r="P48" s="146"/>
      <c r="Q48" s="233"/>
    </row>
    <row r="49" spans="1:17" ht="22.5" x14ac:dyDescent="0.55000000000000004">
      <c r="A49" s="301"/>
      <c r="B49" s="302">
        <f>แยกชั้นปี!B50</f>
        <v>1</v>
      </c>
      <c r="C49" s="302" t="str">
        <f>แยกชั้นปี!C50</f>
        <v>ศิลปศาสตรบัณฑิต</v>
      </c>
      <c r="D49" s="302" t="str">
        <f>แยกชั้นปี!D50</f>
        <v>การจัดการการท่องเที่ยวและการโรงแรม</v>
      </c>
      <c r="E49" s="302" t="str">
        <f>แยกชั้นปี!E50</f>
        <v>ปริญญาตรี</v>
      </c>
      <c r="F49" s="303">
        <v>7</v>
      </c>
      <c r="G49" s="303">
        <v>23</v>
      </c>
      <c r="H49" s="307">
        <v>30</v>
      </c>
      <c r="I49" s="303"/>
      <c r="J49" s="303"/>
      <c r="K49" s="307"/>
      <c r="L49" s="303"/>
      <c r="M49" s="303"/>
      <c r="N49" s="307"/>
      <c r="O49" s="303">
        <v>7</v>
      </c>
      <c r="P49" s="303">
        <v>23</v>
      </c>
      <c r="Q49" s="307">
        <v>30</v>
      </c>
    </row>
    <row r="50" spans="1:17" ht="22.5" x14ac:dyDescent="0.55000000000000004">
      <c r="A50" s="301"/>
      <c r="B50" s="302">
        <f>แยกชั้นปี!B51</f>
        <v>2</v>
      </c>
      <c r="C50" s="302" t="str">
        <f>แยกชั้นปี!C51</f>
        <v>บริหารธุรกิจบัณฑิต</v>
      </c>
      <c r="D50" s="302" t="str">
        <f>แยกชั้นปี!D51</f>
        <v>การจัดการ</v>
      </c>
      <c r="E50" s="302" t="str">
        <f>แยกชั้นปี!E51</f>
        <v>ปริญญาตรี</v>
      </c>
      <c r="F50" s="303"/>
      <c r="G50" s="303">
        <v>30</v>
      </c>
      <c r="H50" s="307">
        <v>30</v>
      </c>
      <c r="I50" s="303">
        <v>2</v>
      </c>
      <c r="J50" s="303">
        <v>3</v>
      </c>
      <c r="K50" s="307">
        <v>5</v>
      </c>
      <c r="L50" s="303"/>
      <c r="M50" s="303"/>
      <c r="N50" s="307"/>
      <c r="O50" s="303">
        <v>2</v>
      </c>
      <c r="P50" s="303">
        <v>33</v>
      </c>
      <c r="Q50" s="307">
        <v>35</v>
      </c>
    </row>
    <row r="51" spans="1:17" ht="22.5" x14ac:dyDescent="0.55000000000000004">
      <c r="A51" s="301"/>
      <c r="B51" s="302">
        <f>แยกชั้นปี!B52</f>
        <v>3</v>
      </c>
      <c r="C51" s="302" t="str">
        <f>แยกชั้นปี!C52</f>
        <v>บริหารธุรกิจบัณฑิต</v>
      </c>
      <c r="D51" s="302" t="str">
        <f>แยกชั้นปี!D52</f>
        <v>การตลาด</v>
      </c>
      <c r="E51" s="302" t="str">
        <f>แยกชั้นปี!E52</f>
        <v>ปริญญาตรี</v>
      </c>
      <c r="F51" s="303">
        <v>3</v>
      </c>
      <c r="G51" s="303">
        <v>18</v>
      </c>
      <c r="H51" s="307">
        <v>21</v>
      </c>
      <c r="I51" s="303"/>
      <c r="J51" s="303"/>
      <c r="K51" s="307"/>
      <c r="L51" s="303"/>
      <c r="M51" s="303"/>
      <c r="N51" s="307"/>
      <c r="O51" s="303">
        <v>3</v>
      </c>
      <c r="P51" s="303">
        <v>18</v>
      </c>
      <c r="Q51" s="307">
        <v>21</v>
      </c>
    </row>
    <row r="52" spans="1:17" ht="22.5" x14ac:dyDescent="0.55000000000000004">
      <c r="A52" s="301"/>
      <c r="B52" s="302">
        <f>แยกชั้นปี!B53</f>
        <v>4</v>
      </c>
      <c r="C52" s="302" t="str">
        <f>แยกชั้นปี!C53</f>
        <v>บริหารธุรกิจบัณฑิต</v>
      </c>
      <c r="D52" s="302" t="str">
        <f>แยกชั้นปี!D53</f>
        <v>คอมพิวเตอร์ธุรกิจ</v>
      </c>
      <c r="E52" s="302" t="str">
        <f>แยกชั้นปี!E53</f>
        <v>ปริญญาตรี</v>
      </c>
      <c r="F52" s="303">
        <v>8</v>
      </c>
      <c r="G52" s="303">
        <v>17</v>
      </c>
      <c r="H52" s="307">
        <v>25</v>
      </c>
      <c r="I52" s="303">
        <v>6</v>
      </c>
      <c r="J52" s="303">
        <v>6</v>
      </c>
      <c r="K52" s="307">
        <v>12</v>
      </c>
      <c r="L52" s="303"/>
      <c r="M52" s="303"/>
      <c r="N52" s="307"/>
      <c r="O52" s="303">
        <v>14</v>
      </c>
      <c r="P52" s="303">
        <v>23</v>
      </c>
      <c r="Q52" s="307">
        <v>37</v>
      </c>
    </row>
    <row r="53" spans="1:17" ht="22.5" x14ac:dyDescent="0.55000000000000004">
      <c r="A53" s="301"/>
      <c r="B53" s="302">
        <f>แยกชั้นปี!B54</f>
        <v>5</v>
      </c>
      <c r="C53" s="302" t="str">
        <f>แยกชั้นปี!C54</f>
        <v>บริหารธุรกิจบัณฑิต</v>
      </c>
      <c r="D53" s="302" t="str">
        <f>แยกชั้นปี!D54</f>
        <v>บริหารธุรกิจระหว่างประเทศ</v>
      </c>
      <c r="E53" s="302" t="str">
        <f>แยกชั้นปี!E54</f>
        <v>ปริญญาตรี</v>
      </c>
      <c r="F53" s="303">
        <v>1</v>
      </c>
      <c r="G53" s="303">
        <v>2</v>
      </c>
      <c r="H53" s="307">
        <v>3</v>
      </c>
      <c r="I53" s="303"/>
      <c r="J53" s="303"/>
      <c r="K53" s="307"/>
      <c r="L53" s="303"/>
      <c r="M53" s="303"/>
      <c r="N53" s="307"/>
      <c r="O53" s="303">
        <v>1</v>
      </c>
      <c r="P53" s="303">
        <v>2</v>
      </c>
      <c r="Q53" s="307">
        <v>3</v>
      </c>
    </row>
    <row r="54" spans="1:17" ht="22.5" x14ac:dyDescent="0.55000000000000004">
      <c r="A54" s="301"/>
      <c r="B54" s="302">
        <f>แยกชั้นปี!B55</f>
        <v>6</v>
      </c>
      <c r="C54" s="302" t="str">
        <f>แยกชั้นปี!C55</f>
        <v>บริหารธุรกิจบัณฑิต</v>
      </c>
      <c r="D54" s="302" t="str">
        <f>แยกชั้นปี!D55</f>
        <v>เศรษฐศาสตร์การเงินการคลัง</v>
      </c>
      <c r="E54" s="302" t="str">
        <f>แยกชั้นปี!E55</f>
        <v>ปริญญาตรี</v>
      </c>
      <c r="F54" s="303">
        <v>3</v>
      </c>
      <c r="G54" s="303">
        <v>14</v>
      </c>
      <c r="H54" s="307">
        <v>17</v>
      </c>
      <c r="I54" s="303"/>
      <c r="J54" s="303"/>
      <c r="K54" s="307"/>
      <c r="L54" s="303"/>
      <c r="M54" s="303"/>
      <c r="N54" s="307"/>
      <c r="O54" s="303">
        <v>3</v>
      </c>
      <c r="P54" s="303">
        <v>14</v>
      </c>
      <c r="Q54" s="307">
        <v>17</v>
      </c>
    </row>
    <row r="55" spans="1:17" ht="22.5" x14ac:dyDescent="0.55000000000000004">
      <c r="A55" s="301"/>
      <c r="B55" s="302">
        <f>แยกชั้นปี!B56</f>
        <v>7</v>
      </c>
      <c r="C55" s="302" t="str">
        <f>แยกชั้นปี!C56</f>
        <v>บัญชีบัณฑิต</v>
      </c>
      <c r="D55" s="302" t="str">
        <f>แยกชั้นปี!D56</f>
        <v>การบัญชี</v>
      </c>
      <c r="E55" s="302" t="str">
        <f>แยกชั้นปี!E56</f>
        <v>ปริญญาตรี</v>
      </c>
      <c r="F55" s="303">
        <v>4</v>
      </c>
      <c r="G55" s="303">
        <v>89</v>
      </c>
      <c r="H55" s="307">
        <v>93</v>
      </c>
      <c r="I55" s="303"/>
      <c r="J55" s="303">
        <v>23</v>
      </c>
      <c r="K55" s="307">
        <v>23</v>
      </c>
      <c r="L55" s="303"/>
      <c r="M55" s="303"/>
      <c r="N55" s="307"/>
      <c r="O55" s="303">
        <v>4</v>
      </c>
      <c r="P55" s="303">
        <v>112</v>
      </c>
      <c r="Q55" s="307">
        <v>116</v>
      </c>
    </row>
    <row r="56" spans="1:17" ht="22.5" x14ac:dyDescent="0.55000000000000004">
      <c r="A56" s="386" t="s">
        <v>64</v>
      </c>
      <c r="B56" s="386"/>
      <c r="C56" s="386"/>
      <c r="D56" s="386"/>
      <c r="E56" s="386"/>
      <c r="F56" s="307">
        <f>SUM(F49:F55)</f>
        <v>26</v>
      </c>
      <c r="G56" s="307">
        <f t="shared" ref="G56:Q56" si="20">SUM(G49:G55)</f>
        <v>193</v>
      </c>
      <c r="H56" s="307">
        <f t="shared" si="20"/>
        <v>219</v>
      </c>
      <c r="I56" s="307">
        <f t="shared" si="20"/>
        <v>8</v>
      </c>
      <c r="J56" s="307">
        <f t="shared" si="20"/>
        <v>32</v>
      </c>
      <c r="K56" s="307">
        <f t="shared" si="20"/>
        <v>40</v>
      </c>
      <c r="L56" s="307"/>
      <c r="M56" s="307"/>
      <c r="N56" s="307"/>
      <c r="O56" s="307">
        <f t="shared" si="20"/>
        <v>34</v>
      </c>
      <c r="P56" s="307">
        <f t="shared" si="20"/>
        <v>225</v>
      </c>
      <c r="Q56" s="307">
        <f t="shared" si="20"/>
        <v>259</v>
      </c>
    </row>
    <row r="57" spans="1:17" ht="22.5" x14ac:dyDescent="0.55000000000000004">
      <c r="A57" s="23" t="s">
        <v>65</v>
      </c>
      <c r="B57" s="24"/>
      <c r="C57" s="24"/>
      <c r="D57" s="24"/>
      <c r="E57" s="24"/>
      <c r="F57" s="25"/>
      <c r="G57" s="25"/>
      <c r="H57" s="296"/>
      <c r="I57" s="25"/>
      <c r="J57" s="25"/>
      <c r="K57" s="296"/>
      <c r="L57" s="25"/>
      <c r="M57" s="25"/>
      <c r="N57" s="296"/>
      <c r="O57" s="25"/>
      <c r="P57" s="25"/>
      <c r="Q57" s="296"/>
    </row>
    <row r="58" spans="1:17" ht="22.5" x14ac:dyDescent="0.55000000000000004">
      <c r="A58" s="301"/>
      <c r="B58" s="302">
        <v>1</v>
      </c>
      <c r="C58" s="78" t="s">
        <v>66</v>
      </c>
      <c r="D58" s="78" t="s">
        <v>67</v>
      </c>
      <c r="E58" s="78" t="s">
        <v>14</v>
      </c>
      <c r="F58" s="303">
        <v>31</v>
      </c>
      <c r="G58" s="303">
        <v>25</v>
      </c>
      <c r="H58" s="317">
        <f>SUM(F58:G58)</f>
        <v>56</v>
      </c>
      <c r="I58" s="303">
        <v>9</v>
      </c>
      <c r="J58" s="303"/>
      <c r="K58" s="317">
        <f t="shared" ref="K58:K60" si="21">SUM(I58:J58)</f>
        <v>9</v>
      </c>
      <c r="L58" s="303"/>
      <c r="M58" s="303"/>
      <c r="N58" s="317"/>
      <c r="O58" s="303">
        <f t="shared" ref="O58:P60" si="22">F58+I58</f>
        <v>40</v>
      </c>
      <c r="P58" s="303">
        <f t="shared" si="22"/>
        <v>25</v>
      </c>
      <c r="Q58" s="317">
        <f t="shared" ref="Q58:Q61" si="23">SUM(O58+P58)</f>
        <v>65</v>
      </c>
    </row>
    <row r="59" spans="1:17" ht="22.5" x14ac:dyDescent="0.55000000000000004">
      <c r="A59" s="301"/>
      <c r="B59" s="302">
        <v>2</v>
      </c>
      <c r="C59" s="78" t="s">
        <v>68</v>
      </c>
      <c r="D59" s="78" t="s">
        <v>70</v>
      </c>
      <c r="E59" s="78" t="s">
        <v>14</v>
      </c>
      <c r="F59" s="303">
        <v>25</v>
      </c>
      <c r="G59" s="303">
        <v>30</v>
      </c>
      <c r="H59" s="317">
        <f t="shared" ref="H59:H60" si="24">SUM(F59:G59)</f>
        <v>55</v>
      </c>
      <c r="I59" s="303"/>
      <c r="J59" s="303">
        <v>8</v>
      </c>
      <c r="K59" s="317">
        <f t="shared" si="21"/>
        <v>8</v>
      </c>
      <c r="L59" s="303"/>
      <c r="M59" s="303"/>
      <c r="N59" s="317"/>
      <c r="O59" s="303">
        <f t="shared" si="22"/>
        <v>25</v>
      </c>
      <c r="P59" s="303">
        <f t="shared" si="22"/>
        <v>38</v>
      </c>
      <c r="Q59" s="317">
        <f t="shared" si="23"/>
        <v>63</v>
      </c>
    </row>
    <row r="60" spans="1:17" ht="22.5" x14ac:dyDescent="0.55000000000000004">
      <c r="A60" s="301"/>
      <c r="B60" s="302">
        <v>3</v>
      </c>
      <c r="C60" s="78" t="s">
        <v>72</v>
      </c>
      <c r="D60" s="78" t="s">
        <v>73</v>
      </c>
      <c r="E60" s="78" t="s">
        <v>14</v>
      </c>
      <c r="F60" s="303">
        <v>34</v>
      </c>
      <c r="G60" s="303">
        <v>49</v>
      </c>
      <c r="H60" s="317">
        <f t="shared" si="24"/>
        <v>83</v>
      </c>
      <c r="I60" s="303">
        <v>4</v>
      </c>
      <c r="J60" s="303">
        <v>8</v>
      </c>
      <c r="K60" s="317">
        <f t="shared" si="21"/>
        <v>12</v>
      </c>
      <c r="L60" s="303"/>
      <c r="M60" s="303"/>
      <c r="N60" s="317"/>
      <c r="O60" s="303">
        <f t="shared" si="22"/>
        <v>38</v>
      </c>
      <c r="P60" s="303">
        <f t="shared" si="22"/>
        <v>57</v>
      </c>
      <c r="Q60" s="317">
        <f t="shared" si="23"/>
        <v>95</v>
      </c>
    </row>
    <row r="61" spans="1:17" ht="22.5" x14ac:dyDescent="0.55000000000000004">
      <c r="A61" s="405" t="s">
        <v>74</v>
      </c>
      <c r="B61" s="405"/>
      <c r="C61" s="405"/>
      <c r="D61" s="405"/>
      <c r="E61" s="405"/>
      <c r="F61" s="317">
        <f t="shared" ref="F61:K61" si="25">SUM(F58:F60)</f>
        <v>90</v>
      </c>
      <c r="G61" s="317">
        <f t="shared" si="25"/>
        <v>104</v>
      </c>
      <c r="H61" s="317">
        <f t="shared" si="25"/>
        <v>194</v>
      </c>
      <c r="I61" s="317">
        <f t="shared" si="25"/>
        <v>13</v>
      </c>
      <c r="J61" s="317">
        <f t="shared" si="25"/>
        <v>16</v>
      </c>
      <c r="K61" s="317">
        <f t="shared" si="25"/>
        <v>29</v>
      </c>
      <c r="L61" s="317"/>
      <c r="M61" s="317"/>
      <c r="N61" s="317"/>
      <c r="O61" s="317">
        <f>SUM(O58:O60)</f>
        <v>103</v>
      </c>
      <c r="P61" s="317">
        <f>SUM(P58:P60)</f>
        <v>120</v>
      </c>
      <c r="Q61" s="317">
        <f t="shared" si="23"/>
        <v>223</v>
      </c>
    </row>
    <row r="62" spans="1:17" ht="22.5" x14ac:dyDescent="0.55000000000000004">
      <c r="A62" s="405" t="s">
        <v>155</v>
      </c>
      <c r="B62" s="405"/>
      <c r="C62" s="405"/>
      <c r="D62" s="405"/>
      <c r="E62" s="405"/>
      <c r="F62" s="328">
        <f>SUM(F18+F36+F47+F56+F61)</f>
        <v>523</v>
      </c>
      <c r="G62" s="328">
        <f t="shared" ref="G62:Q62" si="26">SUM(G18+G36+G47+G56+G61)</f>
        <v>1310</v>
      </c>
      <c r="H62" s="328">
        <f t="shared" si="26"/>
        <v>1833</v>
      </c>
      <c r="I62" s="328">
        <f t="shared" si="26"/>
        <v>25</v>
      </c>
      <c r="J62" s="328">
        <f t="shared" si="26"/>
        <v>55</v>
      </c>
      <c r="K62" s="328">
        <f t="shared" si="26"/>
        <v>80</v>
      </c>
      <c r="L62" s="328">
        <f t="shared" si="26"/>
        <v>50</v>
      </c>
      <c r="M62" s="328">
        <f t="shared" si="26"/>
        <v>139</v>
      </c>
      <c r="N62" s="328">
        <f t="shared" si="26"/>
        <v>189</v>
      </c>
      <c r="O62" s="328">
        <f t="shared" si="26"/>
        <v>598</v>
      </c>
      <c r="P62" s="328">
        <f t="shared" si="26"/>
        <v>1504</v>
      </c>
      <c r="Q62" s="328">
        <f t="shared" si="26"/>
        <v>2102</v>
      </c>
    </row>
  </sheetData>
  <mergeCells count="12">
    <mergeCell ref="A1:Q1"/>
    <mergeCell ref="F2:Q2"/>
    <mergeCell ref="F3:H3"/>
    <mergeCell ref="I3:K3"/>
    <mergeCell ref="L3:N3"/>
    <mergeCell ref="O3:Q3"/>
    <mergeCell ref="A62:E62"/>
    <mergeCell ref="A61:E61"/>
    <mergeCell ref="A18:E18"/>
    <mergeCell ref="A36:E36"/>
    <mergeCell ref="A47:E47"/>
    <mergeCell ref="A56:E56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BAC6-093D-4A72-B1E0-6618B1D5452C}">
  <dimension ref="A1:Q62"/>
  <sheetViews>
    <sheetView topLeftCell="A40" zoomScale="85" zoomScaleNormal="85" zoomScaleSheetLayoutView="115" workbookViewId="0">
      <selection activeCell="J24" sqref="J24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  <col min="19" max="19" width="52.28515625" customWidth="1"/>
    <col min="22" max="22" width="6.28515625" customWidth="1"/>
    <col min="23" max="34" width="4" customWidth="1"/>
  </cols>
  <sheetData>
    <row r="1" spans="1:17" ht="27.75" x14ac:dyDescent="0.65">
      <c r="A1" s="409" t="s">
        <v>153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ht="22.5" x14ac:dyDescent="0.55000000000000004">
      <c r="A2" s="5"/>
      <c r="B2" s="6"/>
      <c r="C2" s="7"/>
      <c r="D2" s="7"/>
      <c r="E2" s="7"/>
      <c r="F2" s="410" t="s">
        <v>154</v>
      </c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ht="22.5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411" t="s">
        <v>82</v>
      </c>
      <c r="G3" s="411"/>
      <c r="H3" s="411"/>
      <c r="I3" s="412" t="s">
        <v>94</v>
      </c>
      <c r="J3" s="412"/>
      <c r="K3" s="412"/>
      <c r="L3" s="413" t="s">
        <v>80</v>
      </c>
      <c r="M3" s="413"/>
      <c r="N3" s="413"/>
      <c r="O3" s="410" t="s">
        <v>6</v>
      </c>
      <c r="P3" s="410"/>
      <c r="Q3" s="410"/>
    </row>
    <row r="4" spans="1:17" ht="22.5" x14ac:dyDescent="0.55000000000000004">
      <c r="A4" s="11"/>
      <c r="B4" s="12"/>
      <c r="C4" s="13"/>
      <c r="D4" s="13"/>
      <c r="E4" s="13" t="s">
        <v>7</v>
      </c>
      <c r="F4" s="4" t="s">
        <v>8</v>
      </c>
      <c r="G4" s="4" t="s">
        <v>9</v>
      </c>
      <c r="H4" s="299" t="s">
        <v>10</v>
      </c>
      <c r="I4" s="323" t="s">
        <v>8</v>
      </c>
      <c r="J4" s="323" t="s">
        <v>9</v>
      </c>
      <c r="K4" s="298" t="s">
        <v>10</v>
      </c>
      <c r="L4" s="324" t="s">
        <v>8</v>
      </c>
      <c r="M4" s="324" t="s">
        <v>9</v>
      </c>
      <c r="N4" s="297" t="s">
        <v>10</v>
      </c>
      <c r="O4" s="322" t="s">
        <v>8</v>
      </c>
      <c r="P4" s="322" t="s">
        <v>9</v>
      </c>
      <c r="Q4" s="292" t="s">
        <v>10</v>
      </c>
    </row>
    <row r="5" spans="1:17" ht="22.5" x14ac:dyDescent="0.55000000000000004">
      <c r="A5" s="17" t="s">
        <v>11</v>
      </c>
      <c r="B5" s="18"/>
      <c r="C5" s="18"/>
      <c r="D5" s="18"/>
      <c r="E5" s="18"/>
      <c r="F5" s="19"/>
      <c r="G5" s="19"/>
      <c r="H5" s="293"/>
      <c r="I5" s="19"/>
      <c r="J5" s="19"/>
      <c r="K5" s="293"/>
      <c r="L5" s="19"/>
      <c r="M5" s="19"/>
      <c r="N5" s="293"/>
      <c r="O5" s="19"/>
      <c r="P5" s="19"/>
      <c r="Q5" s="293"/>
    </row>
    <row r="6" spans="1:17" ht="22.5" x14ac:dyDescent="0.55000000000000004">
      <c r="A6" s="301"/>
      <c r="B6" s="302">
        <f>แยกชั้นปี!B6</f>
        <v>1</v>
      </c>
      <c r="C6" s="302" t="str">
        <f>แยกชั้นปี!C6</f>
        <v>วิทยาศาสตรบัณฑิต</v>
      </c>
      <c r="D6" s="302" t="str">
        <f>แยกชั้นปี!D6</f>
        <v>วิทยาการคอมพิวเตอร์</v>
      </c>
      <c r="E6" s="302" t="str">
        <f>แยกชั้นปี!E6</f>
        <v>ปริญญาตรี</v>
      </c>
      <c r="F6" s="303">
        <v>19</v>
      </c>
      <c r="G6" s="303">
        <v>14</v>
      </c>
      <c r="H6" s="325">
        <f>SUM(F6:G6)</f>
        <v>33</v>
      </c>
      <c r="I6" s="303"/>
      <c r="J6" s="303"/>
      <c r="K6" s="325"/>
      <c r="L6" s="303"/>
      <c r="M6" s="303"/>
      <c r="N6" s="325"/>
      <c r="O6" s="303">
        <f>SUM(F6+I6+L6)</f>
        <v>19</v>
      </c>
      <c r="P6" s="303">
        <f>SUM(G6+J6+M6)</f>
        <v>14</v>
      </c>
      <c r="Q6" s="325">
        <f>SUM(H6+K6+N6)</f>
        <v>33</v>
      </c>
    </row>
    <row r="7" spans="1:17" ht="22.5" x14ac:dyDescent="0.55000000000000004">
      <c r="A7" s="301"/>
      <c r="B7" s="302">
        <f>แยกชั้นปี!B7</f>
        <v>2</v>
      </c>
      <c r="C7" s="302" t="str">
        <f>แยกชั้นปี!C7</f>
        <v>วิทยาศาสตรบัณฑิต</v>
      </c>
      <c r="D7" s="302" t="str">
        <f>แยกชั้นปี!D7</f>
        <v>เทคโนโลยีสารสนเทศ/เทคโนโลยีคอมพิวเตอร์และดิจิทัล</v>
      </c>
      <c r="E7" s="302" t="str">
        <f>แยกชั้นปี!E7</f>
        <v>ปริญญาตรี</v>
      </c>
      <c r="F7" s="303">
        <v>1</v>
      </c>
      <c r="G7" s="303"/>
      <c r="H7" s="325">
        <f t="shared" ref="H7:H45" si="0">SUM(F7:G7)</f>
        <v>1</v>
      </c>
      <c r="I7" s="303"/>
      <c r="J7" s="303">
        <v>3</v>
      </c>
      <c r="K7" s="325">
        <f t="shared" ref="K7:K17" si="1">SUM(I7:J7)</f>
        <v>3</v>
      </c>
      <c r="L7" s="303"/>
      <c r="M7" s="303"/>
      <c r="N7" s="325"/>
      <c r="O7" s="303">
        <f t="shared" ref="O7:O17" si="2">SUM(F7+I7+L7)</f>
        <v>1</v>
      </c>
      <c r="P7" s="303">
        <f t="shared" ref="P7:P17" si="3">SUM(G7+J7+M7)</f>
        <v>3</v>
      </c>
      <c r="Q7" s="325">
        <f t="shared" ref="Q7:Q17" si="4">SUM(H7+K7+N7)</f>
        <v>4</v>
      </c>
    </row>
    <row r="8" spans="1:17" ht="22.5" x14ac:dyDescent="0.55000000000000004">
      <c r="A8" s="301"/>
      <c r="B8" s="302">
        <f>แยกชั้นปี!B8</f>
        <v>3</v>
      </c>
      <c r="C8" s="302" t="str">
        <f>แยกชั้นปี!C8</f>
        <v>วิทยาศาสตรบัณฑิต</v>
      </c>
      <c r="D8" s="302" t="str">
        <f>แยกชั้นปี!D8</f>
        <v>วิศวกรรมซอฟแวร์</v>
      </c>
      <c r="E8" s="302" t="str">
        <f>แยกชั้นปี!E8</f>
        <v>ปริญญาตรี</v>
      </c>
      <c r="F8" s="303">
        <v>15</v>
      </c>
      <c r="G8" s="303">
        <v>3</v>
      </c>
      <c r="H8" s="325">
        <f t="shared" si="0"/>
        <v>18</v>
      </c>
      <c r="I8" s="303"/>
      <c r="J8" s="303"/>
      <c r="K8" s="325"/>
      <c r="L8" s="303"/>
      <c r="M8" s="303"/>
      <c r="N8" s="325"/>
      <c r="O8" s="303">
        <f t="shared" si="2"/>
        <v>15</v>
      </c>
      <c r="P8" s="303">
        <f t="shared" si="3"/>
        <v>3</v>
      </c>
      <c r="Q8" s="325">
        <f t="shared" si="4"/>
        <v>18</v>
      </c>
    </row>
    <row r="9" spans="1:17" ht="22.5" x14ac:dyDescent="0.55000000000000004">
      <c r="A9" s="301"/>
      <c r="B9" s="302">
        <f>แยกชั้นปี!B9</f>
        <v>4</v>
      </c>
      <c r="C9" s="302" t="str">
        <f>แยกชั้นปี!C9</f>
        <v>วิทยาศาสตรบัณฑิต</v>
      </c>
      <c r="D9" s="302" t="str">
        <f>แยกชั้นปี!D9</f>
        <v>สาธารณสุขชุมชน</v>
      </c>
      <c r="E9" s="302" t="str">
        <f>แยกชั้นปี!E9</f>
        <v>ปริญญาตรี</v>
      </c>
      <c r="F9" s="303">
        <v>1</v>
      </c>
      <c r="G9" s="303">
        <v>50</v>
      </c>
      <c r="H9" s="325">
        <f t="shared" si="0"/>
        <v>51</v>
      </c>
      <c r="I9" s="303"/>
      <c r="J9" s="303"/>
      <c r="K9" s="325"/>
      <c r="L9" s="303"/>
      <c r="M9" s="303"/>
      <c r="N9" s="325"/>
      <c r="O9" s="303">
        <f t="shared" si="2"/>
        <v>1</v>
      </c>
      <c r="P9" s="303">
        <f t="shared" si="3"/>
        <v>50</v>
      </c>
      <c r="Q9" s="325">
        <f t="shared" si="4"/>
        <v>51</v>
      </c>
    </row>
    <row r="10" spans="1:17" ht="22.5" x14ac:dyDescent="0.55000000000000004">
      <c r="A10" s="301"/>
      <c r="B10" s="302">
        <f>แยกชั้นปี!B10</f>
        <v>5</v>
      </c>
      <c r="C10" s="302" t="str">
        <f>แยกชั้นปี!C10</f>
        <v>วิทยาศาสตรบัณฑิต</v>
      </c>
      <c r="D10" s="302" t="str">
        <f>แยกชั้นปี!D10</f>
        <v>วิทยาศาสตร์การกีฬา</v>
      </c>
      <c r="E10" s="302" t="str">
        <f>แยกชั้นปี!E10</f>
        <v>ปริญญาตรี</v>
      </c>
      <c r="F10" s="303">
        <v>43</v>
      </c>
      <c r="G10" s="303">
        <v>23</v>
      </c>
      <c r="H10" s="325">
        <f t="shared" si="0"/>
        <v>66</v>
      </c>
      <c r="I10" s="303"/>
      <c r="J10" s="303"/>
      <c r="K10" s="325"/>
      <c r="L10" s="303"/>
      <c r="M10" s="303"/>
      <c r="N10" s="325"/>
      <c r="O10" s="303">
        <f t="shared" si="2"/>
        <v>43</v>
      </c>
      <c r="P10" s="303">
        <f t="shared" si="3"/>
        <v>23</v>
      </c>
      <c r="Q10" s="325">
        <f t="shared" si="4"/>
        <v>66</v>
      </c>
    </row>
    <row r="11" spans="1:17" ht="22.5" x14ac:dyDescent="0.55000000000000004">
      <c r="A11" s="301"/>
      <c r="B11" s="302">
        <f>แยกชั้นปี!B11</f>
        <v>6</v>
      </c>
      <c r="C11" s="302" t="str">
        <f>แยกชั้นปี!C11</f>
        <v>วิทยาศาสตรบัณฑิต</v>
      </c>
      <c r="D11" s="302" t="str">
        <f>แยกชั้นปี!D11</f>
        <v>วิทยาศาสตร์สิ่งแวดล้อม</v>
      </c>
      <c r="E11" s="302" t="str">
        <f>แยกชั้นปี!E11</f>
        <v>ปริญญาตรี</v>
      </c>
      <c r="F11" s="303"/>
      <c r="G11" s="303">
        <v>8</v>
      </c>
      <c r="H11" s="325">
        <f t="shared" si="0"/>
        <v>8</v>
      </c>
      <c r="I11" s="303"/>
      <c r="J11" s="303"/>
      <c r="K11" s="325"/>
      <c r="L11" s="303"/>
      <c r="M11" s="303"/>
      <c r="N11" s="325"/>
      <c r="O11" s="303"/>
      <c r="P11" s="303">
        <f t="shared" si="3"/>
        <v>8</v>
      </c>
      <c r="Q11" s="325">
        <f t="shared" si="4"/>
        <v>8</v>
      </c>
    </row>
    <row r="12" spans="1:17" ht="22.5" x14ac:dyDescent="0.55000000000000004">
      <c r="A12" s="301"/>
      <c r="B12" s="302">
        <f>แยกชั้นปี!B12</f>
        <v>7</v>
      </c>
      <c r="C12" s="302" t="str">
        <f>แยกชั้นปี!C12</f>
        <v>วิศวกรรมศาสตรบัณฑิต</v>
      </c>
      <c r="D12" s="302" t="str">
        <f>แยกชั้นปี!D12</f>
        <v>วิศวกรรมโลจิสติกส์</v>
      </c>
      <c r="E12" s="302" t="str">
        <f>แยกชั้นปี!E12</f>
        <v>ปริญญาตรี</v>
      </c>
      <c r="F12" s="303">
        <v>10</v>
      </c>
      <c r="G12" s="303">
        <v>20</v>
      </c>
      <c r="H12" s="325">
        <f t="shared" si="0"/>
        <v>30</v>
      </c>
      <c r="I12" s="303"/>
      <c r="J12" s="303"/>
      <c r="K12" s="325"/>
      <c r="L12" s="303"/>
      <c r="M12" s="303"/>
      <c r="N12" s="325"/>
      <c r="O12" s="303">
        <f t="shared" si="2"/>
        <v>10</v>
      </c>
      <c r="P12" s="303">
        <f t="shared" si="3"/>
        <v>20</v>
      </c>
      <c r="Q12" s="325">
        <f t="shared" si="4"/>
        <v>30</v>
      </c>
    </row>
    <row r="13" spans="1:17" ht="22.5" x14ac:dyDescent="0.55000000000000004">
      <c r="A13" s="301"/>
      <c r="B13" s="302">
        <f>แยกชั้นปี!B13</f>
        <v>8</v>
      </c>
      <c r="C13" s="302" t="str">
        <f>แยกชั้นปี!C13</f>
        <v>วิทยาศาสตรบัณฑิต</v>
      </c>
      <c r="D13" s="302" t="str">
        <f>แยกชั้นปี!D13</f>
        <v>วิทยาศาสตร์และเทคโนโลยีอาหาร</v>
      </c>
      <c r="E13" s="302" t="str">
        <f>แยกชั้นปี!E13</f>
        <v>ปริญญาตรี</v>
      </c>
      <c r="F13" s="303">
        <v>1</v>
      </c>
      <c r="G13" s="303">
        <v>5</v>
      </c>
      <c r="H13" s="325">
        <f t="shared" si="0"/>
        <v>6</v>
      </c>
      <c r="I13" s="303"/>
      <c r="J13" s="303"/>
      <c r="K13" s="325"/>
      <c r="L13" s="303"/>
      <c r="M13" s="303"/>
      <c r="N13" s="325"/>
      <c r="O13" s="303">
        <f t="shared" si="2"/>
        <v>1</v>
      </c>
      <c r="P13" s="303">
        <f t="shared" si="3"/>
        <v>5</v>
      </c>
      <c r="Q13" s="325">
        <f t="shared" si="4"/>
        <v>6</v>
      </c>
    </row>
    <row r="14" spans="1:17" ht="22.5" x14ac:dyDescent="0.55000000000000004">
      <c r="A14" s="301"/>
      <c r="B14" s="302">
        <f>แยกชั้นปี!B14</f>
        <v>9</v>
      </c>
      <c r="C14" s="302" t="str">
        <f>แยกชั้นปี!C14</f>
        <v>วิทยาศาสตรบัณฑิต</v>
      </c>
      <c r="D14" s="302" t="str">
        <f>แยกชั้นปี!D14</f>
        <v>เทคโนโลยีการเกษตร</v>
      </c>
      <c r="E14" s="302" t="str">
        <f>แยกชั้นปี!E14</f>
        <v>ปริญญาตรี</v>
      </c>
      <c r="F14" s="303">
        <v>2</v>
      </c>
      <c r="G14" s="303">
        <v>3</v>
      </c>
      <c r="H14" s="325">
        <f t="shared" si="0"/>
        <v>5</v>
      </c>
      <c r="I14" s="303"/>
      <c r="J14" s="303"/>
      <c r="K14" s="325"/>
      <c r="L14" s="303"/>
      <c r="M14" s="303"/>
      <c r="N14" s="325"/>
      <c r="O14" s="303">
        <f t="shared" si="2"/>
        <v>2</v>
      </c>
      <c r="P14" s="303">
        <f t="shared" si="3"/>
        <v>3</v>
      </c>
      <c r="Q14" s="325">
        <f t="shared" si="4"/>
        <v>5</v>
      </c>
    </row>
    <row r="15" spans="1:17" ht="22.5" x14ac:dyDescent="0.55000000000000004">
      <c r="A15" s="301"/>
      <c r="B15" s="302">
        <f>แยกชั้นปี!B15</f>
        <v>10</v>
      </c>
      <c r="C15" s="302" t="str">
        <f>แยกชั้นปี!C15</f>
        <v>วิทยาศาสตรบัณฑิต</v>
      </c>
      <c r="D15" s="302" t="str">
        <f>แยกชั้นปี!D15</f>
        <v>เทคโนโลยีการจัดการอุตสาหกรรม</v>
      </c>
      <c r="E15" s="302" t="str">
        <f>แยกชั้นปี!E15</f>
        <v>ปริญญาตรี</v>
      </c>
      <c r="F15" s="303">
        <v>4</v>
      </c>
      <c r="G15" s="303">
        <v>1</v>
      </c>
      <c r="H15" s="325">
        <f t="shared" si="0"/>
        <v>5</v>
      </c>
      <c r="I15" s="303"/>
      <c r="J15" s="303"/>
      <c r="K15" s="325"/>
      <c r="L15" s="303"/>
      <c r="M15" s="303"/>
      <c r="N15" s="325"/>
      <c r="O15" s="303">
        <f t="shared" si="2"/>
        <v>4</v>
      </c>
      <c r="P15" s="303">
        <f t="shared" si="3"/>
        <v>1</v>
      </c>
      <c r="Q15" s="325">
        <f t="shared" si="4"/>
        <v>5</v>
      </c>
    </row>
    <row r="16" spans="1:17" ht="22.5" x14ac:dyDescent="0.55000000000000004">
      <c r="A16" s="301"/>
      <c r="B16" s="302">
        <f>แยกชั้นปี!B16</f>
        <v>11</v>
      </c>
      <c r="C16" s="302" t="str">
        <f>แยกชั้นปี!C16</f>
        <v>เทคโนโลยีบัณฑิต</v>
      </c>
      <c r="D16" s="302" t="str">
        <f>แยกชั้นปี!D16</f>
        <v xml:space="preserve">เทคโนโลยีออกแบบผลิตภัณฑ์และบรรจุภัณฑ์ </v>
      </c>
      <c r="E16" s="302" t="str">
        <f>แยกชั้นปี!E16</f>
        <v>ปริญญาตรี</v>
      </c>
      <c r="F16" s="303">
        <v>2</v>
      </c>
      <c r="G16" s="303">
        <v>3</v>
      </c>
      <c r="H16" s="325">
        <f t="shared" si="0"/>
        <v>5</v>
      </c>
      <c r="I16" s="303"/>
      <c r="J16" s="303"/>
      <c r="K16" s="325"/>
      <c r="L16" s="303"/>
      <c r="M16" s="303"/>
      <c r="N16" s="325"/>
      <c r="O16" s="303">
        <f t="shared" si="2"/>
        <v>2</v>
      </c>
      <c r="P16" s="303">
        <f t="shared" si="3"/>
        <v>3</v>
      </c>
      <c r="Q16" s="325">
        <f t="shared" si="4"/>
        <v>5</v>
      </c>
    </row>
    <row r="17" spans="1:17" ht="22.5" x14ac:dyDescent="0.55000000000000004">
      <c r="A17" s="301"/>
      <c r="B17" s="302">
        <f>แยกชั้นปี!B17</f>
        <v>12</v>
      </c>
      <c r="C17" s="302" t="str">
        <f>แยกชั้นปี!C17</f>
        <v>เทคโนโลยีบัณฑิต</v>
      </c>
      <c r="D17" s="302" t="str">
        <f>แยกชั้นปี!D17</f>
        <v xml:space="preserve">เทคโนโลยีโยธาและสถาปัตยกรรม </v>
      </c>
      <c r="E17" s="302" t="str">
        <f>แยกชั้นปี!E17</f>
        <v>ปริญญาตรี</v>
      </c>
      <c r="F17" s="303">
        <v>11</v>
      </c>
      <c r="G17" s="303">
        <v>4</v>
      </c>
      <c r="H17" s="325">
        <f t="shared" si="0"/>
        <v>15</v>
      </c>
      <c r="I17" s="303">
        <v>3</v>
      </c>
      <c r="J17" s="303">
        <v>1</v>
      </c>
      <c r="K17" s="325">
        <f t="shared" si="1"/>
        <v>4</v>
      </c>
      <c r="L17" s="303"/>
      <c r="M17" s="303"/>
      <c r="N17" s="325"/>
      <c r="O17" s="303">
        <f t="shared" si="2"/>
        <v>14</v>
      </c>
      <c r="P17" s="303">
        <f t="shared" si="3"/>
        <v>5</v>
      </c>
      <c r="Q17" s="325">
        <f t="shared" si="4"/>
        <v>19</v>
      </c>
    </row>
    <row r="18" spans="1:17" ht="22.5" x14ac:dyDescent="0.55000000000000004">
      <c r="A18" s="406" t="s">
        <v>21</v>
      </c>
      <c r="B18" s="406"/>
      <c r="C18" s="406"/>
      <c r="D18" s="406"/>
      <c r="E18" s="406"/>
      <c r="F18" s="325">
        <f>SUM(F6:F17)</f>
        <v>109</v>
      </c>
      <c r="G18" s="325">
        <f t="shared" ref="G18:Q18" si="5">SUM(G6:G17)</f>
        <v>134</v>
      </c>
      <c r="H18" s="325">
        <f t="shared" si="5"/>
        <v>243</v>
      </c>
      <c r="I18" s="325">
        <f t="shared" si="5"/>
        <v>3</v>
      </c>
      <c r="J18" s="325">
        <f t="shared" si="5"/>
        <v>4</v>
      </c>
      <c r="K18" s="325">
        <f t="shared" si="5"/>
        <v>7</v>
      </c>
      <c r="L18" s="325"/>
      <c r="M18" s="325"/>
      <c r="N18" s="325"/>
      <c r="O18" s="325">
        <f t="shared" si="5"/>
        <v>112</v>
      </c>
      <c r="P18" s="325">
        <f t="shared" si="5"/>
        <v>138</v>
      </c>
      <c r="Q18" s="325">
        <f t="shared" si="5"/>
        <v>250</v>
      </c>
    </row>
    <row r="19" spans="1:17" ht="22.5" x14ac:dyDescent="0.55000000000000004">
      <c r="A19" s="14" t="s">
        <v>22</v>
      </c>
      <c r="B19" s="15"/>
      <c r="C19" s="15"/>
      <c r="D19" s="15"/>
      <c r="E19" s="15"/>
      <c r="F19" s="16"/>
      <c r="G19" s="16"/>
      <c r="H19" s="294"/>
      <c r="I19" s="16"/>
      <c r="J19" s="16"/>
      <c r="K19" s="294"/>
      <c r="L19" s="16"/>
      <c r="M19" s="16"/>
      <c r="N19" s="294"/>
      <c r="O19" s="16"/>
      <c r="P19" s="16"/>
      <c r="Q19" s="294"/>
    </row>
    <row r="20" spans="1:17" ht="22.5" x14ac:dyDescent="0.55000000000000004">
      <c r="A20" s="301"/>
      <c r="B20" s="302">
        <f>แยกชั้นปี!B21</f>
        <v>1</v>
      </c>
      <c r="C20" s="302" t="str">
        <f>แยกชั้นปี!C21</f>
        <v>ครุศาสตรบัณฑิต</v>
      </c>
      <c r="D20" s="302" t="str">
        <f>แยกชั้นปี!D21</f>
        <v>การศึกษาปฐมวัย</v>
      </c>
      <c r="E20" s="302" t="str">
        <f>แยกชั้นปี!E21</f>
        <v>ปริญญาตรี</v>
      </c>
      <c r="F20" s="303"/>
      <c r="G20" s="303">
        <v>57</v>
      </c>
      <c r="H20" s="326">
        <f t="shared" si="0"/>
        <v>57</v>
      </c>
      <c r="I20" s="303"/>
      <c r="J20" s="303"/>
      <c r="K20" s="326"/>
      <c r="L20" s="303"/>
      <c r="M20" s="303"/>
      <c r="N20" s="326"/>
      <c r="O20" s="303"/>
      <c r="P20" s="303">
        <f t="shared" ref="P20:P34" si="6">SUM(G20+J20+M20)</f>
        <v>57</v>
      </c>
      <c r="Q20" s="326">
        <f t="shared" ref="Q20:Q34" si="7">SUM(H20+K20+N20)</f>
        <v>57</v>
      </c>
    </row>
    <row r="21" spans="1:17" ht="22.5" x14ac:dyDescent="0.55000000000000004">
      <c r="A21" s="301"/>
      <c r="B21" s="302">
        <f>แยกชั้นปี!B22</f>
        <v>2</v>
      </c>
      <c r="C21" s="302" t="str">
        <f>แยกชั้นปี!C22</f>
        <v>ครุศาสตรบัณฑิต</v>
      </c>
      <c r="D21" s="302" t="str">
        <f>แยกชั้นปี!D22</f>
        <v>คณิตศาสตร์</v>
      </c>
      <c r="E21" s="302" t="str">
        <f>แยกชั้นปี!E22</f>
        <v>ปริญญาตรี</v>
      </c>
      <c r="F21" s="303">
        <v>9</v>
      </c>
      <c r="G21" s="303">
        <v>41</v>
      </c>
      <c r="H21" s="326">
        <f t="shared" si="0"/>
        <v>50</v>
      </c>
      <c r="I21" s="303"/>
      <c r="J21" s="303"/>
      <c r="K21" s="326"/>
      <c r="L21" s="303"/>
      <c r="M21" s="303"/>
      <c r="N21" s="326"/>
      <c r="O21" s="303">
        <f t="shared" ref="O21:O34" si="8">SUM(F21+I21+L21)</f>
        <v>9</v>
      </c>
      <c r="P21" s="303">
        <f t="shared" si="6"/>
        <v>41</v>
      </c>
      <c r="Q21" s="326">
        <f t="shared" si="7"/>
        <v>50</v>
      </c>
    </row>
    <row r="22" spans="1:17" ht="22.5" x14ac:dyDescent="0.55000000000000004">
      <c r="A22" s="301"/>
      <c r="B22" s="302">
        <f>แยกชั้นปี!B23</f>
        <v>3</v>
      </c>
      <c r="C22" s="302" t="str">
        <f>แยกชั้นปี!C23</f>
        <v>ครุศาสตรบัณฑิต</v>
      </c>
      <c r="D22" s="302" t="str">
        <f>แยกชั้นปี!D23</f>
        <v>คอมพิวเตอร์ศึกษา</v>
      </c>
      <c r="E22" s="302" t="str">
        <f>แยกชั้นปี!E23</f>
        <v>ปริญญาตรี</v>
      </c>
      <c r="F22" s="303">
        <v>16</v>
      </c>
      <c r="G22" s="303">
        <v>30</v>
      </c>
      <c r="H22" s="326">
        <f t="shared" si="0"/>
        <v>46</v>
      </c>
      <c r="I22" s="303"/>
      <c r="J22" s="303"/>
      <c r="K22" s="326"/>
      <c r="L22" s="303"/>
      <c r="M22" s="303"/>
      <c r="N22" s="326"/>
      <c r="O22" s="303">
        <f t="shared" si="8"/>
        <v>16</v>
      </c>
      <c r="P22" s="303">
        <f t="shared" si="6"/>
        <v>30</v>
      </c>
      <c r="Q22" s="326">
        <f t="shared" si="7"/>
        <v>46</v>
      </c>
    </row>
    <row r="23" spans="1:17" ht="22.5" x14ac:dyDescent="0.55000000000000004">
      <c r="A23" s="301"/>
      <c r="B23" s="302">
        <f>แยกชั้นปี!B24</f>
        <v>4</v>
      </c>
      <c r="C23" s="302" t="str">
        <f>แยกชั้นปี!C24</f>
        <v>ครุศาสตรบัณฑิต</v>
      </c>
      <c r="D23" s="302" t="str">
        <f>แยกชั้นปี!D24</f>
        <v>ภาษาอังกฤษ</v>
      </c>
      <c r="E23" s="302" t="str">
        <f>แยกชั้นปี!E24</f>
        <v>ปริญญาตรี</v>
      </c>
      <c r="F23" s="303">
        <v>5</v>
      </c>
      <c r="G23" s="303">
        <v>52</v>
      </c>
      <c r="H23" s="326">
        <f t="shared" si="0"/>
        <v>57</v>
      </c>
      <c r="I23" s="303"/>
      <c r="J23" s="303"/>
      <c r="K23" s="326"/>
      <c r="L23" s="303"/>
      <c r="M23" s="303"/>
      <c r="N23" s="326"/>
      <c r="O23" s="303">
        <f t="shared" si="8"/>
        <v>5</v>
      </c>
      <c r="P23" s="303">
        <f t="shared" si="6"/>
        <v>52</v>
      </c>
      <c r="Q23" s="326">
        <f t="shared" si="7"/>
        <v>57</v>
      </c>
    </row>
    <row r="24" spans="1:17" ht="22.5" x14ac:dyDescent="0.55000000000000004">
      <c r="A24" s="301"/>
      <c r="B24" s="302">
        <f>แยกชั้นปี!B25</f>
        <v>5</v>
      </c>
      <c r="C24" s="302" t="str">
        <f>แยกชั้นปี!C25</f>
        <v>ครุศาสตรบัณฑิต</v>
      </c>
      <c r="D24" s="302" t="str">
        <f>แยกชั้นปี!D25</f>
        <v>ภาษาไทย</v>
      </c>
      <c r="E24" s="302" t="str">
        <f>แยกชั้นปี!E25</f>
        <v>ปริญญาตรี</v>
      </c>
      <c r="F24" s="303">
        <v>11</v>
      </c>
      <c r="G24" s="303">
        <v>48</v>
      </c>
      <c r="H24" s="326">
        <f t="shared" si="0"/>
        <v>59</v>
      </c>
      <c r="I24" s="303"/>
      <c r="J24" s="303"/>
      <c r="K24" s="326"/>
      <c r="L24" s="303"/>
      <c r="M24" s="303"/>
      <c r="N24" s="326"/>
      <c r="O24" s="303">
        <f t="shared" si="8"/>
        <v>11</v>
      </c>
      <c r="P24" s="303">
        <f t="shared" si="6"/>
        <v>48</v>
      </c>
      <c r="Q24" s="326">
        <f t="shared" si="7"/>
        <v>59</v>
      </c>
    </row>
    <row r="25" spans="1:17" ht="22.5" x14ac:dyDescent="0.55000000000000004">
      <c r="A25" s="301"/>
      <c r="B25" s="302">
        <f>แยกชั้นปี!B26</f>
        <v>6</v>
      </c>
      <c r="C25" s="302" t="str">
        <f>แยกชั้นปี!C26</f>
        <v>ครุศาสตรบัณฑิต</v>
      </c>
      <c r="D25" s="302" t="str">
        <f>แยกชั้นปี!D26</f>
        <v>สังคมศึกษา</v>
      </c>
      <c r="E25" s="302" t="str">
        <f>แยกชั้นปี!E26</f>
        <v>ปริญญาตรี</v>
      </c>
      <c r="F25" s="303">
        <v>16</v>
      </c>
      <c r="G25" s="303">
        <v>39</v>
      </c>
      <c r="H25" s="326">
        <f t="shared" si="0"/>
        <v>55</v>
      </c>
      <c r="I25" s="303"/>
      <c r="J25" s="303"/>
      <c r="K25" s="326"/>
      <c r="L25" s="303"/>
      <c r="M25" s="303"/>
      <c r="N25" s="326"/>
      <c r="O25" s="303">
        <f t="shared" si="8"/>
        <v>16</v>
      </c>
      <c r="P25" s="303">
        <f t="shared" si="6"/>
        <v>39</v>
      </c>
      <c r="Q25" s="326">
        <f t="shared" si="7"/>
        <v>55</v>
      </c>
    </row>
    <row r="26" spans="1:17" ht="22.5" x14ac:dyDescent="0.55000000000000004">
      <c r="A26" s="301"/>
      <c r="B26" s="302">
        <f>แยกชั้นปี!B27</f>
        <v>7</v>
      </c>
      <c r="C26" s="302" t="str">
        <f>แยกชั้นปี!C27</f>
        <v>ครุศาสตรบัณฑิต</v>
      </c>
      <c r="D26" s="302" t="str">
        <f>แยกชั้นปี!D27</f>
        <v>การประถมศึกษา</v>
      </c>
      <c r="E26" s="302" t="str">
        <f>แยกชั้นปี!E27</f>
        <v>ปริญญาตรี</v>
      </c>
      <c r="F26" s="303">
        <v>4</v>
      </c>
      <c r="G26" s="303">
        <v>52</v>
      </c>
      <c r="H26" s="326">
        <f t="shared" si="0"/>
        <v>56</v>
      </c>
      <c r="I26" s="303"/>
      <c r="J26" s="303"/>
      <c r="K26" s="326"/>
      <c r="L26" s="303"/>
      <c r="M26" s="303"/>
      <c r="N26" s="326"/>
      <c r="O26" s="303">
        <f t="shared" si="8"/>
        <v>4</v>
      </c>
      <c r="P26" s="303">
        <f t="shared" si="6"/>
        <v>52</v>
      </c>
      <c r="Q26" s="326">
        <f t="shared" si="7"/>
        <v>56</v>
      </c>
    </row>
    <row r="27" spans="1:17" ht="22.5" x14ac:dyDescent="0.55000000000000004">
      <c r="A27" s="301"/>
      <c r="B27" s="302">
        <f>แยกชั้นปี!B28</f>
        <v>8</v>
      </c>
      <c r="C27" s="302" t="str">
        <f>แยกชั้นปี!C28</f>
        <v>ครุศาสตรบัณฑิต</v>
      </c>
      <c r="D27" s="302" t="str">
        <f>แยกชั้นปี!D28</f>
        <v>วิทยาศาสตร์</v>
      </c>
      <c r="E27" s="302" t="str">
        <f>แยกชั้นปี!E28</f>
        <v>ปริญญาตรี</v>
      </c>
      <c r="F27" s="303">
        <v>9</v>
      </c>
      <c r="G27" s="303">
        <v>40</v>
      </c>
      <c r="H27" s="326">
        <f t="shared" si="0"/>
        <v>49</v>
      </c>
      <c r="I27" s="303"/>
      <c r="J27" s="303"/>
      <c r="K27" s="326"/>
      <c r="L27" s="303"/>
      <c r="M27" s="303"/>
      <c r="N27" s="326"/>
      <c r="O27" s="303">
        <f t="shared" si="8"/>
        <v>9</v>
      </c>
      <c r="P27" s="303">
        <f t="shared" si="6"/>
        <v>40</v>
      </c>
      <c r="Q27" s="326">
        <f t="shared" si="7"/>
        <v>49</v>
      </c>
    </row>
    <row r="28" spans="1:17" ht="22.5" x14ac:dyDescent="0.55000000000000004">
      <c r="A28" s="301"/>
      <c r="B28" s="302">
        <f>แยกชั้นปี!B29</f>
        <v>9</v>
      </c>
      <c r="C28" s="302" t="str">
        <f>แยกชั้นปี!C29</f>
        <v>ครุศาสตรบัณฑิต</v>
      </c>
      <c r="D28" s="302" t="str">
        <f>แยกชั้นปี!D29</f>
        <v>พลศึกษา</v>
      </c>
      <c r="E28" s="302" t="str">
        <f>แยกชั้นปี!E29</f>
        <v>ปริญญาตรี</v>
      </c>
      <c r="F28" s="303">
        <v>35</v>
      </c>
      <c r="G28" s="303">
        <v>20</v>
      </c>
      <c r="H28" s="326">
        <f t="shared" si="0"/>
        <v>55</v>
      </c>
      <c r="I28" s="303"/>
      <c r="J28" s="303"/>
      <c r="K28" s="326"/>
      <c r="L28" s="303"/>
      <c r="M28" s="303"/>
      <c r="N28" s="326"/>
      <c r="O28" s="303">
        <f t="shared" si="8"/>
        <v>35</v>
      </c>
      <c r="P28" s="303">
        <f t="shared" si="6"/>
        <v>20</v>
      </c>
      <c r="Q28" s="326">
        <f t="shared" si="7"/>
        <v>55</v>
      </c>
    </row>
    <row r="29" spans="1:17" ht="22.5" x14ac:dyDescent="0.55000000000000004">
      <c r="A29" s="301"/>
      <c r="B29" s="302">
        <f>แยกชั้นปี!B30</f>
        <v>10</v>
      </c>
      <c r="C29" s="302" t="str">
        <f>แยกชั้นปี!C30</f>
        <v>ครุศาสตรบัณฑิต</v>
      </c>
      <c r="D29" s="302" t="str">
        <f>แยกชั้นปี!D30</f>
        <v>ดนตรีศึกษา</v>
      </c>
      <c r="E29" s="302" t="str">
        <f>แยกชั้นปี!E30</f>
        <v>ปริญญาตรี</v>
      </c>
      <c r="F29" s="303">
        <v>27</v>
      </c>
      <c r="G29" s="303">
        <v>11</v>
      </c>
      <c r="H29" s="326">
        <f t="shared" si="0"/>
        <v>38</v>
      </c>
      <c r="I29" s="303"/>
      <c r="J29" s="303"/>
      <c r="K29" s="326"/>
      <c r="L29" s="303"/>
      <c r="M29" s="303"/>
      <c r="N29" s="326"/>
      <c r="O29" s="303">
        <f t="shared" si="8"/>
        <v>27</v>
      </c>
      <c r="P29" s="303">
        <f t="shared" si="6"/>
        <v>11</v>
      </c>
      <c r="Q29" s="326">
        <f t="shared" si="7"/>
        <v>38</v>
      </c>
    </row>
    <row r="30" spans="1:17" ht="22.5" x14ac:dyDescent="0.55000000000000004">
      <c r="A30" s="301"/>
      <c r="B30" s="302">
        <f>แยกชั้นปี!B31</f>
        <v>11</v>
      </c>
      <c r="C30" s="302" t="str">
        <f>แยกชั้นปี!C31</f>
        <v>ครุศาสตรบัณฑิต</v>
      </c>
      <c r="D30" s="302" t="str">
        <f>แยกชั้นปี!D31</f>
        <v>การสอนภาษาจีน</v>
      </c>
      <c r="E30" s="302" t="str">
        <f>แยกชั้นปี!E31</f>
        <v>ปริญญาตรี</v>
      </c>
      <c r="F30" s="303">
        <v>3</v>
      </c>
      <c r="G30" s="303">
        <v>49</v>
      </c>
      <c r="H30" s="326">
        <f t="shared" si="0"/>
        <v>52</v>
      </c>
      <c r="I30" s="303"/>
      <c r="J30" s="303"/>
      <c r="K30" s="326"/>
      <c r="L30" s="303"/>
      <c r="M30" s="303"/>
      <c r="N30" s="326"/>
      <c r="O30" s="303">
        <f t="shared" si="8"/>
        <v>3</v>
      </c>
      <c r="P30" s="303">
        <f t="shared" si="6"/>
        <v>49</v>
      </c>
      <c r="Q30" s="326">
        <f t="shared" si="7"/>
        <v>52</v>
      </c>
    </row>
    <row r="31" spans="1:17" ht="22.5" x14ac:dyDescent="0.55000000000000004">
      <c r="A31" s="301"/>
      <c r="B31" s="302">
        <f>แยกชั้นปี!B32</f>
        <v>12</v>
      </c>
      <c r="C31" s="302" t="str">
        <f>แยกชั้นปี!C32</f>
        <v>ประกาศนียบัตรบัณฑิต</v>
      </c>
      <c r="D31" s="302" t="str">
        <f>แยกชั้นปี!D32</f>
        <v>ประกาศนียบัตรวิชาชีพครู</v>
      </c>
      <c r="E31" s="302" t="str">
        <f>แยกชั้นปี!E32</f>
        <v>ประกาศนียบัตรบัณฑิต</v>
      </c>
      <c r="F31" s="303"/>
      <c r="G31" s="303"/>
      <c r="H31" s="326"/>
      <c r="I31" s="303"/>
      <c r="J31" s="303"/>
      <c r="K31" s="326"/>
      <c r="L31" s="303">
        <v>35</v>
      </c>
      <c r="M31" s="303">
        <v>132</v>
      </c>
      <c r="N31" s="326">
        <f>SUM(L31:M31)</f>
        <v>167</v>
      </c>
      <c r="O31" s="303">
        <f t="shared" si="8"/>
        <v>35</v>
      </c>
      <c r="P31" s="303">
        <f t="shared" si="6"/>
        <v>132</v>
      </c>
      <c r="Q31" s="326">
        <f t="shared" si="7"/>
        <v>167</v>
      </c>
    </row>
    <row r="32" spans="1:17" ht="22.5" x14ac:dyDescent="0.55000000000000004">
      <c r="A32" s="301"/>
      <c r="B32" s="302">
        <f>แยกชั้นปี!B33</f>
        <v>13</v>
      </c>
      <c r="C32" s="302" t="str">
        <f>แยกชั้นปี!C33</f>
        <v>ครุศาสตรมหาบัณฑิต</v>
      </c>
      <c r="D32" s="302" t="str">
        <f>แยกชั้นปี!D33</f>
        <v>การบริหารการศึกษา</v>
      </c>
      <c r="E32" s="302" t="str">
        <f>แยกชั้นปี!E33</f>
        <v>ปริญญาโท</v>
      </c>
      <c r="F32" s="303"/>
      <c r="G32" s="303"/>
      <c r="H32" s="326"/>
      <c r="I32" s="303"/>
      <c r="J32" s="303"/>
      <c r="K32" s="326"/>
      <c r="L32" s="303">
        <v>14</v>
      </c>
      <c r="M32" s="303">
        <v>19</v>
      </c>
      <c r="N32" s="326">
        <f t="shared" ref="N32:N34" si="9">SUM(L32:M32)</f>
        <v>33</v>
      </c>
      <c r="O32" s="303">
        <f t="shared" si="8"/>
        <v>14</v>
      </c>
      <c r="P32" s="303">
        <f t="shared" si="6"/>
        <v>19</v>
      </c>
      <c r="Q32" s="326">
        <f t="shared" si="7"/>
        <v>33</v>
      </c>
    </row>
    <row r="33" spans="1:17" ht="22.5" x14ac:dyDescent="0.55000000000000004">
      <c r="A33" s="301"/>
      <c r="B33" s="302">
        <v>14</v>
      </c>
      <c r="C33" s="302" t="str">
        <f>แยกชั้นปี!C35</f>
        <v>ครุศาสตรมหาบัณฑิต</v>
      </c>
      <c r="D33" s="302" t="str">
        <f>แยกชั้นปี!D35</f>
        <v>วิจัยและประเมินผลการศึกษา</v>
      </c>
      <c r="E33" s="302" t="str">
        <f>แยกชั้นปี!E35</f>
        <v>ปริญญาโท</v>
      </c>
      <c r="F33" s="303"/>
      <c r="G33" s="303"/>
      <c r="H33" s="326"/>
      <c r="I33" s="303"/>
      <c r="J33" s="303"/>
      <c r="K33" s="326"/>
      <c r="L33" s="303"/>
      <c r="M33" s="303">
        <v>3</v>
      </c>
      <c r="N33" s="326">
        <f t="shared" si="9"/>
        <v>3</v>
      </c>
      <c r="O33" s="303">
        <f t="shared" si="8"/>
        <v>0</v>
      </c>
      <c r="P33" s="303">
        <f t="shared" si="6"/>
        <v>3</v>
      </c>
      <c r="Q33" s="326">
        <f t="shared" si="7"/>
        <v>3</v>
      </c>
    </row>
    <row r="34" spans="1:17" ht="22.5" x14ac:dyDescent="0.55000000000000004">
      <c r="A34" s="301"/>
      <c r="B34" s="302">
        <v>15</v>
      </c>
      <c r="C34" s="302" t="str">
        <f>แยกชั้นปี!C36</f>
        <v>ครุศาสตรดุษฎีบัณฑิต</v>
      </c>
      <c r="D34" s="302" t="str">
        <f>แยกชั้นปี!D36</f>
        <v>การบริหารการศึกษา</v>
      </c>
      <c r="E34" s="302" t="str">
        <f>แยกชั้นปี!E36</f>
        <v>ปริญญาเอก</v>
      </c>
      <c r="F34" s="303"/>
      <c r="G34" s="303"/>
      <c r="H34" s="326"/>
      <c r="I34" s="303"/>
      <c r="J34" s="303"/>
      <c r="K34" s="326"/>
      <c r="L34" s="303">
        <v>2</v>
      </c>
      <c r="M34" s="303">
        <v>2</v>
      </c>
      <c r="N34" s="326">
        <f t="shared" si="9"/>
        <v>4</v>
      </c>
      <c r="O34" s="303">
        <f t="shared" si="8"/>
        <v>2</v>
      </c>
      <c r="P34" s="303">
        <f t="shared" si="6"/>
        <v>2</v>
      </c>
      <c r="Q34" s="326">
        <f t="shared" si="7"/>
        <v>4</v>
      </c>
    </row>
    <row r="35" spans="1:17" ht="22.5" x14ac:dyDescent="0.55000000000000004">
      <c r="A35" s="407" t="s">
        <v>43</v>
      </c>
      <c r="B35" s="407"/>
      <c r="C35" s="407"/>
      <c r="D35" s="407"/>
      <c r="E35" s="407"/>
      <c r="F35" s="326">
        <f>SUM(F20:F34)</f>
        <v>135</v>
      </c>
      <c r="G35" s="326">
        <f>SUM(G20:G34)</f>
        <v>439</v>
      </c>
      <c r="H35" s="326">
        <f>SUM(H20:H34)</f>
        <v>574</v>
      </c>
      <c r="I35" s="326"/>
      <c r="J35" s="326"/>
      <c r="K35" s="326"/>
      <c r="L35" s="326">
        <f t="shared" ref="L35:Q35" si="10">SUM(L20:L34)</f>
        <v>51</v>
      </c>
      <c r="M35" s="326">
        <f t="shared" si="10"/>
        <v>156</v>
      </c>
      <c r="N35" s="326">
        <f t="shared" si="10"/>
        <v>207</v>
      </c>
      <c r="O35" s="326">
        <f t="shared" si="10"/>
        <v>186</v>
      </c>
      <c r="P35" s="326">
        <f t="shared" si="10"/>
        <v>595</v>
      </c>
      <c r="Q35" s="326">
        <f t="shared" si="10"/>
        <v>781</v>
      </c>
    </row>
    <row r="36" spans="1:17" ht="22.5" x14ac:dyDescent="0.55000000000000004">
      <c r="A36" s="20" t="s">
        <v>44</v>
      </c>
      <c r="B36" s="21"/>
      <c r="C36" s="21"/>
      <c r="D36" s="21"/>
      <c r="E36" s="21"/>
      <c r="F36" s="22"/>
      <c r="G36" s="22"/>
      <c r="H36" s="295"/>
      <c r="I36" s="22"/>
      <c r="J36" s="22"/>
      <c r="K36" s="295"/>
      <c r="L36" s="22"/>
      <c r="M36" s="22"/>
      <c r="N36" s="295"/>
      <c r="O36" s="22"/>
      <c r="P36" s="22"/>
      <c r="Q36" s="295"/>
    </row>
    <row r="37" spans="1:17" ht="22.5" x14ac:dyDescent="0.55000000000000004">
      <c r="A37" s="301"/>
      <c r="B37" s="302">
        <f>แยกชั้นปี!B39</f>
        <v>1</v>
      </c>
      <c r="C37" s="302" t="str">
        <f>แยกชั้นปี!C39</f>
        <v>ศิลปศาสตรบัณฑิต</v>
      </c>
      <c r="D37" s="302" t="str">
        <f>แยกชั้นปี!D39</f>
        <v>การพัฒนาชุมชน</v>
      </c>
      <c r="E37" s="302" t="str">
        <f>แยกชั้นปี!E39</f>
        <v>ปริญญาตรี</v>
      </c>
      <c r="F37" s="303">
        <v>9</v>
      </c>
      <c r="G37" s="303">
        <v>14</v>
      </c>
      <c r="H37" s="327">
        <f t="shared" si="0"/>
        <v>23</v>
      </c>
      <c r="I37" s="303">
        <v>3</v>
      </c>
      <c r="J37" s="303">
        <v>6</v>
      </c>
      <c r="K37" s="327">
        <f t="shared" ref="K37:K43" si="11">SUM(I37:J37)</f>
        <v>9</v>
      </c>
      <c r="L37" s="303"/>
      <c r="M37" s="303"/>
      <c r="N37" s="327"/>
      <c r="O37" s="303">
        <f t="shared" ref="O37:O45" si="12">SUM(F37+I37+L37)</f>
        <v>12</v>
      </c>
      <c r="P37" s="303">
        <f t="shared" ref="P37:P45" si="13">SUM(G37+J37+M37)</f>
        <v>20</v>
      </c>
      <c r="Q37" s="327">
        <f t="shared" ref="Q37:Q45" si="14">SUM(H37+K37+N37)</f>
        <v>32</v>
      </c>
    </row>
    <row r="38" spans="1:17" ht="22.5" x14ac:dyDescent="0.55000000000000004">
      <c r="A38" s="301"/>
      <c r="B38" s="302">
        <f>แยกชั้นปี!B40</f>
        <v>2</v>
      </c>
      <c r="C38" s="302" t="str">
        <f>แยกชั้นปี!C40</f>
        <v>ศิลปศาสตรบัณฑิต</v>
      </c>
      <c r="D38" s="302" t="str">
        <f>แยกชั้นปี!D40</f>
        <v>ภาษาจีน</v>
      </c>
      <c r="E38" s="302" t="str">
        <f>แยกชั้นปี!E40</f>
        <v>ปริญญาตรี</v>
      </c>
      <c r="F38" s="303">
        <v>1</v>
      </c>
      <c r="G38" s="303">
        <v>27</v>
      </c>
      <c r="H38" s="327">
        <f t="shared" si="0"/>
        <v>28</v>
      </c>
      <c r="I38" s="303"/>
      <c r="J38" s="303"/>
      <c r="K38" s="327"/>
      <c r="L38" s="303"/>
      <c r="M38" s="303"/>
      <c r="N38" s="327"/>
      <c r="O38" s="303">
        <f t="shared" si="12"/>
        <v>1</v>
      </c>
      <c r="P38" s="303">
        <f t="shared" si="13"/>
        <v>27</v>
      </c>
      <c r="Q38" s="327">
        <f t="shared" si="14"/>
        <v>28</v>
      </c>
    </row>
    <row r="39" spans="1:17" ht="22.5" x14ac:dyDescent="0.55000000000000004">
      <c r="A39" s="301"/>
      <c r="B39" s="302">
        <f>แยกชั้นปี!B41</f>
        <v>3</v>
      </c>
      <c r="C39" s="302" t="str">
        <f>แยกชั้นปี!C41</f>
        <v>ศิลปศาสตรบัณฑิต</v>
      </c>
      <c r="D39" s="302" t="str">
        <f>แยกชั้นปี!D41</f>
        <v>ภาษาญี่ปุ่น</v>
      </c>
      <c r="E39" s="302" t="str">
        <f>แยกชั้นปี!E41</f>
        <v>ปริญญาตรี</v>
      </c>
      <c r="F39" s="303">
        <v>4</v>
      </c>
      <c r="G39" s="303">
        <v>13</v>
      </c>
      <c r="H39" s="327">
        <f t="shared" si="0"/>
        <v>17</v>
      </c>
      <c r="I39" s="303"/>
      <c r="J39" s="303"/>
      <c r="K39" s="327"/>
      <c r="L39" s="303"/>
      <c r="M39" s="303"/>
      <c r="N39" s="327"/>
      <c r="O39" s="303">
        <f t="shared" si="12"/>
        <v>4</v>
      </c>
      <c r="P39" s="303">
        <f t="shared" si="13"/>
        <v>13</v>
      </c>
      <c r="Q39" s="327">
        <f t="shared" si="14"/>
        <v>17</v>
      </c>
    </row>
    <row r="40" spans="1:17" ht="22.5" x14ac:dyDescent="0.55000000000000004">
      <c r="A40" s="301"/>
      <c r="B40" s="302">
        <f>แยกชั้นปี!B42</f>
        <v>4</v>
      </c>
      <c r="C40" s="302" t="str">
        <f>แยกชั้นปี!C42</f>
        <v>ศิลปศาสตรบัณฑิต</v>
      </c>
      <c r="D40" s="302" t="str">
        <f>แยกชั้นปี!D42</f>
        <v>ภาษาอังกฤษธุรกิจ</v>
      </c>
      <c r="E40" s="302" t="str">
        <f>แยกชั้นปี!E42</f>
        <v>ปริญญาตรี</v>
      </c>
      <c r="F40" s="303">
        <v>5</v>
      </c>
      <c r="G40" s="303">
        <v>57</v>
      </c>
      <c r="H40" s="327">
        <f t="shared" si="0"/>
        <v>62</v>
      </c>
      <c r="I40" s="303"/>
      <c r="J40" s="303">
        <v>1</v>
      </c>
      <c r="K40" s="327">
        <f t="shared" si="11"/>
        <v>1</v>
      </c>
      <c r="L40" s="303"/>
      <c r="M40" s="303"/>
      <c r="N40" s="327"/>
      <c r="O40" s="303">
        <f t="shared" si="12"/>
        <v>5</v>
      </c>
      <c r="P40" s="303">
        <f t="shared" si="13"/>
        <v>58</v>
      </c>
      <c r="Q40" s="327">
        <f t="shared" si="14"/>
        <v>63</v>
      </c>
    </row>
    <row r="41" spans="1:17" ht="22.5" x14ac:dyDescent="0.55000000000000004">
      <c r="A41" s="301"/>
      <c r="B41" s="302">
        <f>แยกชั้นปี!B43</f>
        <v>5</v>
      </c>
      <c r="C41" s="302" t="str">
        <f>แยกชั้นปี!C43</f>
        <v>ศิลปศาสตรบัณฑิต</v>
      </c>
      <c r="D41" s="302" t="str">
        <f>แยกชั้นปี!D43</f>
        <v>บรรณรักษ์ศาสตร์และสารสนเทศศาสตร์</v>
      </c>
      <c r="E41" s="302" t="str">
        <f>แยกชั้นปี!E43</f>
        <v>ปริญญาตรี</v>
      </c>
      <c r="F41" s="303"/>
      <c r="G41" s="303"/>
      <c r="H41" s="327"/>
      <c r="I41" s="303">
        <v>1</v>
      </c>
      <c r="J41" s="303"/>
      <c r="K41" s="327">
        <f t="shared" si="11"/>
        <v>1</v>
      </c>
      <c r="L41" s="303"/>
      <c r="M41" s="303"/>
      <c r="N41" s="327"/>
      <c r="O41" s="303">
        <f t="shared" si="12"/>
        <v>1</v>
      </c>
      <c r="P41" s="303"/>
      <c r="Q41" s="327">
        <f t="shared" si="14"/>
        <v>1</v>
      </c>
    </row>
    <row r="42" spans="1:17" ht="22.5" x14ac:dyDescent="0.55000000000000004">
      <c r="A42" s="301"/>
      <c r="B42" s="302">
        <f>แยกชั้นปี!B44</f>
        <v>6</v>
      </c>
      <c r="C42" s="302" t="str">
        <f>แยกชั้นปี!C44</f>
        <v>ศิลปศาสตรบัณฑิต</v>
      </c>
      <c r="D42" s="302" t="str">
        <f>แยกชั้นปี!D44</f>
        <v>ศิลปะและการออกแบบ</v>
      </c>
      <c r="E42" s="302" t="str">
        <f>แยกชั้นปี!E44</f>
        <v>ปริญญาตรี</v>
      </c>
      <c r="F42" s="303">
        <v>2</v>
      </c>
      <c r="G42" s="303">
        <v>6</v>
      </c>
      <c r="H42" s="327">
        <f t="shared" si="0"/>
        <v>8</v>
      </c>
      <c r="I42" s="303"/>
      <c r="J42" s="303"/>
      <c r="K42" s="327"/>
      <c r="L42" s="303"/>
      <c r="M42" s="303"/>
      <c r="N42" s="327"/>
      <c r="O42" s="303">
        <f t="shared" si="12"/>
        <v>2</v>
      </c>
      <c r="P42" s="303">
        <f t="shared" si="13"/>
        <v>6</v>
      </c>
      <c r="Q42" s="327">
        <f t="shared" si="14"/>
        <v>8</v>
      </c>
    </row>
    <row r="43" spans="1:17" ht="22.5" x14ac:dyDescent="0.55000000000000004">
      <c r="A43" s="301"/>
      <c r="B43" s="302">
        <f>แยกชั้นปี!B45</f>
        <v>7</v>
      </c>
      <c r="C43" s="302" t="str">
        <f>แยกชั้นปี!C45</f>
        <v>ศิลปศาสตรบัณฑิต</v>
      </c>
      <c r="D43" s="302" t="str">
        <f>แยกชั้นปี!D45</f>
        <v>ภาษาไทยเพื่อการสื่อสาร</v>
      </c>
      <c r="E43" s="302" t="str">
        <f>แยกชั้นปี!E45</f>
        <v>ปริญญาตรี</v>
      </c>
      <c r="F43" s="303">
        <v>8</v>
      </c>
      <c r="G43" s="303">
        <v>45</v>
      </c>
      <c r="H43" s="327">
        <f t="shared" si="0"/>
        <v>53</v>
      </c>
      <c r="I43" s="303">
        <v>1</v>
      </c>
      <c r="J43" s="303">
        <v>11</v>
      </c>
      <c r="K43" s="327">
        <f t="shared" si="11"/>
        <v>12</v>
      </c>
      <c r="L43" s="303"/>
      <c r="M43" s="303"/>
      <c r="N43" s="327"/>
      <c r="O43" s="303">
        <f t="shared" si="12"/>
        <v>9</v>
      </c>
      <c r="P43" s="303">
        <f t="shared" si="13"/>
        <v>56</v>
      </c>
      <c r="Q43" s="327">
        <f t="shared" si="14"/>
        <v>65</v>
      </c>
    </row>
    <row r="44" spans="1:17" ht="22.5" x14ac:dyDescent="0.55000000000000004">
      <c r="A44" s="301"/>
      <c r="B44" s="302">
        <f>แยกชั้นปี!B46</f>
        <v>8</v>
      </c>
      <c r="C44" s="302" t="str">
        <f>แยกชั้นปี!C46</f>
        <v>ศิลปศาสตรบัณฑิต</v>
      </c>
      <c r="D44" s="302" t="str">
        <f>แยกชั้นปี!D46</f>
        <v>ประวัติศาสตร์</v>
      </c>
      <c r="E44" s="302" t="str">
        <f>แยกชั้นปี!E46</f>
        <v>ปริญญาตรี</v>
      </c>
      <c r="F44" s="303">
        <v>6</v>
      </c>
      <c r="G44" s="303">
        <v>11</v>
      </c>
      <c r="H44" s="327">
        <f t="shared" si="0"/>
        <v>17</v>
      </c>
      <c r="I44" s="303"/>
      <c r="J44" s="303"/>
      <c r="K44" s="327"/>
      <c r="L44" s="303"/>
      <c r="M44" s="303"/>
      <c r="N44" s="327"/>
      <c r="O44" s="303">
        <f t="shared" si="12"/>
        <v>6</v>
      </c>
      <c r="P44" s="303">
        <f t="shared" si="13"/>
        <v>11</v>
      </c>
      <c r="Q44" s="327">
        <f t="shared" si="14"/>
        <v>17</v>
      </c>
    </row>
    <row r="45" spans="1:17" ht="22.5" x14ac:dyDescent="0.55000000000000004">
      <c r="A45" s="301"/>
      <c r="B45" s="302">
        <f>แยกชั้นปี!B47</f>
        <v>9</v>
      </c>
      <c r="C45" s="302" t="str">
        <f>แยกชั้นปี!C47</f>
        <v>นิเทศศาสตรบัณฑิต</v>
      </c>
      <c r="D45" s="302" t="str">
        <f>แยกชั้นปี!D47</f>
        <v>นิเทศศาสตร์</v>
      </c>
      <c r="E45" s="302" t="str">
        <f>แยกชั้นปี!E47</f>
        <v>ปริญญาตรี</v>
      </c>
      <c r="F45" s="303">
        <v>3</v>
      </c>
      <c r="G45" s="303">
        <v>2</v>
      </c>
      <c r="H45" s="327">
        <f t="shared" si="0"/>
        <v>5</v>
      </c>
      <c r="I45" s="303"/>
      <c r="J45" s="303"/>
      <c r="K45" s="327"/>
      <c r="L45" s="303"/>
      <c r="M45" s="303"/>
      <c r="N45" s="327"/>
      <c r="O45" s="303">
        <f t="shared" si="12"/>
        <v>3</v>
      </c>
      <c r="P45" s="303">
        <f t="shared" si="13"/>
        <v>2</v>
      </c>
      <c r="Q45" s="327">
        <f t="shared" si="14"/>
        <v>5</v>
      </c>
    </row>
    <row r="46" spans="1:17" ht="22.5" x14ac:dyDescent="0.55000000000000004">
      <c r="A46" s="408" t="s">
        <v>53</v>
      </c>
      <c r="B46" s="408"/>
      <c r="C46" s="408"/>
      <c r="D46" s="408"/>
      <c r="E46" s="408"/>
      <c r="F46" s="327">
        <f>SUM(F37:F45)</f>
        <v>38</v>
      </c>
      <c r="G46" s="327">
        <f t="shared" ref="G46:Q46" si="15">SUM(G37:G45)</f>
        <v>175</v>
      </c>
      <c r="H46" s="327">
        <f t="shared" si="15"/>
        <v>213</v>
      </c>
      <c r="I46" s="327">
        <f t="shared" si="15"/>
        <v>5</v>
      </c>
      <c r="J46" s="327">
        <f t="shared" si="15"/>
        <v>18</v>
      </c>
      <c r="K46" s="327">
        <f t="shared" si="15"/>
        <v>23</v>
      </c>
      <c r="L46" s="327"/>
      <c r="M46" s="327"/>
      <c r="N46" s="327"/>
      <c r="O46" s="327">
        <f t="shared" si="15"/>
        <v>43</v>
      </c>
      <c r="P46" s="327">
        <f t="shared" si="15"/>
        <v>193</v>
      </c>
      <c r="Q46" s="327">
        <f t="shared" si="15"/>
        <v>236</v>
      </c>
    </row>
    <row r="47" spans="1:17" ht="22.5" x14ac:dyDescent="0.55000000000000004">
      <c r="A47" s="147" t="s">
        <v>54</v>
      </c>
      <c r="B47" s="148"/>
      <c r="C47" s="148"/>
      <c r="D47" s="148"/>
      <c r="E47" s="148"/>
      <c r="F47" s="146"/>
      <c r="G47" s="146"/>
      <c r="H47" s="233"/>
      <c r="I47" s="146"/>
      <c r="J47" s="146"/>
      <c r="K47" s="233"/>
      <c r="L47" s="146"/>
      <c r="M47" s="146"/>
      <c r="N47" s="233"/>
      <c r="O47" s="146"/>
      <c r="P47" s="146"/>
      <c r="Q47" s="233"/>
    </row>
    <row r="48" spans="1:17" ht="22.5" x14ac:dyDescent="0.55000000000000004">
      <c r="A48" s="301"/>
      <c r="B48" s="302">
        <f>แยกชั้นปี!B50</f>
        <v>1</v>
      </c>
      <c r="C48" s="302" t="str">
        <f>แยกชั้นปี!C50</f>
        <v>ศิลปศาสตรบัณฑิต</v>
      </c>
      <c r="D48" s="302" t="str">
        <f>แยกชั้นปี!D50</f>
        <v>การจัดการการท่องเที่ยวและการโรงแรม</v>
      </c>
      <c r="E48" s="302" t="str">
        <f>แยกชั้นปี!E50</f>
        <v>ปริญญาตรี</v>
      </c>
      <c r="F48" s="303">
        <v>10</v>
      </c>
      <c r="G48" s="303">
        <v>42</v>
      </c>
      <c r="H48" s="321">
        <f t="shared" ref="H48:H54" si="16">SUM(F48:G48)</f>
        <v>52</v>
      </c>
      <c r="I48" s="303"/>
      <c r="J48" s="303"/>
      <c r="K48" s="321"/>
      <c r="L48" s="303"/>
      <c r="M48" s="303"/>
      <c r="N48" s="321"/>
      <c r="O48" s="303">
        <f t="shared" ref="O48:O54" si="17">SUM(F48+I48+L48)</f>
        <v>10</v>
      </c>
      <c r="P48" s="303">
        <f t="shared" ref="P48:P54" si="18">SUM(G48+J48+M48)</f>
        <v>42</v>
      </c>
      <c r="Q48" s="321">
        <f t="shared" ref="Q48:Q54" si="19">SUM(H48+K48+N48)</f>
        <v>52</v>
      </c>
    </row>
    <row r="49" spans="1:17" ht="22.5" x14ac:dyDescent="0.55000000000000004">
      <c r="A49" s="301"/>
      <c r="B49" s="302">
        <f>แยกชั้นปี!B51</f>
        <v>2</v>
      </c>
      <c r="C49" s="302" t="str">
        <f>แยกชั้นปี!C51</f>
        <v>บริหารธุรกิจบัณฑิต</v>
      </c>
      <c r="D49" s="302" t="str">
        <f>แยกชั้นปี!D51</f>
        <v>การจัดการ</v>
      </c>
      <c r="E49" s="302" t="str">
        <f>แยกชั้นปี!E51</f>
        <v>ปริญญาตรี</v>
      </c>
      <c r="F49" s="303">
        <v>6</v>
      </c>
      <c r="G49" s="303">
        <v>8</v>
      </c>
      <c r="H49" s="321">
        <f t="shared" si="16"/>
        <v>14</v>
      </c>
      <c r="I49" s="303">
        <v>1</v>
      </c>
      <c r="J49" s="303">
        <v>5</v>
      </c>
      <c r="K49" s="321">
        <f t="shared" ref="K49:K54" si="20">SUM(I49:J49)</f>
        <v>6</v>
      </c>
      <c r="L49" s="303"/>
      <c r="M49" s="303"/>
      <c r="N49" s="321"/>
      <c r="O49" s="303">
        <f t="shared" si="17"/>
        <v>7</v>
      </c>
      <c r="P49" s="303">
        <f t="shared" si="18"/>
        <v>13</v>
      </c>
      <c r="Q49" s="321">
        <f t="shared" si="19"/>
        <v>20</v>
      </c>
    </row>
    <row r="50" spans="1:17" ht="22.5" x14ac:dyDescent="0.55000000000000004">
      <c r="A50" s="301"/>
      <c r="B50" s="302">
        <f>แยกชั้นปี!B52</f>
        <v>3</v>
      </c>
      <c r="C50" s="302" t="str">
        <f>แยกชั้นปี!C52</f>
        <v>บริหารธุรกิจบัณฑิต</v>
      </c>
      <c r="D50" s="302" t="str">
        <f>แยกชั้นปี!D52</f>
        <v>การตลาด</v>
      </c>
      <c r="E50" s="302" t="str">
        <f>แยกชั้นปี!E52</f>
        <v>ปริญญาตรี</v>
      </c>
      <c r="F50" s="303">
        <v>7</v>
      </c>
      <c r="G50" s="303">
        <v>20</v>
      </c>
      <c r="H50" s="321">
        <f t="shared" si="16"/>
        <v>27</v>
      </c>
      <c r="I50" s="303"/>
      <c r="J50" s="303"/>
      <c r="K50" s="321"/>
      <c r="L50" s="303"/>
      <c r="M50" s="303"/>
      <c r="N50" s="321"/>
      <c r="O50" s="303">
        <f t="shared" si="17"/>
        <v>7</v>
      </c>
      <c r="P50" s="303">
        <f t="shared" si="18"/>
        <v>20</v>
      </c>
      <c r="Q50" s="321">
        <f t="shared" si="19"/>
        <v>27</v>
      </c>
    </row>
    <row r="51" spans="1:17" ht="22.5" x14ac:dyDescent="0.55000000000000004">
      <c r="A51" s="301"/>
      <c r="B51" s="302">
        <f>แยกชั้นปี!B53</f>
        <v>4</v>
      </c>
      <c r="C51" s="302" t="str">
        <f>แยกชั้นปี!C53</f>
        <v>บริหารธุรกิจบัณฑิต</v>
      </c>
      <c r="D51" s="302" t="str">
        <f>แยกชั้นปี!D53</f>
        <v>คอมพิวเตอร์ธุรกิจ</v>
      </c>
      <c r="E51" s="302" t="str">
        <f>แยกชั้นปี!E53</f>
        <v>ปริญญาตรี</v>
      </c>
      <c r="F51" s="303">
        <v>2</v>
      </c>
      <c r="G51" s="303">
        <v>10</v>
      </c>
      <c r="H51" s="321">
        <f t="shared" si="16"/>
        <v>12</v>
      </c>
      <c r="I51" s="303">
        <v>4</v>
      </c>
      <c r="J51" s="303">
        <v>7</v>
      </c>
      <c r="K51" s="321">
        <f t="shared" si="20"/>
        <v>11</v>
      </c>
      <c r="L51" s="303"/>
      <c r="M51" s="303"/>
      <c r="N51" s="321"/>
      <c r="O51" s="303">
        <f t="shared" si="17"/>
        <v>6</v>
      </c>
      <c r="P51" s="303">
        <f t="shared" si="18"/>
        <v>17</v>
      </c>
      <c r="Q51" s="321">
        <f t="shared" si="19"/>
        <v>23</v>
      </c>
    </row>
    <row r="52" spans="1:17" ht="22.5" x14ac:dyDescent="0.55000000000000004">
      <c r="A52" s="301"/>
      <c r="B52" s="302">
        <f>แยกชั้นปี!B54</f>
        <v>5</v>
      </c>
      <c r="C52" s="302" t="str">
        <f>แยกชั้นปี!C54</f>
        <v>บริหารธุรกิจบัณฑิต</v>
      </c>
      <c r="D52" s="302" t="str">
        <f>แยกชั้นปี!D54</f>
        <v>บริหารธุรกิจระหว่างประเทศ</v>
      </c>
      <c r="E52" s="302" t="str">
        <f>แยกชั้นปี!E54</f>
        <v>ปริญญาตรี</v>
      </c>
      <c r="F52" s="303"/>
      <c r="G52" s="303">
        <v>3</v>
      </c>
      <c r="H52" s="321">
        <f t="shared" si="16"/>
        <v>3</v>
      </c>
      <c r="I52" s="303"/>
      <c r="J52" s="303"/>
      <c r="K52" s="321"/>
      <c r="L52" s="303"/>
      <c r="M52" s="303"/>
      <c r="N52" s="321"/>
      <c r="O52" s="303"/>
      <c r="P52" s="303">
        <f t="shared" si="18"/>
        <v>3</v>
      </c>
      <c r="Q52" s="321">
        <f t="shared" si="19"/>
        <v>3</v>
      </c>
    </row>
    <row r="53" spans="1:17" ht="22.5" x14ac:dyDescent="0.55000000000000004">
      <c r="A53" s="301"/>
      <c r="B53" s="302">
        <f>แยกชั้นปี!B55</f>
        <v>6</v>
      </c>
      <c r="C53" s="302" t="str">
        <f>แยกชั้นปี!C55</f>
        <v>บริหารธุรกิจบัณฑิต</v>
      </c>
      <c r="D53" s="302" t="str">
        <f>แยกชั้นปี!D55</f>
        <v>เศรษฐศาสตร์การเงินการคลัง</v>
      </c>
      <c r="E53" s="302" t="str">
        <f>แยกชั้นปี!E55</f>
        <v>ปริญญาตรี</v>
      </c>
      <c r="F53" s="303">
        <v>1</v>
      </c>
      <c r="G53" s="303">
        <v>10</v>
      </c>
      <c r="H53" s="321">
        <f t="shared" si="16"/>
        <v>11</v>
      </c>
      <c r="I53" s="303"/>
      <c r="J53" s="303"/>
      <c r="K53" s="321"/>
      <c r="L53" s="303"/>
      <c r="M53" s="303"/>
      <c r="N53" s="321"/>
      <c r="O53" s="303">
        <f t="shared" si="17"/>
        <v>1</v>
      </c>
      <c r="P53" s="303">
        <f t="shared" si="18"/>
        <v>10</v>
      </c>
      <c r="Q53" s="321">
        <f t="shared" si="19"/>
        <v>11</v>
      </c>
    </row>
    <row r="54" spans="1:17" ht="22.5" x14ac:dyDescent="0.55000000000000004">
      <c r="A54" s="301"/>
      <c r="B54" s="302">
        <f>แยกชั้นปี!B56</f>
        <v>7</v>
      </c>
      <c r="C54" s="302" t="str">
        <f>แยกชั้นปี!C56</f>
        <v>บัญชีบัณฑิต</v>
      </c>
      <c r="D54" s="302" t="str">
        <f>แยกชั้นปี!D56</f>
        <v>การบัญชี</v>
      </c>
      <c r="E54" s="302" t="str">
        <f>แยกชั้นปี!E56</f>
        <v>ปริญญาตรี</v>
      </c>
      <c r="F54" s="303">
        <v>6</v>
      </c>
      <c r="G54" s="303">
        <v>109</v>
      </c>
      <c r="H54" s="321">
        <f t="shared" si="16"/>
        <v>115</v>
      </c>
      <c r="I54" s="303">
        <v>3</v>
      </c>
      <c r="J54" s="303">
        <v>13</v>
      </c>
      <c r="K54" s="321">
        <f t="shared" si="20"/>
        <v>16</v>
      </c>
      <c r="L54" s="303"/>
      <c r="M54" s="303"/>
      <c r="N54" s="321"/>
      <c r="O54" s="303">
        <f t="shared" si="17"/>
        <v>9</v>
      </c>
      <c r="P54" s="303">
        <f t="shared" si="18"/>
        <v>122</v>
      </c>
      <c r="Q54" s="321">
        <f t="shared" si="19"/>
        <v>131</v>
      </c>
    </row>
    <row r="55" spans="1:17" ht="22.5" x14ac:dyDescent="0.55000000000000004">
      <c r="A55" s="386" t="s">
        <v>64</v>
      </c>
      <c r="B55" s="386"/>
      <c r="C55" s="386"/>
      <c r="D55" s="386"/>
      <c r="E55" s="386"/>
      <c r="F55" s="321">
        <f>SUM(F48:F54)</f>
        <v>32</v>
      </c>
      <c r="G55" s="321">
        <f t="shared" ref="G55:Q55" si="21">SUM(G48:G54)</f>
        <v>202</v>
      </c>
      <c r="H55" s="321">
        <f t="shared" si="21"/>
        <v>234</v>
      </c>
      <c r="I55" s="321">
        <f t="shared" si="21"/>
        <v>8</v>
      </c>
      <c r="J55" s="321">
        <f t="shared" si="21"/>
        <v>25</v>
      </c>
      <c r="K55" s="321">
        <f t="shared" si="21"/>
        <v>33</v>
      </c>
      <c r="L55" s="321"/>
      <c r="M55" s="321"/>
      <c r="N55" s="321"/>
      <c r="O55" s="321">
        <f t="shared" si="21"/>
        <v>40</v>
      </c>
      <c r="P55" s="321">
        <f t="shared" si="21"/>
        <v>227</v>
      </c>
      <c r="Q55" s="321">
        <f t="shared" si="21"/>
        <v>267</v>
      </c>
    </row>
    <row r="56" spans="1:17" ht="22.5" x14ac:dyDescent="0.55000000000000004">
      <c r="A56" s="23" t="s">
        <v>65</v>
      </c>
      <c r="B56" s="24"/>
      <c r="C56" s="24"/>
      <c r="D56" s="24"/>
      <c r="E56" s="24"/>
      <c r="F56" s="25"/>
      <c r="G56" s="25"/>
      <c r="H56" s="296"/>
      <c r="I56" s="25"/>
      <c r="J56" s="25"/>
      <c r="K56" s="296"/>
      <c r="L56" s="25"/>
      <c r="M56" s="25"/>
      <c r="N56" s="296"/>
      <c r="O56" s="25"/>
      <c r="P56" s="25"/>
      <c r="Q56" s="296"/>
    </row>
    <row r="57" spans="1:17" ht="22.5" x14ac:dyDescent="0.55000000000000004">
      <c r="A57" s="301"/>
      <c r="B57" s="302">
        <v>1</v>
      </c>
      <c r="C57" s="78" t="s">
        <v>66</v>
      </c>
      <c r="D57" s="78" t="s">
        <v>67</v>
      </c>
      <c r="E57" s="78" t="s">
        <v>14</v>
      </c>
      <c r="F57" s="303">
        <v>17</v>
      </c>
      <c r="G57" s="303">
        <v>23</v>
      </c>
      <c r="H57" s="328">
        <f t="shared" ref="H57:H60" si="22">SUM(F57:G57)</f>
        <v>40</v>
      </c>
      <c r="I57" s="303">
        <v>17</v>
      </c>
      <c r="J57" s="303">
        <v>3</v>
      </c>
      <c r="K57" s="328">
        <f t="shared" ref="K57:K60" si="23">SUM(I57:J57)</f>
        <v>20</v>
      </c>
      <c r="L57" s="303"/>
      <c r="M57" s="303"/>
      <c r="N57" s="328"/>
      <c r="O57" s="303">
        <f t="shared" ref="O57:O60" si="24">SUM(F57+I57+L57)</f>
        <v>34</v>
      </c>
      <c r="P57" s="303">
        <f t="shared" ref="P57:P60" si="25">SUM(G57+J57+M57)</f>
        <v>26</v>
      </c>
      <c r="Q57" s="328">
        <f t="shared" ref="Q57:Q60" si="26">SUM(H57+K57+N57)</f>
        <v>60</v>
      </c>
    </row>
    <row r="58" spans="1:17" ht="22.5" x14ac:dyDescent="0.55000000000000004">
      <c r="A58" s="301"/>
      <c r="B58" s="302">
        <v>2</v>
      </c>
      <c r="C58" s="78" t="s">
        <v>68</v>
      </c>
      <c r="D58" s="78" t="s">
        <v>70</v>
      </c>
      <c r="E58" s="78" t="s">
        <v>14</v>
      </c>
      <c r="F58" s="303">
        <v>20</v>
      </c>
      <c r="G58" s="303">
        <v>36</v>
      </c>
      <c r="H58" s="328">
        <f t="shared" si="22"/>
        <v>56</v>
      </c>
      <c r="I58" s="303">
        <v>8</v>
      </c>
      <c r="J58" s="303">
        <v>4</v>
      </c>
      <c r="K58" s="328">
        <f t="shared" si="23"/>
        <v>12</v>
      </c>
      <c r="L58" s="303"/>
      <c r="M58" s="303"/>
      <c r="N58" s="328"/>
      <c r="O58" s="303">
        <f t="shared" si="24"/>
        <v>28</v>
      </c>
      <c r="P58" s="303">
        <f t="shared" si="25"/>
        <v>40</v>
      </c>
      <c r="Q58" s="328">
        <f t="shared" si="26"/>
        <v>68</v>
      </c>
    </row>
    <row r="59" spans="1:17" ht="22.5" x14ac:dyDescent="0.55000000000000004">
      <c r="A59" s="301"/>
      <c r="B59" s="302">
        <v>3</v>
      </c>
      <c r="C59" s="78" t="s">
        <v>68</v>
      </c>
      <c r="D59" s="78" t="s">
        <v>69</v>
      </c>
      <c r="E59" s="78" t="s">
        <v>38</v>
      </c>
      <c r="F59" s="303"/>
      <c r="G59" s="303"/>
      <c r="H59" s="328"/>
      <c r="I59" s="303"/>
      <c r="J59" s="303"/>
      <c r="K59" s="328"/>
      <c r="L59" s="303">
        <v>1</v>
      </c>
      <c r="M59" s="303"/>
      <c r="N59" s="328">
        <f t="shared" ref="N59" si="27">SUM(L59:M59)</f>
        <v>1</v>
      </c>
      <c r="O59" s="303">
        <f t="shared" si="24"/>
        <v>1</v>
      </c>
      <c r="P59" s="303"/>
      <c r="Q59" s="328">
        <f t="shared" si="26"/>
        <v>1</v>
      </c>
    </row>
    <row r="60" spans="1:17" ht="22.5" x14ac:dyDescent="0.55000000000000004">
      <c r="A60" s="301"/>
      <c r="B60" s="302">
        <v>4</v>
      </c>
      <c r="C60" s="78" t="s">
        <v>72</v>
      </c>
      <c r="D60" s="78" t="s">
        <v>73</v>
      </c>
      <c r="E60" s="78" t="s">
        <v>14</v>
      </c>
      <c r="F60" s="303">
        <v>51</v>
      </c>
      <c r="G60" s="303">
        <v>51</v>
      </c>
      <c r="H60" s="328">
        <f t="shared" si="22"/>
        <v>102</v>
      </c>
      <c r="I60" s="303">
        <v>2</v>
      </c>
      <c r="J60" s="303">
        <v>2</v>
      </c>
      <c r="K60" s="328">
        <f t="shared" si="23"/>
        <v>4</v>
      </c>
      <c r="L60" s="303"/>
      <c r="M60" s="303"/>
      <c r="N60" s="328"/>
      <c r="O60" s="303">
        <f t="shared" si="24"/>
        <v>53</v>
      </c>
      <c r="P60" s="303">
        <f t="shared" si="25"/>
        <v>53</v>
      </c>
      <c r="Q60" s="328">
        <f t="shared" si="26"/>
        <v>106</v>
      </c>
    </row>
    <row r="61" spans="1:17" ht="22.5" x14ac:dyDescent="0.55000000000000004">
      <c r="A61" s="405" t="s">
        <v>74</v>
      </c>
      <c r="B61" s="405"/>
      <c r="C61" s="405"/>
      <c r="D61" s="405"/>
      <c r="E61" s="405"/>
      <c r="F61" s="328">
        <f>SUM(F57:F60)</f>
        <v>88</v>
      </c>
      <c r="G61" s="328">
        <f t="shared" ref="G61:Q61" si="28">SUM(G57:G60)</f>
        <v>110</v>
      </c>
      <c r="H61" s="328">
        <f t="shared" si="28"/>
        <v>198</v>
      </c>
      <c r="I61" s="328">
        <f t="shared" si="28"/>
        <v>27</v>
      </c>
      <c r="J61" s="328">
        <f t="shared" si="28"/>
        <v>9</v>
      </c>
      <c r="K61" s="328">
        <f t="shared" si="28"/>
        <v>36</v>
      </c>
      <c r="L61" s="328">
        <f t="shared" si="28"/>
        <v>1</v>
      </c>
      <c r="M61" s="328"/>
      <c r="N61" s="328">
        <f t="shared" si="28"/>
        <v>1</v>
      </c>
      <c r="O61" s="328">
        <f t="shared" si="28"/>
        <v>116</v>
      </c>
      <c r="P61" s="328">
        <f t="shared" si="28"/>
        <v>119</v>
      </c>
      <c r="Q61" s="328">
        <f t="shared" si="28"/>
        <v>235</v>
      </c>
    </row>
    <row r="62" spans="1:17" ht="22.5" x14ac:dyDescent="0.55000000000000004">
      <c r="A62" s="405" t="s">
        <v>155</v>
      </c>
      <c r="B62" s="405"/>
      <c r="C62" s="405"/>
      <c r="D62" s="405"/>
      <c r="E62" s="405"/>
      <c r="F62" s="328">
        <f t="shared" ref="F62:Q62" si="29">SUM(F18+F35+F46+F55+F61)</f>
        <v>402</v>
      </c>
      <c r="G62" s="328">
        <f t="shared" si="29"/>
        <v>1060</v>
      </c>
      <c r="H62" s="328">
        <f t="shared" si="29"/>
        <v>1462</v>
      </c>
      <c r="I62" s="328">
        <f t="shared" si="29"/>
        <v>43</v>
      </c>
      <c r="J62" s="328">
        <f t="shared" si="29"/>
        <v>56</v>
      </c>
      <c r="K62" s="328">
        <f t="shared" si="29"/>
        <v>99</v>
      </c>
      <c r="L62" s="328">
        <f t="shared" si="29"/>
        <v>52</v>
      </c>
      <c r="M62" s="328">
        <f t="shared" si="29"/>
        <v>156</v>
      </c>
      <c r="N62" s="328">
        <f t="shared" si="29"/>
        <v>208</v>
      </c>
      <c r="O62" s="328">
        <f t="shared" si="29"/>
        <v>497</v>
      </c>
      <c r="P62" s="328">
        <f t="shared" si="29"/>
        <v>1272</v>
      </c>
      <c r="Q62" s="328">
        <f t="shared" si="29"/>
        <v>1769</v>
      </c>
    </row>
  </sheetData>
  <mergeCells count="12">
    <mergeCell ref="A62:E62"/>
    <mergeCell ref="A1:Q1"/>
    <mergeCell ref="F2:Q2"/>
    <mergeCell ref="F3:H3"/>
    <mergeCell ref="I3:K3"/>
    <mergeCell ref="L3:N3"/>
    <mergeCell ref="O3:Q3"/>
    <mergeCell ref="A18:E18"/>
    <mergeCell ref="A35:E35"/>
    <mergeCell ref="A46:E46"/>
    <mergeCell ref="A55:E55"/>
    <mergeCell ref="A61:E6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view="pageBreakPreview" zoomScale="85" zoomScaleNormal="100" zoomScaleSheetLayoutView="85" workbookViewId="0">
      <selection activeCell="D25" sqref="D25"/>
    </sheetView>
  </sheetViews>
  <sheetFormatPr defaultRowHeight="22.5" x14ac:dyDescent="0.55000000000000004"/>
  <cols>
    <col min="1" max="1" width="1.42578125" style="3" customWidth="1"/>
    <col min="2" max="2" width="4.7109375" style="3" customWidth="1"/>
    <col min="3" max="3" width="25.5703125" style="3" bestFit="1" customWidth="1"/>
    <col min="4" max="4" width="41.42578125" style="3" customWidth="1"/>
    <col min="5" max="5" width="16.7109375" style="3" customWidth="1"/>
    <col min="6" max="8" width="9.28515625" style="27" customWidth="1"/>
    <col min="9" max="9" width="9.28515625" style="129" customWidth="1"/>
    <col min="10" max="12" width="9.28515625" style="27" customWidth="1"/>
    <col min="13" max="13" width="9.28515625" style="129" customWidth="1"/>
    <col min="14" max="17" width="9.28515625" style="26" customWidth="1"/>
    <col min="18" max="16384" width="9.140625" style="26"/>
  </cols>
  <sheetData>
    <row r="1" spans="1:17" ht="24.75" x14ac:dyDescent="0.6">
      <c r="A1" s="414" t="s">
        <v>137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</row>
    <row r="2" spans="1:17" s="130" customFormat="1" x14ac:dyDescent="0.55000000000000004">
      <c r="A2" s="241"/>
      <c r="B2" s="242"/>
      <c r="C2" s="127"/>
      <c r="D2" s="127"/>
      <c r="E2" s="127"/>
      <c r="F2" s="378" t="s">
        <v>89</v>
      </c>
      <c r="G2" s="378"/>
      <c r="H2" s="378"/>
      <c r="I2" s="378"/>
      <c r="J2" s="378" t="s">
        <v>79</v>
      </c>
      <c r="K2" s="378"/>
      <c r="L2" s="378"/>
      <c r="M2" s="378"/>
      <c r="N2" s="378" t="s">
        <v>152</v>
      </c>
      <c r="O2" s="378"/>
      <c r="P2" s="378"/>
      <c r="Q2" s="378"/>
    </row>
    <row r="3" spans="1:17" s="130" customFormat="1" x14ac:dyDescent="0.55000000000000004">
      <c r="A3" s="243"/>
      <c r="B3" s="244" t="s">
        <v>2</v>
      </c>
      <c r="C3" s="245" t="s">
        <v>3</v>
      </c>
      <c r="D3" s="245" t="s">
        <v>4</v>
      </c>
      <c r="E3" s="245" t="s">
        <v>5</v>
      </c>
      <c r="F3" s="246" t="s">
        <v>90</v>
      </c>
      <c r="G3" s="247" t="s">
        <v>90</v>
      </c>
      <c r="H3" s="248" t="s">
        <v>90</v>
      </c>
      <c r="I3" s="127" t="s">
        <v>10</v>
      </c>
      <c r="J3" s="246" t="s">
        <v>90</v>
      </c>
      <c r="K3" s="247" t="s">
        <v>90</v>
      </c>
      <c r="L3" s="248" t="s">
        <v>90</v>
      </c>
      <c r="M3" s="127" t="s">
        <v>10</v>
      </c>
      <c r="N3" s="246" t="s">
        <v>90</v>
      </c>
      <c r="O3" s="319" t="s">
        <v>90</v>
      </c>
      <c r="P3" s="248" t="s">
        <v>90</v>
      </c>
      <c r="Q3" s="127" t="s">
        <v>10</v>
      </c>
    </row>
    <row r="4" spans="1:17" s="130" customFormat="1" x14ac:dyDescent="0.55000000000000004">
      <c r="A4" s="249"/>
      <c r="B4" s="250"/>
      <c r="C4" s="128"/>
      <c r="D4" s="128"/>
      <c r="E4" s="128" t="s">
        <v>7</v>
      </c>
      <c r="F4" s="251" t="s">
        <v>91</v>
      </c>
      <c r="G4" s="252" t="s">
        <v>92</v>
      </c>
      <c r="H4" s="253" t="s">
        <v>93</v>
      </c>
      <c r="I4" s="128" t="s">
        <v>121</v>
      </c>
      <c r="J4" s="251" t="s">
        <v>91</v>
      </c>
      <c r="K4" s="252" t="s">
        <v>92</v>
      </c>
      <c r="L4" s="253" t="s">
        <v>93</v>
      </c>
      <c r="M4" s="128" t="s">
        <v>121</v>
      </c>
      <c r="N4" s="251" t="s">
        <v>91</v>
      </c>
      <c r="O4" s="252" t="s">
        <v>92</v>
      </c>
      <c r="P4" s="253" t="s">
        <v>93</v>
      </c>
      <c r="Q4" s="320" t="s">
        <v>121</v>
      </c>
    </row>
    <row r="5" spans="1:17" s="130" customFormat="1" x14ac:dyDescent="0.55000000000000004">
      <c r="A5" s="329" t="s">
        <v>11</v>
      </c>
      <c r="B5" s="330"/>
      <c r="C5" s="331"/>
      <c r="D5" s="331"/>
      <c r="E5" s="331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</row>
    <row r="6" spans="1:17" x14ac:dyDescent="0.55000000000000004">
      <c r="A6" s="43"/>
      <c r="B6" s="260">
        <f>แยกชั้นปี!B6</f>
        <v>1</v>
      </c>
      <c r="C6" s="260" t="str">
        <f>แยกชั้นปี!C6</f>
        <v>วิทยาศาสตรบัณฑิต</v>
      </c>
      <c r="D6" s="260" t="str">
        <f>แยกชั้นปี!D6</f>
        <v>วิทยาการคอมพิวเตอร์</v>
      </c>
      <c r="E6" s="260" t="str">
        <f>แยกชั้นปี!E6</f>
        <v>ปริญญาตรี</v>
      </c>
      <c r="F6" s="311">
        <f>แยกชั้นปี!Z6</f>
        <v>71</v>
      </c>
      <c r="G6" s="144"/>
      <c r="H6" s="42"/>
      <c r="I6" s="309">
        <f t="shared" ref="I6:I18" si="0">SUM(F6:H6)</f>
        <v>71</v>
      </c>
      <c r="J6" s="311">
        <f>แยกชั้นปี!H6</f>
        <v>16</v>
      </c>
      <c r="K6" s="144"/>
      <c r="L6" s="42"/>
      <c r="M6" s="309">
        <f>SUM(J6:L6)</f>
        <v>16</v>
      </c>
      <c r="N6" s="311">
        <f>จบปี63!H6</f>
        <v>8</v>
      </c>
      <c r="O6" s="144"/>
      <c r="P6" s="42"/>
      <c r="Q6" s="309">
        <f>SUM(N6:P6)</f>
        <v>8</v>
      </c>
    </row>
    <row r="7" spans="1:17" x14ac:dyDescent="0.55000000000000004">
      <c r="A7" s="43"/>
      <c r="B7" s="260">
        <f>แยกชั้นปี!B7</f>
        <v>2</v>
      </c>
      <c r="C7" s="260" t="str">
        <f>แยกชั้นปี!C7</f>
        <v>วิทยาศาสตรบัณฑิต</v>
      </c>
      <c r="D7" s="260" t="str">
        <f>แยกชั้นปี!D7</f>
        <v>เทคโนโลยีสารสนเทศ/เทคโนโลยีคอมพิวเตอร์และดิจิทัล</v>
      </c>
      <c r="E7" s="260" t="str">
        <f>แยกชั้นปี!E7</f>
        <v>ปริญญาตรี</v>
      </c>
      <c r="F7" s="311">
        <f>แยกชั้นปี!Z7</f>
        <v>76</v>
      </c>
      <c r="G7" s="144">
        <f>แยกชั้นปี!AR7</f>
        <v>10</v>
      </c>
      <c r="H7" s="42"/>
      <c r="I7" s="309">
        <f t="shared" si="0"/>
        <v>86</v>
      </c>
      <c r="J7" s="311">
        <f>แยกชั้นปี!H7</f>
        <v>36</v>
      </c>
      <c r="K7" s="144">
        <f>แยกชั้นปี!AC7</f>
        <v>10</v>
      </c>
      <c r="L7" s="42"/>
      <c r="M7" s="309">
        <f t="shared" ref="M7:M18" si="1">SUM(J7:L7)</f>
        <v>46</v>
      </c>
      <c r="N7" s="311">
        <f>จบปี63!H7</f>
        <v>7</v>
      </c>
      <c r="O7" s="144">
        <f>จบปี63!K7</f>
        <v>4</v>
      </c>
      <c r="P7" s="42"/>
      <c r="Q7" s="309">
        <f t="shared" ref="Q7:Q17" si="2">SUM(N7:P7)</f>
        <v>11</v>
      </c>
    </row>
    <row r="8" spans="1:17" x14ac:dyDescent="0.55000000000000004">
      <c r="A8" s="43"/>
      <c r="B8" s="260">
        <f>แยกชั้นปี!B8</f>
        <v>3</v>
      </c>
      <c r="C8" s="260" t="str">
        <f>แยกชั้นปี!C8</f>
        <v>วิทยาศาสตรบัณฑิต</v>
      </c>
      <c r="D8" s="260" t="str">
        <f>แยกชั้นปี!D8</f>
        <v>วิศวกรรมซอฟแวร์</v>
      </c>
      <c r="E8" s="260" t="str">
        <f>แยกชั้นปี!E8</f>
        <v>ปริญญาตรี</v>
      </c>
      <c r="F8" s="311">
        <f>แยกชั้นปี!Z8</f>
        <v>63</v>
      </c>
      <c r="G8" s="144"/>
      <c r="H8" s="42"/>
      <c r="I8" s="309">
        <f t="shared" si="0"/>
        <v>63</v>
      </c>
      <c r="J8" s="311">
        <f>แยกชั้นปี!H8</f>
        <v>16</v>
      </c>
      <c r="K8" s="144"/>
      <c r="L8" s="42"/>
      <c r="M8" s="309">
        <f t="shared" si="1"/>
        <v>16</v>
      </c>
      <c r="N8" s="311">
        <f>จบปี63!H8</f>
        <v>7</v>
      </c>
      <c r="O8" s="144"/>
      <c r="P8" s="42"/>
      <c r="Q8" s="309">
        <f t="shared" si="2"/>
        <v>7</v>
      </c>
    </row>
    <row r="9" spans="1:17" x14ac:dyDescent="0.55000000000000004">
      <c r="A9" s="43"/>
      <c r="B9" s="260">
        <f>แยกชั้นปี!B9</f>
        <v>4</v>
      </c>
      <c r="C9" s="260" t="str">
        <f>แยกชั้นปี!C9</f>
        <v>วิทยาศาสตรบัณฑิต</v>
      </c>
      <c r="D9" s="260" t="str">
        <f>แยกชั้นปี!D9</f>
        <v>สาธารณสุขชุมชน</v>
      </c>
      <c r="E9" s="260" t="str">
        <f>แยกชั้นปี!E9</f>
        <v>ปริญญาตรี</v>
      </c>
      <c r="F9" s="311">
        <f>แยกชั้นปี!Z9</f>
        <v>277</v>
      </c>
      <c r="G9" s="144"/>
      <c r="H9" s="42"/>
      <c r="I9" s="309">
        <f t="shared" si="0"/>
        <v>277</v>
      </c>
      <c r="J9" s="311">
        <f>แยกชั้นปี!H9</f>
        <v>80</v>
      </c>
      <c r="K9" s="144"/>
      <c r="L9" s="42"/>
      <c r="M9" s="309">
        <f t="shared" si="1"/>
        <v>80</v>
      </c>
      <c r="N9" s="311">
        <f>จบปี63!H9</f>
        <v>54</v>
      </c>
      <c r="O9" s="144"/>
      <c r="P9" s="42"/>
      <c r="Q9" s="309">
        <f t="shared" si="2"/>
        <v>54</v>
      </c>
    </row>
    <row r="10" spans="1:17" x14ac:dyDescent="0.55000000000000004">
      <c r="A10" s="43"/>
      <c r="B10" s="260">
        <f>แยกชั้นปี!B10</f>
        <v>5</v>
      </c>
      <c r="C10" s="260" t="str">
        <f>แยกชั้นปี!C10</f>
        <v>วิทยาศาสตรบัณฑิต</v>
      </c>
      <c r="D10" s="260" t="str">
        <f>แยกชั้นปี!D10</f>
        <v>วิทยาศาสตร์การกีฬา</v>
      </c>
      <c r="E10" s="260" t="str">
        <f>แยกชั้นปี!E10</f>
        <v>ปริญญาตรี</v>
      </c>
      <c r="F10" s="311">
        <f>แยกชั้นปี!Z10</f>
        <v>475</v>
      </c>
      <c r="G10" s="144"/>
      <c r="H10" s="42"/>
      <c r="I10" s="309">
        <f t="shared" si="0"/>
        <v>475</v>
      </c>
      <c r="J10" s="311">
        <f>แยกชั้นปี!H10</f>
        <v>131</v>
      </c>
      <c r="K10" s="144"/>
      <c r="L10" s="42"/>
      <c r="M10" s="309">
        <f t="shared" si="1"/>
        <v>131</v>
      </c>
      <c r="N10" s="311">
        <f>จบปี63!H10</f>
        <v>94</v>
      </c>
      <c r="O10" s="144"/>
      <c r="P10" s="42"/>
      <c r="Q10" s="309">
        <f t="shared" si="2"/>
        <v>94</v>
      </c>
    </row>
    <row r="11" spans="1:17" x14ac:dyDescent="0.55000000000000004">
      <c r="A11" s="43"/>
      <c r="B11" s="260">
        <f>แยกชั้นปี!B11</f>
        <v>6</v>
      </c>
      <c r="C11" s="260" t="str">
        <f>แยกชั้นปี!C11</f>
        <v>วิทยาศาสตรบัณฑิต</v>
      </c>
      <c r="D11" s="260" t="str">
        <f>แยกชั้นปี!D11</f>
        <v>วิทยาศาสตร์สิ่งแวดล้อม</v>
      </c>
      <c r="E11" s="260" t="str">
        <f>แยกชั้นปี!E11</f>
        <v>ปริญญาตรี</v>
      </c>
      <c r="F11" s="311">
        <f>แยกชั้นปี!Z11</f>
        <v>45</v>
      </c>
      <c r="G11" s="144"/>
      <c r="H11" s="42"/>
      <c r="I11" s="309">
        <f t="shared" si="0"/>
        <v>45</v>
      </c>
      <c r="J11" s="311">
        <f>แยกชั้นปี!H11</f>
        <v>15</v>
      </c>
      <c r="K11" s="144"/>
      <c r="L11" s="42"/>
      <c r="M11" s="309">
        <f t="shared" si="1"/>
        <v>15</v>
      </c>
      <c r="N11" s="311">
        <f>จบปี63!H11</f>
        <v>24</v>
      </c>
      <c r="O11" s="144"/>
      <c r="P11" s="42"/>
      <c r="Q11" s="309">
        <f t="shared" si="2"/>
        <v>24</v>
      </c>
    </row>
    <row r="12" spans="1:17" x14ac:dyDescent="0.55000000000000004">
      <c r="A12" s="43"/>
      <c r="B12" s="260">
        <f>แยกชั้นปี!B12</f>
        <v>7</v>
      </c>
      <c r="C12" s="260" t="str">
        <f>แยกชั้นปี!C12</f>
        <v>วิศวกรรมศาสตรบัณฑิต</v>
      </c>
      <c r="D12" s="260" t="str">
        <f>แยกชั้นปี!D12</f>
        <v>วิศวกรรมโลจิสติกส์</v>
      </c>
      <c r="E12" s="260" t="str">
        <f>แยกชั้นปี!E12</f>
        <v>ปริญญาตรี</v>
      </c>
      <c r="F12" s="311">
        <f>แยกชั้นปี!Z12</f>
        <v>148</v>
      </c>
      <c r="G12" s="144"/>
      <c r="H12" s="42"/>
      <c r="I12" s="309">
        <f t="shared" si="0"/>
        <v>148</v>
      </c>
      <c r="J12" s="311">
        <f>แยกชั้นปี!H12</f>
        <v>27</v>
      </c>
      <c r="K12" s="144"/>
      <c r="L12" s="42"/>
      <c r="M12" s="309">
        <f t="shared" si="1"/>
        <v>27</v>
      </c>
      <c r="N12" s="311">
        <f>จบปี63!H12</f>
        <v>16</v>
      </c>
      <c r="O12" s="144"/>
      <c r="P12" s="42"/>
      <c r="Q12" s="309">
        <f t="shared" si="2"/>
        <v>16</v>
      </c>
    </row>
    <row r="13" spans="1:17" x14ac:dyDescent="0.55000000000000004">
      <c r="A13" s="43"/>
      <c r="B13" s="260">
        <f>แยกชั้นปี!B13</f>
        <v>8</v>
      </c>
      <c r="C13" s="260" t="str">
        <f>แยกชั้นปี!C13</f>
        <v>วิทยาศาสตรบัณฑิต</v>
      </c>
      <c r="D13" s="260" t="str">
        <f>แยกชั้นปี!D13</f>
        <v>วิทยาศาสตร์และเทคโนโลยีอาหาร</v>
      </c>
      <c r="E13" s="260" t="str">
        <f>แยกชั้นปี!E13</f>
        <v>ปริญญาตรี</v>
      </c>
      <c r="F13" s="311">
        <f>แยกชั้นปี!Z13</f>
        <v>40</v>
      </c>
      <c r="G13" s="144"/>
      <c r="H13" s="42"/>
      <c r="I13" s="309">
        <f t="shared" si="0"/>
        <v>40</v>
      </c>
      <c r="J13" s="311">
        <f>แยกชั้นปี!H13</f>
        <v>9</v>
      </c>
      <c r="K13" s="144"/>
      <c r="L13" s="42"/>
      <c r="M13" s="309">
        <f t="shared" si="1"/>
        <v>9</v>
      </c>
      <c r="N13" s="311">
        <f>จบปี63!H13</f>
        <v>10</v>
      </c>
      <c r="O13" s="144"/>
      <c r="P13" s="42"/>
      <c r="Q13" s="309">
        <f t="shared" si="2"/>
        <v>10</v>
      </c>
    </row>
    <row r="14" spans="1:17" x14ac:dyDescent="0.55000000000000004">
      <c r="A14" s="43"/>
      <c r="B14" s="260">
        <f>แยกชั้นปี!B14</f>
        <v>9</v>
      </c>
      <c r="C14" s="260" t="str">
        <f>แยกชั้นปี!C14</f>
        <v>วิทยาศาสตรบัณฑิต</v>
      </c>
      <c r="D14" s="260" t="str">
        <f>แยกชั้นปี!D14</f>
        <v>เทคโนโลยีการเกษตร</v>
      </c>
      <c r="E14" s="260" t="str">
        <f>แยกชั้นปี!E14</f>
        <v>ปริญญาตรี</v>
      </c>
      <c r="F14" s="311">
        <f>แยกชั้นปี!Z14</f>
        <v>60</v>
      </c>
      <c r="G14" s="144"/>
      <c r="H14" s="42"/>
      <c r="I14" s="309">
        <f t="shared" si="0"/>
        <v>60</v>
      </c>
      <c r="J14" s="311">
        <f>แยกชั้นปี!H14</f>
        <v>26</v>
      </c>
      <c r="K14" s="144"/>
      <c r="L14" s="42"/>
      <c r="M14" s="309">
        <f t="shared" si="1"/>
        <v>26</v>
      </c>
      <c r="N14" s="311">
        <f>จบปี63!H14</f>
        <v>6</v>
      </c>
      <c r="O14" s="144"/>
      <c r="P14" s="42"/>
      <c r="Q14" s="309">
        <f t="shared" si="2"/>
        <v>6</v>
      </c>
    </row>
    <row r="15" spans="1:17" x14ac:dyDescent="0.55000000000000004">
      <c r="A15" s="43"/>
      <c r="B15" s="260">
        <f>แยกชั้นปี!B15</f>
        <v>10</v>
      </c>
      <c r="C15" s="260" t="str">
        <f>แยกชั้นปี!C15</f>
        <v>วิทยาศาสตรบัณฑิต</v>
      </c>
      <c r="D15" s="260" t="str">
        <f>แยกชั้นปี!D15</f>
        <v>เทคโนโลยีการจัดการอุตสาหกรรม</v>
      </c>
      <c r="E15" s="260" t="str">
        <f>แยกชั้นปี!E15</f>
        <v>ปริญญาตรี</v>
      </c>
      <c r="F15" s="311">
        <f>แยกชั้นปี!Z15</f>
        <v>50</v>
      </c>
      <c r="G15" s="144"/>
      <c r="H15" s="42"/>
      <c r="I15" s="309">
        <f t="shared" si="0"/>
        <v>50</v>
      </c>
      <c r="J15" s="311">
        <f>แยกชั้นปี!H15</f>
        <v>6</v>
      </c>
      <c r="K15" s="144"/>
      <c r="L15" s="42"/>
      <c r="M15" s="309">
        <f t="shared" si="1"/>
        <v>6</v>
      </c>
      <c r="N15" s="311">
        <f>จบปี63!H15</f>
        <v>8</v>
      </c>
      <c r="O15" s="144"/>
      <c r="P15" s="42"/>
      <c r="Q15" s="309">
        <f t="shared" si="2"/>
        <v>8</v>
      </c>
    </row>
    <row r="16" spans="1:17" x14ac:dyDescent="0.55000000000000004">
      <c r="A16" s="43"/>
      <c r="B16" s="260">
        <f>แยกชั้นปี!B16</f>
        <v>11</v>
      </c>
      <c r="C16" s="260" t="str">
        <f>แยกชั้นปี!C16</f>
        <v>เทคโนโลยีบัณฑิต</v>
      </c>
      <c r="D16" s="260" t="str">
        <f>แยกชั้นปี!D16</f>
        <v xml:space="preserve">เทคโนโลยีออกแบบผลิตภัณฑ์และบรรจุภัณฑ์ </v>
      </c>
      <c r="E16" s="260" t="str">
        <f>แยกชั้นปี!E16</f>
        <v>ปริญญาตรี</v>
      </c>
      <c r="F16" s="311">
        <f>แยกชั้นปี!Z16</f>
        <v>37</v>
      </c>
      <c r="G16" s="144"/>
      <c r="H16" s="42"/>
      <c r="I16" s="309">
        <f t="shared" si="0"/>
        <v>37</v>
      </c>
      <c r="J16" s="311">
        <f>แยกชั้นปี!H16</f>
        <v>6</v>
      </c>
      <c r="K16" s="144"/>
      <c r="L16" s="42"/>
      <c r="M16" s="309">
        <f t="shared" si="1"/>
        <v>6</v>
      </c>
      <c r="N16" s="311">
        <f>จบปี63!H16</f>
        <v>7</v>
      </c>
      <c r="O16" s="144"/>
      <c r="P16" s="42"/>
      <c r="Q16" s="309">
        <f t="shared" si="2"/>
        <v>7</v>
      </c>
    </row>
    <row r="17" spans="1:18" x14ac:dyDescent="0.55000000000000004">
      <c r="A17" s="43"/>
      <c r="B17" s="260">
        <f>แยกชั้นปี!B17</f>
        <v>12</v>
      </c>
      <c r="C17" s="260" t="str">
        <f>แยกชั้นปี!C17</f>
        <v>เทคโนโลยีบัณฑิต</v>
      </c>
      <c r="D17" s="260" t="str">
        <f>แยกชั้นปี!D17</f>
        <v xml:space="preserve">เทคโนโลยีโยธาและสถาปัตยกรรม </v>
      </c>
      <c r="E17" s="260" t="str">
        <f>แยกชั้นปี!E17</f>
        <v>ปริญญาตรี</v>
      </c>
      <c r="F17" s="311">
        <f>แยกชั้นปี!Z17</f>
        <v>97</v>
      </c>
      <c r="G17" s="144">
        <f>แยกชั้นปี!AR17</f>
        <v>39</v>
      </c>
      <c r="H17" s="42"/>
      <c r="I17" s="309">
        <f t="shared" si="0"/>
        <v>136</v>
      </c>
      <c r="J17" s="311">
        <f>แยกชั้นปี!H17</f>
        <v>24</v>
      </c>
      <c r="K17" s="144">
        <f>แยกชั้นปี!AC17</f>
        <v>12</v>
      </c>
      <c r="L17" s="42"/>
      <c r="M17" s="309">
        <f t="shared" si="1"/>
        <v>36</v>
      </c>
      <c r="N17" s="311">
        <f>จบปี63!H17</f>
        <v>17</v>
      </c>
      <c r="O17" s="144"/>
      <c r="P17" s="42"/>
      <c r="Q17" s="309">
        <f t="shared" si="2"/>
        <v>17</v>
      </c>
    </row>
    <row r="18" spans="1:18" x14ac:dyDescent="0.55000000000000004">
      <c r="A18" s="43"/>
      <c r="B18" s="260">
        <f>แยกชั้นปี!B18</f>
        <v>13</v>
      </c>
      <c r="C18" s="260" t="str">
        <f>แยกชั้นปี!C18</f>
        <v>วิทยาศาสตรบัณฑิต</v>
      </c>
      <c r="D18" s="260" t="str">
        <f>แยกชั้นปี!D18</f>
        <v>อาชีวอนามัยและความปลอดภัย</v>
      </c>
      <c r="E18" s="260" t="str">
        <f>แยกชั้นปี!E18</f>
        <v>ปริญญาตรี</v>
      </c>
      <c r="F18" s="311">
        <f>แยกชั้นปี!Z18</f>
        <v>46</v>
      </c>
      <c r="G18" s="144"/>
      <c r="H18" s="42"/>
      <c r="I18" s="309">
        <f t="shared" si="0"/>
        <v>46</v>
      </c>
      <c r="J18" s="311">
        <f>แยกชั้นปี!H18</f>
        <v>46</v>
      </c>
      <c r="K18" s="144"/>
      <c r="L18" s="42"/>
      <c r="M18" s="309">
        <f t="shared" si="1"/>
        <v>46</v>
      </c>
      <c r="N18" s="311"/>
      <c r="O18" s="144"/>
      <c r="P18" s="42"/>
      <c r="Q18" s="309"/>
    </row>
    <row r="19" spans="1:18" s="130" customFormat="1" x14ac:dyDescent="0.55000000000000004">
      <c r="A19" s="416" t="s">
        <v>21</v>
      </c>
      <c r="B19" s="416"/>
      <c r="C19" s="416"/>
      <c r="D19" s="416"/>
      <c r="E19" s="416"/>
      <c r="F19" s="333">
        <f>SUM(F6:F18)</f>
        <v>1485</v>
      </c>
      <c r="G19" s="333">
        <f t="shared" ref="G19:Q19" si="3">SUM(G6:G18)</f>
        <v>49</v>
      </c>
      <c r="H19" s="333"/>
      <c r="I19" s="333">
        <f t="shared" si="3"/>
        <v>1534</v>
      </c>
      <c r="J19" s="333">
        <f t="shared" si="3"/>
        <v>438</v>
      </c>
      <c r="K19" s="333">
        <f t="shared" si="3"/>
        <v>22</v>
      </c>
      <c r="L19" s="333"/>
      <c r="M19" s="333">
        <f t="shared" si="3"/>
        <v>460</v>
      </c>
      <c r="N19" s="333">
        <f t="shared" si="3"/>
        <v>258</v>
      </c>
      <c r="O19" s="333">
        <f t="shared" ref="O19" si="4">SUM(O6:O18)</f>
        <v>4</v>
      </c>
      <c r="P19" s="333"/>
      <c r="Q19" s="333">
        <f t="shared" si="3"/>
        <v>262</v>
      </c>
      <c r="R19" s="26"/>
    </row>
    <row r="20" spans="1:18" s="130" customFormat="1" x14ac:dyDescent="0.55000000000000004">
      <c r="A20" s="334" t="s">
        <v>22</v>
      </c>
      <c r="B20" s="334"/>
      <c r="C20" s="335"/>
      <c r="D20" s="336"/>
      <c r="E20" s="336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26"/>
    </row>
    <row r="21" spans="1:18" x14ac:dyDescent="0.55000000000000004">
      <c r="A21" s="43"/>
      <c r="B21" s="260">
        <f>แยกชั้นปี!B21</f>
        <v>1</v>
      </c>
      <c r="C21" s="260" t="str">
        <f>แยกชั้นปี!C21</f>
        <v>ครุศาสตรบัณฑิต</v>
      </c>
      <c r="D21" s="260" t="str">
        <f>แยกชั้นปี!D21</f>
        <v>การศึกษาปฐมวัย</v>
      </c>
      <c r="E21" s="260" t="str">
        <f>แยกชั้นปี!E21</f>
        <v>ปริญญาตรี</v>
      </c>
      <c r="F21" s="311">
        <f>แยกชั้นปี!Z21</f>
        <v>324</v>
      </c>
      <c r="G21" s="144"/>
      <c r="H21" s="42"/>
      <c r="I21" s="309">
        <f t="shared" ref="I21:I36" si="5">SUM(F21:H21)</f>
        <v>324</v>
      </c>
      <c r="J21" s="311">
        <f>แยกชั้นปี!H21</f>
        <v>60</v>
      </c>
      <c r="K21" s="144"/>
      <c r="L21" s="42"/>
      <c r="M21" s="309">
        <f t="shared" ref="M21:M36" si="6">SUM(J21:L21)</f>
        <v>60</v>
      </c>
      <c r="N21" s="311">
        <f>จบปี63!H20</f>
        <v>85</v>
      </c>
      <c r="O21" s="144"/>
      <c r="P21" s="42"/>
      <c r="Q21" s="309">
        <f t="shared" ref="Q21:Q36" si="7">SUM(N21:P21)</f>
        <v>85</v>
      </c>
    </row>
    <row r="22" spans="1:18" x14ac:dyDescent="0.55000000000000004">
      <c r="A22" s="43"/>
      <c r="B22" s="260">
        <f>แยกชั้นปี!B22</f>
        <v>2</v>
      </c>
      <c r="C22" s="260" t="str">
        <f>แยกชั้นปี!C22</f>
        <v>ครุศาสตรบัณฑิต</v>
      </c>
      <c r="D22" s="260" t="str">
        <f>แยกชั้นปี!D22</f>
        <v>คณิตศาสตร์</v>
      </c>
      <c r="E22" s="260" t="str">
        <f>แยกชั้นปี!E22</f>
        <v>ปริญญาตรี</v>
      </c>
      <c r="F22" s="311">
        <f>แยกชั้นปี!Z22</f>
        <v>300</v>
      </c>
      <c r="G22" s="144"/>
      <c r="H22" s="42"/>
      <c r="I22" s="309">
        <f t="shared" si="5"/>
        <v>300</v>
      </c>
      <c r="J22" s="311">
        <f>แยกชั้นปี!H22</f>
        <v>62</v>
      </c>
      <c r="K22" s="144"/>
      <c r="L22" s="42"/>
      <c r="M22" s="309">
        <f t="shared" si="6"/>
        <v>62</v>
      </c>
      <c r="N22" s="311">
        <f>จบปี63!H21</f>
        <v>80</v>
      </c>
      <c r="O22" s="144"/>
      <c r="P22" s="42"/>
      <c r="Q22" s="309">
        <f t="shared" si="7"/>
        <v>80</v>
      </c>
    </row>
    <row r="23" spans="1:18" x14ac:dyDescent="0.55000000000000004">
      <c r="A23" s="43"/>
      <c r="B23" s="260">
        <f>แยกชั้นปี!B23</f>
        <v>3</v>
      </c>
      <c r="C23" s="260" t="str">
        <f>แยกชั้นปี!C23</f>
        <v>ครุศาสตรบัณฑิต</v>
      </c>
      <c r="D23" s="260" t="str">
        <f>แยกชั้นปี!D23</f>
        <v>คอมพิวเตอร์ศึกษา</v>
      </c>
      <c r="E23" s="260" t="str">
        <f>แยกชั้นปี!E23</f>
        <v>ปริญญาตรี</v>
      </c>
      <c r="F23" s="311">
        <f>แยกชั้นปี!Z23</f>
        <v>241</v>
      </c>
      <c r="G23" s="144"/>
      <c r="H23" s="42"/>
      <c r="I23" s="309">
        <f t="shared" si="5"/>
        <v>241</v>
      </c>
      <c r="J23" s="311">
        <f>แยกชั้นปี!H23</f>
        <v>61</v>
      </c>
      <c r="K23" s="144"/>
      <c r="L23" s="42"/>
      <c r="M23" s="309">
        <f t="shared" si="6"/>
        <v>61</v>
      </c>
      <c r="N23" s="311">
        <f>จบปี63!H22</f>
        <v>58</v>
      </c>
      <c r="O23" s="144"/>
      <c r="P23" s="42"/>
      <c r="Q23" s="309">
        <f t="shared" si="7"/>
        <v>58</v>
      </c>
    </row>
    <row r="24" spans="1:18" x14ac:dyDescent="0.55000000000000004">
      <c r="A24" s="43"/>
      <c r="B24" s="260">
        <f>แยกชั้นปี!B24</f>
        <v>4</v>
      </c>
      <c r="C24" s="260" t="str">
        <f>แยกชั้นปี!C24</f>
        <v>ครุศาสตรบัณฑิต</v>
      </c>
      <c r="D24" s="260" t="str">
        <f>แยกชั้นปี!D24</f>
        <v>ภาษาอังกฤษ</v>
      </c>
      <c r="E24" s="260" t="str">
        <f>แยกชั้นปี!E24</f>
        <v>ปริญญาตรี</v>
      </c>
      <c r="F24" s="311">
        <f>แยกชั้นปี!Z24</f>
        <v>313</v>
      </c>
      <c r="G24" s="144"/>
      <c r="H24" s="42"/>
      <c r="I24" s="309">
        <f t="shared" si="5"/>
        <v>313</v>
      </c>
      <c r="J24" s="311">
        <f>แยกชั้นปี!H24</f>
        <v>61</v>
      </c>
      <c r="K24" s="144"/>
      <c r="L24" s="42"/>
      <c r="M24" s="309">
        <f t="shared" si="6"/>
        <v>61</v>
      </c>
      <c r="N24" s="311">
        <f>จบปี63!H23</f>
        <v>74</v>
      </c>
      <c r="O24" s="144"/>
      <c r="P24" s="42"/>
      <c r="Q24" s="309">
        <f t="shared" si="7"/>
        <v>74</v>
      </c>
    </row>
    <row r="25" spans="1:18" x14ac:dyDescent="0.55000000000000004">
      <c r="A25" s="43"/>
      <c r="B25" s="260">
        <f>แยกชั้นปี!B25</f>
        <v>5</v>
      </c>
      <c r="C25" s="260" t="str">
        <f>แยกชั้นปี!C25</f>
        <v>ครุศาสตรบัณฑิต</v>
      </c>
      <c r="D25" s="260" t="str">
        <f>แยกชั้นปี!D25</f>
        <v>ภาษาไทย</v>
      </c>
      <c r="E25" s="260" t="str">
        <f>แยกชั้นปี!E25</f>
        <v>ปริญญาตรี</v>
      </c>
      <c r="F25" s="311">
        <f>แยกชั้นปี!Z25</f>
        <v>325</v>
      </c>
      <c r="G25" s="144"/>
      <c r="H25" s="42"/>
      <c r="I25" s="309">
        <f t="shared" si="5"/>
        <v>325</v>
      </c>
      <c r="J25" s="311">
        <f>แยกชั้นปี!H25</f>
        <v>60</v>
      </c>
      <c r="K25" s="144"/>
      <c r="L25" s="42"/>
      <c r="M25" s="309">
        <f t="shared" si="6"/>
        <v>60</v>
      </c>
      <c r="N25" s="311">
        <f>จบปี63!H24</f>
        <v>85</v>
      </c>
      <c r="O25" s="144"/>
      <c r="P25" s="42"/>
      <c r="Q25" s="309">
        <f t="shared" si="7"/>
        <v>85</v>
      </c>
    </row>
    <row r="26" spans="1:18" x14ac:dyDescent="0.55000000000000004">
      <c r="A26" s="43"/>
      <c r="B26" s="260">
        <f>แยกชั้นปี!B26</f>
        <v>6</v>
      </c>
      <c r="C26" s="260" t="str">
        <f>แยกชั้นปี!C26</f>
        <v>ครุศาสตรบัณฑิต</v>
      </c>
      <c r="D26" s="260" t="str">
        <f>แยกชั้นปี!D26</f>
        <v>สังคมศึกษา</v>
      </c>
      <c r="E26" s="260" t="str">
        <f>แยกชั้นปี!E26</f>
        <v>ปริญญาตรี</v>
      </c>
      <c r="F26" s="311">
        <f>แยกชั้นปี!Z26</f>
        <v>310</v>
      </c>
      <c r="G26" s="144"/>
      <c r="H26" s="42"/>
      <c r="I26" s="309">
        <f t="shared" si="5"/>
        <v>310</v>
      </c>
      <c r="J26" s="311">
        <f>แยกชั้นปี!H26</f>
        <v>60</v>
      </c>
      <c r="K26" s="144"/>
      <c r="L26" s="42"/>
      <c r="M26" s="309">
        <f t="shared" si="6"/>
        <v>60</v>
      </c>
      <c r="N26" s="311">
        <f>จบปี63!H25</f>
        <v>84</v>
      </c>
      <c r="O26" s="144"/>
      <c r="P26" s="42"/>
      <c r="Q26" s="309">
        <f t="shared" si="7"/>
        <v>84</v>
      </c>
    </row>
    <row r="27" spans="1:18" x14ac:dyDescent="0.55000000000000004">
      <c r="A27" s="43"/>
      <c r="B27" s="260">
        <f>แยกชั้นปี!B27</f>
        <v>7</v>
      </c>
      <c r="C27" s="260" t="str">
        <f>แยกชั้นปี!C27</f>
        <v>ครุศาสตรบัณฑิต</v>
      </c>
      <c r="D27" s="260" t="str">
        <f>แยกชั้นปี!D27</f>
        <v>การประถมศึกษา</v>
      </c>
      <c r="E27" s="260" t="str">
        <f>แยกชั้นปี!E27</f>
        <v>ปริญญาตรี</v>
      </c>
      <c r="F27" s="311">
        <f>แยกชั้นปี!Z27</f>
        <v>325</v>
      </c>
      <c r="G27" s="144"/>
      <c r="H27" s="42"/>
      <c r="I27" s="309">
        <f t="shared" si="5"/>
        <v>325</v>
      </c>
      <c r="J27" s="311">
        <f>แยกชั้นปี!H27</f>
        <v>61</v>
      </c>
      <c r="K27" s="144"/>
      <c r="L27" s="42"/>
      <c r="M27" s="309">
        <f t="shared" si="6"/>
        <v>61</v>
      </c>
      <c r="N27" s="311">
        <f>จบปี63!H26</f>
        <v>85</v>
      </c>
      <c r="O27" s="144"/>
      <c r="P27" s="42"/>
      <c r="Q27" s="309">
        <f t="shared" si="7"/>
        <v>85</v>
      </c>
    </row>
    <row r="28" spans="1:18" x14ac:dyDescent="0.55000000000000004">
      <c r="A28" s="43"/>
      <c r="B28" s="260">
        <f>แยกชั้นปี!B28</f>
        <v>8</v>
      </c>
      <c r="C28" s="260" t="str">
        <f>แยกชั้นปี!C28</f>
        <v>ครุศาสตรบัณฑิต</v>
      </c>
      <c r="D28" s="260" t="str">
        <f>แยกชั้นปี!D28</f>
        <v>วิทยาศาสตร์</v>
      </c>
      <c r="E28" s="260" t="str">
        <f>แยกชั้นปี!E28</f>
        <v>ปริญญาตรี</v>
      </c>
      <c r="F28" s="311">
        <f>แยกชั้นปี!Z28</f>
        <v>285</v>
      </c>
      <c r="G28" s="144"/>
      <c r="H28" s="42"/>
      <c r="I28" s="309">
        <f t="shared" si="5"/>
        <v>285</v>
      </c>
      <c r="J28" s="311">
        <f>แยกชั้นปี!H28</f>
        <v>59</v>
      </c>
      <c r="K28" s="144"/>
      <c r="L28" s="42"/>
      <c r="M28" s="309">
        <f t="shared" si="6"/>
        <v>59</v>
      </c>
      <c r="N28" s="311">
        <f>จบปี63!H27</f>
        <v>79</v>
      </c>
      <c r="O28" s="144"/>
      <c r="P28" s="42"/>
      <c r="Q28" s="309">
        <f t="shared" si="7"/>
        <v>79</v>
      </c>
    </row>
    <row r="29" spans="1:18" x14ac:dyDescent="0.55000000000000004">
      <c r="A29" s="43"/>
      <c r="B29" s="260">
        <f>แยกชั้นปี!B29</f>
        <v>9</v>
      </c>
      <c r="C29" s="260" t="str">
        <f>แยกชั้นปี!C29</f>
        <v>ครุศาสตรบัณฑิต</v>
      </c>
      <c r="D29" s="260" t="str">
        <f>แยกชั้นปี!D29</f>
        <v>พลศึกษา</v>
      </c>
      <c r="E29" s="260" t="str">
        <f>แยกชั้นปี!E29</f>
        <v>ปริญญาตรี</v>
      </c>
      <c r="F29" s="311">
        <f>แยกชั้นปี!Z29</f>
        <v>345</v>
      </c>
      <c r="G29" s="144"/>
      <c r="H29" s="42"/>
      <c r="I29" s="309">
        <f t="shared" si="5"/>
        <v>345</v>
      </c>
      <c r="J29" s="311">
        <f>แยกชั้นปี!H29</f>
        <v>59</v>
      </c>
      <c r="K29" s="144"/>
      <c r="L29" s="42"/>
      <c r="M29" s="309">
        <f t="shared" si="6"/>
        <v>59</v>
      </c>
      <c r="N29" s="311">
        <f>จบปี63!H28</f>
        <v>87</v>
      </c>
      <c r="O29" s="144"/>
      <c r="P29" s="42"/>
      <c r="Q29" s="309">
        <f t="shared" si="7"/>
        <v>87</v>
      </c>
    </row>
    <row r="30" spans="1:18" x14ac:dyDescent="0.55000000000000004">
      <c r="A30" s="43"/>
      <c r="B30" s="260">
        <f>แยกชั้นปี!B30</f>
        <v>10</v>
      </c>
      <c r="C30" s="260" t="str">
        <f>แยกชั้นปี!C30</f>
        <v>ครุศาสตรบัณฑิต</v>
      </c>
      <c r="D30" s="260" t="str">
        <f>แยกชั้นปี!D30</f>
        <v>ดนตรีศึกษา</v>
      </c>
      <c r="E30" s="260" t="str">
        <f>แยกชั้นปี!E30</f>
        <v>ปริญญาตรี</v>
      </c>
      <c r="F30" s="311">
        <f>แยกชั้นปี!Z30</f>
        <v>253</v>
      </c>
      <c r="G30" s="144"/>
      <c r="H30" s="42"/>
      <c r="I30" s="309">
        <f t="shared" si="5"/>
        <v>253</v>
      </c>
      <c r="J30" s="311">
        <f>แยกชั้นปี!H30</f>
        <v>60</v>
      </c>
      <c r="K30" s="144"/>
      <c r="L30" s="42"/>
      <c r="M30" s="309">
        <f t="shared" si="6"/>
        <v>60</v>
      </c>
      <c r="N30" s="311">
        <f>จบปี63!H29</f>
        <v>40</v>
      </c>
      <c r="O30" s="144"/>
      <c r="P30" s="42"/>
      <c r="Q30" s="309">
        <f t="shared" si="7"/>
        <v>40</v>
      </c>
    </row>
    <row r="31" spans="1:18" x14ac:dyDescent="0.55000000000000004">
      <c r="A31" s="43"/>
      <c r="B31" s="260">
        <f>แยกชั้นปี!B31</f>
        <v>11</v>
      </c>
      <c r="C31" s="260" t="str">
        <f>แยกชั้นปี!C31</f>
        <v>ครุศาสตรบัณฑิต</v>
      </c>
      <c r="D31" s="260" t="str">
        <f>แยกชั้นปี!D31</f>
        <v>การสอนภาษาจีน</v>
      </c>
      <c r="E31" s="260" t="str">
        <f>แยกชั้นปี!E31</f>
        <v>ปริญญาตรี</v>
      </c>
      <c r="F31" s="311">
        <f>แยกชั้นปี!Z31</f>
        <v>244</v>
      </c>
      <c r="G31" s="144"/>
      <c r="H31" s="42"/>
      <c r="I31" s="309">
        <f t="shared" si="5"/>
        <v>244</v>
      </c>
      <c r="J31" s="311">
        <f>แยกชั้นปี!H31</f>
        <v>60</v>
      </c>
      <c r="K31" s="144"/>
      <c r="L31" s="42"/>
      <c r="M31" s="309">
        <f t="shared" si="6"/>
        <v>60</v>
      </c>
      <c r="N31" s="311">
        <f>จบปี63!H30</f>
        <v>48</v>
      </c>
      <c r="O31" s="144"/>
      <c r="P31" s="42"/>
      <c r="Q31" s="309">
        <f t="shared" si="7"/>
        <v>48</v>
      </c>
    </row>
    <row r="32" spans="1:18" x14ac:dyDescent="0.55000000000000004">
      <c r="A32" s="43"/>
      <c r="B32" s="260">
        <f>แยกชั้นปี!B32</f>
        <v>12</v>
      </c>
      <c r="C32" s="260" t="str">
        <f>แยกชั้นปี!C32</f>
        <v>ประกาศนียบัตรบัณฑิต</v>
      </c>
      <c r="D32" s="260" t="str">
        <f>แยกชั้นปี!D32</f>
        <v>ประกาศนียบัตรวิชาชีพครู</v>
      </c>
      <c r="E32" s="339" t="str">
        <f>แยกชั้นปี!E32</f>
        <v>ประกาศนียบัตรบัณฑิต</v>
      </c>
      <c r="F32" s="311"/>
      <c r="G32" s="144"/>
      <c r="H32" s="42">
        <f>แยกชั้นปี!AR32</f>
        <v>379</v>
      </c>
      <c r="I32" s="309">
        <f t="shared" si="5"/>
        <v>379</v>
      </c>
      <c r="J32" s="311"/>
      <c r="K32" s="144"/>
      <c r="L32" s="42">
        <f>แยกชั้นปี!AC32</f>
        <v>180</v>
      </c>
      <c r="M32" s="309">
        <f t="shared" si="6"/>
        <v>180</v>
      </c>
      <c r="N32" s="311"/>
      <c r="O32" s="144"/>
      <c r="P32" s="42">
        <f>จบปี63!N31</f>
        <v>169</v>
      </c>
      <c r="Q32" s="309">
        <f t="shared" si="7"/>
        <v>169</v>
      </c>
    </row>
    <row r="33" spans="1:18" x14ac:dyDescent="0.55000000000000004">
      <c r="A33" s="43"/>
      <c r="B33" s="260">
        <f>แยกชั้นปี!B33</f>
        <v>13</v>
      </c>
      <c r="C33" s="260" t="str">
        <f>แยกชั้นปี!C33</f>
        <v>ครุศาสตรมหาบัณฑิต</v>
      </c>
      <c r="D33" s="260" t="str">
        <f>แยกชั้นปี!D33</f>
        <v>การบริหารการศึกษา</v>
      </c>
      <c r="E33" s="260" t="str">
        <f>แยกชั้นปี!E33</f>
        <v>ปริญญาโท</v>
      </c>
      <c r="F33" s="311"/>
      <c r="G33" s="144"/>
      <c r="H33" s="42">
        <f>แยกชั้นปี!AR33</f>
        <v>124</v>
      </c>
      <c r="I33" s="309">
        <f t="shared" si="5"/>
        <v>124</v>
      </c>
      <c r="J33" s="311"/>
      <c r="K33" s="144"/>
      <c r="L33" s="42">
        <f>แยกชั้นปี!AC33</f>
        <v>50</v>
      </c>
      <c r="M33" s="309">
        <f t="shared" si="6"/>
        <v>50</v>
      </c>
      <c r="N33" s="311"/>
      <c r="O33" s="144"/>
      <c r="P33" s="42">
        <f>จบปี63!N32</f>
        <v>13</v>
      </c>
      <c r="Q33" s="309">
        <f t="shared" si="7"/>
        <v>13</v>
      </c>
    </row>
    <row r="34" spans="1:18" x14ac:dyDescent="0.55000000000000004">
      <c r="A34" s="43"/>
      <c r="B34" s="260">
        <f>แยกชั้นปี!B34</f>
        <v>14</v>
      </c>
      <c r="C34" s="260" t="str">
        <f>แยกชั้นปี!C34</f>
        <v>ครุศาสตรมหาบัณฑิต</v>
      </c>
      <c r="D34" s="260" t="str">
        <f>แยกชั้นปี!D34</f>
        <v>หลักสูตรและการสอน</v>
      </c>
      <c r="E34" s="260" t="str">
        <f>แยกชั้นปี!E34</f>
        <v>ปริญญาโท</v>
      </c>
      <c r="F34" s="311"/>
      <c r="G34" s="144"/>
      <c r="H34" s="42">
        <f>แยกชั้นปี!AR34</f>
        <v>2</v>
      </c>
      <c r="I34" s="309">
        <f t="shared" si="5"/>
        <v>2</v>
      </c>
      <c r="J34" s="311"/>
      <c r="K34" s="144"/>
      <c r="L34" s="42"/>
      <c r="M34" s="309">
        <f t="shared" si="6"/>
        <v>0</v>
      </c>
      <c r="N34" s="311"/>
      <c r="O34" s="144"/>
      <c r="P34" s="42">
        <f>จบปี63!N33</f>
        <v>1</v>
      </c>
      <c r="Q34" s="309">
        <f t="shared" si="7"/>
        <v>1</v>
      </c>
    </row>
    <row r="35" spans="1:18" x14ac:dyDescent="0.55000000000000004">
      <c r="A35" s="43"/>
      <c r="B35" s="260">
        <f>แยกชั้นปี!B35</f>
        <v>15</v>
      </c>
      <c r="C35" s="260" t="str">
        <f>แยกชั้นปี!C35</f>
        <v>ครุศาสตรมหาบัณฑิต</v>
      </c>
      <c r="D35" s="260" t="str">
        <f>แยกชั้นปี!D35</f>
        <v>วิจัยและประเมินผลการศึกษา</v>
      </c>
      <c r="E35" s="260" t="str">
        <f>แยกชั้นปี!E35</f>
        <v>ปริญญาโท</v>
      </c>
      <c r="F35" s="311"/>
      <c r="G35" s="144"/>
      <c r="H35" s="42">
        <f>แยกชั้นปี!AR35</f>
        <v>3</v>
      </c>
      <c r="I35" s="309">
        <f t="shared" si="5"/>
        <v>3</v>
      </c>
      <c r="J35" s="311"/>
      <c r="K35" s="144"/>
      <c r="L35" s="42"/>
      <c r="M35" s="309">
        <f t="shared" si="6"/>
        <v>0</v>
      </c>
      <c r="N35" s="311"/>
      <c r="O35" s="144"/>
      <c r="P35" s="42">
        <f>จบปี63!N34</f>
        <v>3</v>
      </c>
      <c r="Q35" s="309">
        <f t="shared" si="7"/>
        <v>3</v>
      </c>
    </row>
    <row r="36" spans="1:18" x14ac:dyDescent="0.55000000000000004">
      <c r="A36" s="43"/>
      <c r="B36" s="260">
        <f>แยกชั้นปี!B36</f>
        <v>16</v>
      </c>
      <c r="C36" s="260" t="str">
        <f>แยกชั้นปี!C36</f>
        <v>ครุศาสตรดุษฎีบัณฑิต</v>
      </c>
      <c r="D36" s="260" t="str">
        <f>แยกชั้นปี!D36</f>
        <v>การบริหารการศึกษา</v>
      </c>
      <c r="E36" s="260" t="str">
        <f>แยกชั้นปี!E36</f>
        <v>ปริญญาเอก</v>
      </c>
      <c r="F36" s="311"/>
      <c r="G36" s="144"/>
      <c r="H36" s="42">
        <f>แยกชั้นปี!AR36</f>
        <v>19</v>
      </c>
      <c r="I36" s="309">
        <f t="shared" si="5"/>
        <v>19</v>
      </c>
      <c r="J36" s="311"/>
      <c r="K36" s="144"/>
      <c r="L36" s="42">
        <f>แยกชั้นปี!AC36</f>
        <v>15</v>
      </c>
      <c r="M36" s="309">
        <f t="shared" si="6"/>
        <v>15</v>
      </c>
      <c r="N36" s="311"/>
      <c r="O36" s="144"/>
      <c r="P36" s="42">
        <f>จบปี63!N35</f>
        <v>3</v>
      </c>
      <c r="Q36" s="309">
        <f t="shared" si="7"/>
        <v>3</v>
      </c>
    </row>
    <row r="37" spans="1:18" s="130" customFormat="1" x14ac:dyDescent="0.55000000000000004">
      <c r="A37" s="417" t="s">
        <v>43</v>
      </c>
      <c r="B37" s="417"/>
      <c r="C37" s="417"/>
      <c r="D37" s="417"/>
      <c r="E37" s="417"/>
      <c r="F37" s="338">
        <f>SUM(F21:F36)</f>
        <v>3265</v>
      </c>
      <c r="G37" s="338">
        <f t="shared" ref="G37:Q37" si="8">SUM(G21:G36)</f>
        <v>0</v>
      </c>
      <c r="H37" s="338">
        <f t="shared" si="8"/>
        <v>527</v>
      </c>
      <c r="I37" s="338">
        <f t="shared" si="8"/>
        <v>3792</v>
      </c>
      <c r="J37" s="338">
        <f t="shared" si="8"/>
        <v>663</v>
      </c>
      <c r="K37" s="338">
        <f t="shared" si="8"/>
        <v>0</v>
      </c>
      <c r="L37" s="338">
        <f t="shared" si="8"/>
        <v>245</v>
      </c>
      <c r="M37" s="338">
        <f t="shared" si="8"/>
        <v>908</v>
      </c>
      <c r="N37" s="338">
        <f t="shared" si="8"/>
        <v>805</v>
      </c>
      <c r="O37" s="338"/>
      <c r="P37" s="338">
        <f t="shared" si="8"/>
        <v>189</v>
      </c>
      <c r="Q37" s="338">
        <f t="shared" si="8"/>
        <v>994</v>
      </c>
      <c r="R37" s="26"/>
    </row>
    <row r="38" spans="1:18" s="130" customFormat="1" x14ac:dyDescent="0.55000000000000004">
      <c r="A38" s="340" t="s">
        <v>44</v>
      </c>
      <c r="B38" s="340"/>
      <c r="C38" s="341"/>
      <c r="D38" s="342"/>
      <c r="E38" s="342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26"/>
    </row>
    <row r="39" spans="1:18" x14ac:dyDescent="0.55000000000000004">
      <c r="A39" s="43"/>
      <c r="B39" s="260">
        <f>แยกชั้นปี!B39</f>
        <v>1</v>
      </c>
      <c r="C39" s="260" t="str">
        <f>แยกชั้นปี!C39</f>
        <v>ศิลปศาสตรบัณฑิต</v>
      </c>
      <c r="D39" s="260" t="str">
        <f>แยกชั้นปี!D39</f>
        <v>การพัฒนาชุมชน</v>
      </c>
      <c r="E39" s="260" t="str">
        <f>แยกชั้นปี!E39</f>
        <v>ปริญญาตรี</v>
      </c>
      <c r="F39" s="311">
        <f>แยกชั้นปี!Z39</f>
        <v>102</v>
      </c>
      <c r="G39" s="144">
        <f>แยกชั้นปี!AR39</f>
        <v>44</v>
      </c>
      <c r="H39" s="42"/>
      <c r="I39" s="309">
        <f t="shared" ref="I39:I47" si="9">SUM(F39:H39)</f>
        <v>146</v>
      </c>
      <c r="J39" s="311">
        <f>แยกชั้นปี!H39</f>
        <v>14</v>
      </c>
      <c r="K39" s="144">
        <f>แยกชั้นปี!AC39</f>
        <v>10</v>
      </c>
      <c r="L39" s="42"/>
      <c r="M39" s="309">
        <f t="shared" ref="M39:M47" si="10">SUM(J39:L39)</f>
        <v>24</v>
      </c>
      <c r="N39" s="311">
        <f>จบปี63!H38</f>
        <v>32</v>
      </c>
      <c r="O39" s="144">
        <f>จบปี63!K38</f>
        <v>3</v>
      </c>
      <c r="P39" s="42"/>
      <c r="Q39" s="309">
        <f t="shared" ref="Q39:Q47" si="11">SUM(N39:P39)</f>
        <v>35</v>
      </c>
    </row>
    <row r="40" spans="1:18" x14ac:dyDescent="0.55000000000000004">
      <c r="A40" s="43"/>
      <c r="B40" s="260">
        <f>แยกชั้นปี!B40</f>
        <v>2</v>
      </c>
      <c r="C40" s="260" t="str">
        <f>แยกชั้นปี!C40</f>
        <v>ศิลปศาสตรบัณฑิต</v>
      </c>
      <c r="D40" s="260" t="str">
        <f>แยกชั้นปี!D40</f>
        <v>ภาษาจีน</v>
      </c>
      <c r="E40" s="260" t="str">
        <f>แยกชั้นปี!E40</f>
        <v>ปริญญาตรี</v>
      </c>
      <c r="F40" s="311">
        <f>แยกชั้นปี!Z40</f>
        <v>154</v>
      </c>
      <c r="G40" s="144"/>
      <c r="H40" s="42"/>
      <c r="I40" s="309">
        <f t="shared" si="9"/>
        <v>154</v>
      </c>
      <c r="J40" s="311">
        <f>แยกชั้นปี!H40</f>
        <v>33</v>
      </c>
      <c r="K40" s="144"/>
      <c r="L40" s="42"/>
      <c r="M40" s="309">
        <f t="shared" si="10"/>
        <v>33</v>
      </c>
      <c r="N40" s="311">
        <f>จบปี63!H39</f>
        <v>56</v>
      </c>
      <c r="O40" s="144"/>
      <c r="P40" s="42"/>
      <c r="Q40" s="309">
        <f t="shared" si="11"/>
        <v>56</v>
      </c>
    </row>
    <row r="41" spans="1:18" x14ac:dyDescent="0.55000000000000004">
      <c r="A41" s="43"/>
      <c r="B41" s="260">
        <f>แยกชั้นปี!B41</f>
        <v>3</v>
      </c>
      <c r="C41" s="260" t="str">
        <f>แยกชั้นปี!C41</f>
        <v>ศิลปศาสตรบัณฑิต</v>
      </c>
      <c r="D41" s="260" t="str">
        <f>แยกชั้นปี!D41</f>
        <v>ภาษาญี่ปุ่น</v>
      </c>
      <c r="E41" s="260" t="str">
        <f>แยกชั้นปี!E41</f>
        <v>ปริญญาตรี</v>
      </c>
      <c r="F41" s="311">
        <f>แยกชั้นปี!Z41</f>
        <v>89</v>
      </c>
      <c r="G41" s="144"/>
      <c r="H41" s="42"/>
      <c r="I41" s="309">
        <f t="shared" si="9"/>
        <v>89</v>
      </c>
      <c r="J41" s="311">
        <f>แยกชั้นปี!H41</f>
        <v>23</v>
      </c>
      <c r="K41" s="144"/>
      <c r="L41" s="42"/>
      <c r="M41" s="309">
        <f t="shared" si="10"/>
        <v>23</v>
      </c>
      <c r="N41" s="311">
        <f>จบปี63!H40</f>
        <v>43</v>
      </c>
      <c r="O41" s="144"/>
      <c r="P41" s="42"/>
      <c r="Q41" s="309">
        <f t="shared" si="11"/>
        <v>43</v>
      </c>
    </row>
    <row r="42" spans="1:18" x14ac:dyDescent="0.55000000000000004">
      <c r="A42" s="43"/>
      <c r="B42" s="260">
        <f>แยกชั้นปี!B42</f>
        <v>4</v>
      </c>
      <c r="C42" s="260" t="str">
        <f>แยกชั้นปี!C42</f>
        <v>ศิลปศาสตรบัณฑิต</v>
      </c>
      <c r="D42" s="260" t="str">
        <f>แยกชั้นปี!D42</f>
        <v>ภาษาอังกฤษธุรกิจ</v>
      </c>
      <c r="E42" s="260" t="str">
        <f>แยกชั้นปี!E42</f>
        <v>ปริญญาตรี</v>
      </c>
      <c r="F42" s="311">
        <f>แยกชั้นปี!Z42</f>
        <v>406</v>
      </c>
      <c r="G42" s="144">
        <f>แยกชั้นปี!AR42</f>
        <v>5</v>
      </c>
      <c r="H42" s="42"/>
      <c r="I42" s="309">
        <f t="shared" si="9"/>
        <v>411</v>
      </c>
      <c r="J42" s="311">
        <f>แยกชั้นปี!H42</f>
        <v>99</v>
      </c>
      <c r="K42" s="144">
        <f>แยกชั้นปี!AC42</f>
        <v>1</v>
      </c>
      <c r="L42" s="42"/>
      <c r="M42" s="309">
        <f t="shared" si="10"/>
        <v>100</v>
      </c>
      <c r="N42" s="311">
        <f>จบปี63!H41</f>
        <v>103</v>
      </c>
      <c r="O42" s="144">
        <f>จบปี63!K41</f>
        <v>3</v>
      </c>
      <c r="P42" s="42"/>
      <c r="Q42" s="309">
        <f t="shared" si="11"/>
        <v>106</v>
      </c>
    </row>
    <row r="43" spans="1:18" x14ac:dyDescent="0.55000000000000004">
      <c r="A43" s="43"/>
      <c r="B43" s="260">
        <f>แยกชั้นปี!B43</f>
        <v>5</v>
      </c>
      <c r="C43" s="260" t="str">
        <f>แยกชั้นปี!C43</f>
        <v>ศิลปศาสตรบัณฑิต</v>
      </c>
      <c r="D43" s="260" t="str">
        <f>แยกชั้นปี!D43</f>
        <v>บรรณรักษ์ศาสตร์และสารสนเทศศาสตร์</v>
      </c>
      <c r="E43" s="260" t="str">
        <f>แยกชั้นปี!E43</f>
        <v>ปริญญาตรี</v>
      </c>
      <c r="F43" s="311">
        <f>แยกชั้นปี!Z43</f>
        <v>18</v>
      </c>
      <c r="G43" s="144">
        <f>แยกชั้นปี!AR43</f>
        <v>19</v>
      </c>
      <c r="H43" s="42"/>
      <c r="I43" s="309">
        <f t="shared" si="9"/>
        <v>37</v>
      </c>
      <c r="J43" s="311">
        <f>แยกชั้นปี!H43</f>
        <v>0</v>
      </c>
      <c r="K43" s="144"/>
      <c r="L43" s="42"/>
      <c r="M43" s="309">
        <f t="shared" si="10"/>
        <v>0</v>
      </c>
      <c r="N43" s="311">
        <f>จบปี63!H42</f>
        <v>4</v>
      </c>
      <c r="O43" s="144"/>
      <c r="P43" s="42"/>
      <c r="Q43" s="309">
        <f t="shared" si="11"/>
        <v>4</v>
      </c>
    </row>
    <row r="44" spans="1:18" x14ac:dyDescent="0.55000000000000004">
      <c r="A44" s="43"/>
      <c r="B44" s="260">
        <f>แยกชั้นปี!B44</f>
        <v>6</v>
      </c>
      <c r="C44" s="260" t="str">
        <f>แยกชั้นปี!C44</f>
        <v>ศิลปศาสตรบัณฑิต</v>
      </c>
      <c r="D44" s="260" t="str">
        <f>แยกชั้นปี!D44</f>
        <v>ศิลปะและการออกแบบ</v>
      </c>
      <c r="E44" s="260" t="str">
        <f>แยกชั้นปี!E44</f>
        <v>ปริญญาตรี</v>
      </c>
      <c r="F44" s="311">
        <f>แยกชั้นปี!Z44</f>
        <v>76</v>
      </c>
      <c r="G44" s="144"/>
      <c r="H44" s="42"/>
      <c r="I44" s="309">
        <f t="shared" si="9"/>
        <v>76</v>
      </c>
      <c r="J44" s="311">
        <f>แยกชั้นปี!H44</f>
        <v>15</v>
      </c>
      <c r="K44" s="144"/>
      <c r="L44" s="42"/>
      <c r="M44" s="309">
        <f t="shared" si="10"/>
        <v>15</v>
      </c>
      <c r="N44" s="311">
        <f>จบปี63!H43</f>
        <v>12</v>
      </c>
      <c r="O44" s="144"/>
      <c r="P44" s="42"/>
      <c r="Q44" s="309">
        <f t="shared" si="11"/>
        <v>12</v>
      </c>
    </row>
    <row r="45" spans="1:18" x14ac:dyDescent="0.55000000000000004">
      <c r="A45" s="43"/>
      <c r="B45" s="260">
        <f>แยกชั้นปี!B45</f>
        <v>7</v>
      </c>
      <c r="C45" s="260" t="str">
        <f>แยกชั้นปี!C45</f>
        <v>ศิลปศาสตรบัณฑิต</v>
      </c>
      <c r="D45" s="260" t="str">
        <f>แยกชั้นปี!D45</f>
        <v>ภาษาไทยเพื่อการสื่อสาร</v>
      </c>
      <c r="E45" s="260" t="str">
        <f>แยกชั้นปี!E45</f>
        <v>ปริญญาตรี</v>
      </c>
      <c r="F45" s="311">
        <f>แยกชั้นปี!Z45</f>
        <v>279</v>
      </c>
      <c r="G45" s="144">
        <f>แยกชั้นปี!AR45</f>
        <v>33</v>
      </c>
      <c r="H45" s="42"/>
      <c r="I45" s="309">
        <f t="shared" si="9"/>
        <v>312</v>
      </c>
      <c r="J45" s="311">
        <f>แยกชั้นปี!H45</f>
        <v>75</v>
      </c>
      <c r="K45" s="144">
        <f>แยกชั้นปี!AC45</f>
        <v>2</v>
      </c>
      <c r="L45" s="42"/>
      <c r="M45" s="309">
        <f t="shared" si="10"/>
        <v>77</v>
      </c>
      <c r="N45" s="311">
        <f>จบปี63!H44</f>
        <v>80</v>
      </c>
      <c r="O45" s="144">
        <f>จบปี63!K44</f>
        <v>1</v>
      </c>
      <c r="P45" s="42"/>
      <c r="Q45" s="309">
        <f t="shared" si="11"/>
        <v>81</v>
      </c>
    </row>
    <row r="46" spans="1:18" x14ac:dyDescent="0.55000000000000004">
      <c r="A46" s="43"/>
      <c r="B46" s="260">
        <f>แยกชั้นปี!B46</f>
        <v>8</v>
      </c>
      <c r="C46" s="260" t="str">
        <f>แยกชั้นปี!C46</f>
        <v>ศิลปศาสตรบัณฑิต</v>
      </c>
      <c r="D46" s="260" t="str">
        <f>แยกชั้นปี!D46</f>
        <v>ประวัติศาสตร์</v>
      </c>
      <c r="E46" s="260" t="str">
        <f>แยกชั้นปี!E46</f>
        <v>ปริญญาตรี</v>
      </c>
      <c r="F46" s="311">
        <f>แยกชั้นปี!Z46</f>
        <v>53</v>
      </c>
      <c r="G46" s="144"/>
      <c r="H46" s="42"/>
      <c r="I46" s="309">
        <f t="shared" si="9"/>
        <v>53</v>
      </c>
      <c r="J46" s="311">
        <f>แยกชั้นปี!H46</f>
        <v>7</v>
      </c>
      <c r="K46" s="144"/>
      <c r="L46" s="42"/>
      <c r="M46" s="309">
        <f t="shared" si="10"/>
        <v>7</v>
      </c>
      <c r="N46" s="311">
        <f>จบปี63!H45</f>
        <v>16</v>
      </c>
      <c r="O46" s="144"/>
      <c r="P46" s="42"/>
      <c r="Q46" s="309">
        <f t="shared" si="11"/>
        <v>16</v>
      </c>
    </row>
    <row r="47" spans="1:18" x14ac:dyDescent="0.55000000000000004">
      <c r="A47" s="43"/>
      <c r="B47" s="260">
        <f>แยกชั้นปี!B47</f>
        <v>9</v>
      </c>
      <c r="C47" s="260" t="str">
        <f>แยกชั้นปี!C47</f>
        <v>นิเทศศาสตรบัณฑิต</v>
      </c>
      <c r="D47" s="260" t="str">
        <f>แยกชั้นปี!D47</f>
        <v>นิเทศศาสตร์</v>
      </c>
      <c r="E47" s="260" t="str">
        <f>แยกชั้นปี!E47</f>
        <v>ปริญญาตรี</v>
      </c>
      <c r="F47" s="311">
        <f>แยกชั้นปี!Z47</f>
        <v>78</v>
      </c>
      <c r="G47" s="144"/>
      <c r="H47" s="42"/>
      <c r="I47" s="309">
        <f t="shared" si="9"/>
        <v>78</v>
      </c>
      <c r="J47" s="311">
        <f>แยกชั้นปี!H47</f>
        <v>23</v>
      </c>
      <c r="K47" s="144"/>
      <c r="L47" s="42"/>
      <c r="M47" s="309">
        <f t="shared" si="10"/>
        <v>23</v>
      </c>
      <c r="N47" s="311">
        <f>จบปี63!H46</f>
        <v>11</v>
      </c>
      <c r="O47" s="144"/>
      <c r="P47" s="42"/>
      <c r="Q47" s="309">
        <f t="shared" si="11"/>
        <v>11</v>
      </c>
    </row>
    <row r="48" spans="1:18" s="130" customFormat="1" x14ac:dyDescent="0.55000000000000004">
      <c r="A48" s="418" t="s">
        <v>53</v>
      </c>
      <c r="B48" s="418"/>
      <c r="C48" s="418"/>
      <c r="D48" s="418"/>
      <c r="E48" s="418"/>
      <c r="F48" s="344">
        <f>SUM(F39:F47)</f>
        <v>1255</v>
      </c>
      <c r="G48" s="344">
        <f t="shared" ref="G48:Q48" si="12">SUM(G39:G47)</f>
        <v>101</v>
      </c>
      <c r="H48" s="344">
        <f t="shared" si="12"/>
        <v>0</v>
      </c>
      <c r="I48" s="344">
        <f t="shared" si="12"/>
        <v>1356</v>
      </c>
      <c r="J48" s="344">
        <f t="shared" si="12"/>
        <v>289</v>
      </c>
      <c r="K48" s="344">
        <f t="shared" si="12"/>
        <v>13</v>
      </c>
      <c r="L48" s="344">
        <f t="shared" si="12"/>
        <v>0</v>
      </c>
      <c r="M48" s="344">
        <f t="shared" si="12"/>
        <v>302</v>
      </c>
      <c r="N48" s="344">
        <f t="shared" si="12"/>
        <v>357</v>
      </c>
      <c r="O48" s="344">
        <f t="shared" si="12"/>
        <v>7</v>
      </c>
      <c r="P48" s="344"/>
      <c r="Q48" s="344">
        <f t="shared" si="12"/>
        <v>364</v>
      </c>
      <c r="R48" s="26"/>
    </row>
    <row r="49" spans="1:18" s="130" customFormat="1" x14ac:dyDescent="0.55000000000000004">
      <c r="A49" s="345" t="s">
        <v>54</v>
      </c>
      <c r="B49" s="345"/>
      <c r="C49" s="346"/>
      <c r="D49" s="347"/>
      <c r="E49" s="347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26"/>
    </row>
    <row r="50" spans="1:18" x14ac:dyDescent="0.55000000000000004">
      <c r="A50" s="43"/>
      <c r="B50" s="260">
        <f>แยกชั้นปี!B50</f>
        <v>1</v>
      </c>
      <c r="C50" s="260" t="str">
        <f>แยกชั้นปี!C50</f>
        <v>ศิลปศาสตรบัณฑิต</v>
      </c>
      <c r="D50" s="260" t="str">
        <f>แยกชั้นปี!D50</f>
        <v>การจัดการการท่องเที่ยวและการโรงแรม</v>
      </c>
      <c r="E50" s="260" t="str">
        <f>แยกชั้นปี!E50</f>
        <v>ปริญญาตรี</v>
      </c>
      <c r="F50" s="311">
        <f>แยกชั้นปี!Z50</f>
        <v>191</v>
      </c>
      <c r="G50" s="144"/>
      <c r="H50" s="42"/>
      <c r="I50" s="309">
        <f>SUM(F50:H50)</f>
        <v>191</v>
      </c>
      <c r="J50" s="311">
        <f>แยกชั้นปี!H50</f>
        <v>18</v>
      </c>
      <c r="K50" s="144"/>
      <c r="L50" s="42"/>
      <c r="M50" s="309">
        <f t="shared" ref="M50:M57" si="13">SUM(J50:L50)</f>
        <v>18</v>
      </c>
      <c r="N50" s="311">
        <f>จบปี63!H49</f>
        <v>30</v>
      </c>
      <c r="O50" s="144"/>
      <c r="P50" s="42"/>
      <c r="Q50" s="309">
        <f t="shared" ref="Q50:Q56" si="14">SUM(N50:P50)</f>
        <v>30</v>
      </c>
    </row>
    <row r="51" spans="1:18" x14ac:dyDescent="0.55000000000000004">
      <c r="A51" s="43"/>
      <c r="B51" s="260">
        <f>แยกชั้นปี!B51</f>
        <v>2</v>
      </c>
      <c r="C51" s="260" t="str">
        <f>แยกชั้นปี!C51</f>
        <v>บริหารธุรกิจบัณฑิต</v>
      </c>
      <c r="D51" s="260" t="str">
        <f>แยกชั้นปี!D51</f>
        <v>การจัดการ</v>
      </c>
      <c r="E51" s="260" t="str">
        <f>แยกชั้นปี!E51</f>
        <v>ปริญญาตรี</v>
      </c>
      <c r="F51" s="311">
        <f>แยกชั้นปี!Z51</f>
        <v>95</v>
      </c>
      <c r="G51" s="144">
        <f>แยกชั้นปี!AR51</f>
        <v>41</v>
      </c>
      <c r="H51" s="42"/>
      <c r="I51" s="309">
        <f t="shared" ref="I51:I57" si="15">SUM(F51:H51)</f>
        <v>136</v>
      </c>
      <c r="J51" s="311">
        <f>แยกชั้นปี!H51</f>
        <v>17</v>
      </c>
      <c r="K51" s="144"/>
      <c r="L51" s="42"/>
      <c r="M51" s="309">
        <f t="shared" si="13"/>
        <v>17</v>
      </c>
      <c r="N51" s="311">
        <f>จบปี63!H50</f>
        <v>30</v>
      </c>
      <c r="O51" s="144">
        <f>จบปี63!K50</f>
        <v>5</v>
      </c>
      <c r="P51" s="42"/>
      <c r="Q51" s="309">
        <f t="shared" si="14"/>
        <v>35</v>
      </c>
    </row>
    <row r="52" spans="1:18" x14ac:dyDescent="0.55000000000000004">
      <c r="A52" s="43"/>
      <c r="B52" s="260">
        <f>แยกชั้นปี!B52</f>
        <v>3</v>
      </c>
      <c r="C52" s="260" t="str">
        <f>แยกชั้นปี!C52</f>
        <v>บริหารธุรกิจบัณฑิต</v>
      </c>
      <c r="D52" s="260" t="str">
        <f>แยกชั้นปี!D52</f>
        <v>การตลาด</v>
      </c>
      <c r="E52" s="260" t="str">
        <f>แยกชั้นปี!E52</f>
        <v>ปริญญาตรี</v>
      </c>
      <c r="F52" s="311">
        <f>แยกชั้นปี!Z52</f>
        <v>114</v>
      </c>
      <c r="G52" s="144"/>
      <c r="H52" s="42"/>
      <c r="I52" s="309">
        <f t="shared" si="15"/>
        <v>114</v>
      </c>
      <c r="J52" s="311">
        <f>แยกชั้นปี!H52</f>
        <v>20</v>
      </c>
      <c r="K52" s="144"/>
      <c r="L52" s="42"/>
      <c r="M52" s="309">
        <f t="shared" si="13"/>
        <v>20</v>
      </c>
      <c r="N52" s="311">
        <f>จบปี63!H51</f>
        <v>21</v>
      </c>
      <c r="O52" s="144"/>
      <c r="P52" s="42"/>
      <c r="Q52" s="309">
        <f t="shared" si="14"/>
        <v>21</v>
      </c>
    </row>
    <row r="53" spans="1:18" x14ac:dyDescent="0.55000000000000004">
      <c r="A53" s="43"/>
      <c r="B53" s="260">
        <f>แยกชั้นปี!B53</f>
        <v>4</v>
      </c>
      <c r="C53" s="260" t="str">
        <f>แยกชั้นปี!C53</f>
        <v>บริหารธุรกิจบัณฑิต</v>
      </c>
      <c r="D53" s="260" t="str">
        <f>แยกชั้นปี!D53</f>
        <v>คอมพิวเตอร์ธุรกิจ</v>
      </c>
      <c r="E53" s="260" t="str">
        <f>แยกชั้นปี!E53</f>
        <v>ปริญญาตรี</v>
      </c>
      <c r="F53" s="311">
        <f>แยกชั้นปี!Z53</f>
        <v>99</v>
      </c>
      <c r="G53" s="144">
        <f>แยกชั้นปี!AR53</f>
        <v>46</v>
      </c>
      <c r="H53" s="42"/>
      <c r="I53" s="309">
        <f t="shared" si="15"/>
        <v>145</v>
      </c>
      <c r="J53" s="311">
        <f>แยกชั้นปี!H53</f>
        <v>27</v>
      </c>
      <c r="K53" s="144"/>
      <c r="L53" s="42"/>
      <c r="M53" s="309">
        <f t="shared" si="13"/>
        <v>27</v>
      </c>
      <c r="N53" s="311">
        <f>จบปี63!H52</f>
        <v>25</v>
      </c>
      <c r="O53" s="144">
        <f>จบปี63!K52</f>
        <v>12</v>
      </c>
      <c r="P53" s="42"/>
      <c r="Q53" s="309">
        <f t="shared" si="14"/>
        <v>37</v>
      </c>
    </row>
    <row r="54" spans="1:18" x14ac:dyDescent="0.55000000000000004">
      <c r="A54" s="43"/>
      <c r="B54" s="260">
        <f>แยกชั้นปี!B54</f>
        <v>5</v>
      </c>
      <c r="C54" s="260" t="str">
        <f>แยกชั้นปี!C54</f>
        <v>บริหารธุรกิจบัณฑิต</v>
      </c>
      <c r="D54" s="260" t="str">
        <f>แยกชั้นปี!D54</f>
        <v>บริหารธุรกิจระหว่างประเทศ</v>
      </c>
      <c r="E54" s="260" t="str">
        <f>แยกชั้นปี!E54</f>
        <v>ปริญญาตรี</v>
      </c>
      <c r="F54" s="311">
        <f>แยกชั้นปี!Z54</f>
        <v>43</v>
      </c>
      <c r="G54" s="144"/>
      <c r="H54" s="42"/>
      <c r="I54" s="309">
        <f t="shared" si="15"/>
        <v>43</v>
      </c>
      <c r="J54" s="311">
        <f>แยกชั้นปี!H54</f>
        <v>8</v>
      </c>
      <c r="K54" s="144"/>
      <c r="L54" s="42"/>
      <c r="M54" s="309">
        <f t="shared" si="13"/>
        <v>8</v>
      </c>
      <c r="N54" s="311">
        <f>จบปี63!H53</f>
        <v>3</v>
      </c>
      <c r="O54" s="144"/>
      <c r="P54" s="42"/>
      <c r="Q54" s="309">
        <f t="shared" si="14"/>
        <v>3</v>
      </c>
    </row>
    <row r="55" spans="1:18" x14ac:dyDescent="0.55000000000000004">
      <c r="A55" s="43"/>
      <c r="B55" s="260">
        <f>แยกชั้นปี!B55</f>
        <v>6</v>
      </c>
      <c r="C55" s="260" t="str">
        <f>แยกชั้นปี!C55</f>
        <v>บริหารธุรกิจบัณฑิต</v>
      </c>
      <c r="D55" s="260" t="str">
        <f>แยกชั้นปี!D55</f>
        <v>เศรษฐศาสตร์การเงินการคลัง</v>
      </c>
      <c r="E55" s="260" t="str">
        <f>แยกชั้นปี!E55</f>
        <v>ปริญญาตรี</v>
      </c>
      <c r="F55" s="311">
        <f>แยกชั้นปี!Z55</f>
        <v>30</v>
      </c>
      <c r="G55" s="144"/>
      <c r="H55" s="42"/>
      <c r="I55" s="309">
        <f t="shared" si="15"/>
        <v>30</v>
      </c>
      <c r="J55" s="311"/>
      <c r="K55" s="144"/>
      <c r="L55" s="42"/>
      <c r="M55" s="309">
        <f t="shared" si="13"/>
        <v>0</v>
      </c>
      <c r="N55" s="311">
        <f>จบปี63!H54</f>
        <v>17</v>
      </c>
      <c r="O55" s="144"/>
      <c r="P55" s="42"/>
      <c r="Q55" s="309">
        <f t="shared" si="14"/>
        <v>17</v>
      </c>
    </row>
    <row r="56" spans="1:18" x14ac:dyDescent="0.55000000000000004">
      <c r="A56" s="43"/>
      <c r="B56" s="260">
        <f>แยกชั้นปี!B56</f>
        <v>7</v>
      </c>
      <c r="C56" s="260" t="str">
        <f>แยกชั้นปี!C56</f>
        <v>บัญชีบัณฑิต</v>
      </c>
      <c r="D56" s="260" t="str">
        <f>แยกชั้นปี!D56</f>
        <v>การบัญชี</v>
      </c>
      <c r="E56" s="260" t="str">
        <f>แยกชั้นปี!E56</f>
        <v>ปริญญาตรี</v>
      </c>
      <c r="F56" s="311">
        <f>แยกชั้นปี!Z56</f>
        <v>409</v>
      </c>
      <c r="G56" s="144">
        <f>แยกชั้นปี!AR56</f>
        <v>79</v>
      </c>
      <c r="H56" s="42"/>
      <c r="I56" s="309">
        <f t="shared" si="15"/>
        <v>488</v>
      </c>
      <c r="J56" s="311">
        <f>แยกชั้นปี!H56</f>
        <v>77</v>
      </c>
      <c r="K56" s="144">
        <f>แยกชั้นปี!AC56</f>
        <v>17</v>
      </c>
      <c r="L56" s="42"/>
      <c r="M56" s="309">
        <f t="shared" si="13"/>
        <v>94</v>
      </c>
      <c r="N56" s="311">
        <f>จบปี63!H55</f>
        <v>93</v>
      </c>
      <c r="O56" s="144">
        <f>จบปี63!K55</f>
        <v>23</v>
      </c>
      <c r="P56" s="42"/>
      <c r="Q56" s="309">
        <f t="shared" si="14"/>
        <v>116</v>
      </c>
    </row>
    <row r="57" spans="1:18" x14ac:dyDescent="0.55000000000000004">
      <c r="A57" s="43"/>
      <c r="B57" s="260">
        <f>แยกชั้นปี!B57</f>
        <v>8</v>
      </c>
      <c r="C57" s="260" t="str">
        <f>แยกชั้นปี!C57</f>
        <v>บริหารธุรกิจบัณฑิต</v>
      </c>
      <c r="D57" s="260" t="str">
        <f>แยกชั้นปี!D57</f>
        <v>การจัดการธุรกิจการค้าสมัยใหม่</v>
      </c>
      <c r="E57" s="260" t="str">
        <f>แยกชั้นปี!E57</f>
        <v>ปริญญาตรี</v>
      </c>
      <c r="F57" s="311">
        <f>แยกชั้นปี!Z57</f>
        <v>37</v>
      </c>
      <c r="G57" s="144"/>
      <c r="H57" s="42"/>
      <c r="I57" s="309">
        <f t="shared" si="15"/>
        <v>37</v>
      </c>
      <c r="J57" s="311">
        <f>แยกชั้นปี!H57</f>
        <v>17</v>
      </c>
      <c r="K57" s="144"/>
      <c r="L57" s="42"/>
      <c r="M57" s="309">
        <f t="shared" si="13"/>
        <v>17</v>
      </c>
      <c r="N57" s="311"/>
      <c r="O57" s="144"/>
      <c r="P57" s="42"/>
      <c r="Q57" s="309"/>
    </row>
    <row r="58" spans="1:18" s="130" customFormat="1" x14ac:dyDescent="0.55000000000000004">
      <c r="A58" s="403" t="s">
        <v>64</v>
      </c>
      <c r="B58" s="403"/>
      <c r="C58" s="403"/>
      <c r="D58" s="403"/>
      <c r="E58" s="403"/>
      <c r="F58" s="308">
        <f>SUM(F50:F57)</f>
        <v>1018</v>
      </c>
      <c r="G58" s="308">
        <f t="shared" ref="G58:Q58" si="16">SUM(G50:G57)</f>
        <v>166</v>
      </c>
      <c r="H58" s="308">
        <f t="shared" si="16"/>
        <v>0</v>
      </c>
      <c r="I58" s="308">
        <f t="shared" si="16"/>
        <v>1184</v>
      </c>
      <c r="J58" s="308">
        <f t="shared" si="16"/>
        <v>184</v>
      </c>
      <c r="K58" s="308">
        <f t="shared" si="16"/>
        <v>17</v>
      </c>
      <c r="L58" s="308">
        <f t="shared" si="16"/>
        <v>0</v>
      </c>
      <c r="M58" s="308">
        <f t="shared" si="16"/>
        <v>201</v>
      </c>
      <c r="N58" s="308">
        <f t="shared" si="16"/>
        <v>219</v>
      </c>
      <c r="O58" s="308">
        <f t="shared" si="16"/>
        <v>40</v>
      </c>
      <c r="P58" s="308"/>
      <c r="Q58" s="308">
        <f t="shared" si="16"/>
        <v>259</v>
      </c>
      <c r="R58" s="26"/>
    </row>
    <row r="59" spans="1:18" s="130" customFormat="1" x14ac:dyDescent="0.55000000000000004">
      <c r="A59" s="234" t="s">
        <v>65</v>
      </c>
      <c r="B59" s="234"/>
      <c r="C59" s="235"/>
      <c r="D59" s="236"/>
      <c r="E59" s="236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6"/>
    </row>
    <row r="60" spans="1:18" x14ac:dyDescent="0.55000000000000004">
      <c r="A60" s="43"/>
      <c r="B60" s="260">
        <f>แยกชั้นปี!B60</f>
        <v>1</v>
      </c>
      <c r="C60" s="260" t="str">
        <f>แยกชั้นปี!C60</f>
        <v>นิติศาสตรบัณฑิต</v>
      </c>
      <c r="D60" s="260" t="str">
        <f>แยกชั้นปี!D60</f>
        <v>นิติศาสตร์</v>
      </c>
      <c r="E60" s="260" t="str">
        <f>แยกชั้นปี!E60</f>
        <v>ปริญญาตรี</v>
      </c>
      <c r="F60" s="311">
        <f>แยกชั้นปี!Z60</f>
        <v>329</v>
      </c>
      <c r="G60" s="144">
        <f>แยกชั้นปี!AR60</f>
        <v>114</v>
      </c>
      <c r="H60" s="42"/>
      <c r="I60" s="309">
        <f>SUM(F60:H60)</f>
        <v>443</v>
      </c>
      <c r="J60" s="311">
        <f>แยกชั้นปี!H60</f>
        <v>83</v>
      </c>
      <c r="K60" s="144">
        <f>แยกชั้นปี!AC60</f>
        <v>23</v>
      </c>
      <c r="L60" s="42"/>
      <c r="M60" s="309">
        <f t="shared" ref="M60:M63" si="17">SUM(J60:L60)</f>
        <v>106</v>
      </c>
      <c r="N60" s="311">
        <f>จบปี63!H58</f>
        <v>56</v>
      </c>
      <c r="O60" s="144">
        <f>จบปี63!K58</f>
        <v>9</v>
      </c>
      <c r="P60" s="42"/>
      <c r="Q60" s="309">
        <f t="shared" ref="Q60:Q63" si="18">SUM(N60:P60)</f>
        <v>65</v>
      </c>
    </row>
    <row r="61" spans="1:18" x14ac:dyDescent="0.55000000000000004">
      <c r="A61" s="43"/>
      <c r="B61" s="260">
        <f>แยกชั้นปี!B61</f>
        <v>2</v>
      </c>
      <c r="C61" s="260" t="str">
        <f>แยกชั้นปี!C61</f>
        <v>รัฐประศาสนศาสตรบัณฑิต</v>
      </c>
      <c r="D61" s="260" t="str">
        <f>แยกชั้นปี!D61</f>
        <v>รัฐประศาสนศาสตร์</v>
      </c>
      <c r="E61" s="260" t="str">
        <f>แยกชั้นปี!E61</f>
        <v>ปริญญาตรี</v>
      </c>
      <c r="F61" s="311">
        <f>แยกชั้นปี!Z61</f>
        <v>252</v>
      </c>
      <c r="G61" s="144">
        <f>แยกชั้นปี!AR61</f>
        <v>41</v>
      </c>
      <c r="H61" s="42"/>
      <c r="I61" s="309">
        <f t="shared" ref="I61:I63" si="19">SUM(F61:H61)</f>
        <v>293</v>
      </c>
      <c r="J61" s="311">
        <f>แยกชั้นปี!H61</f>
        <v>54</v>
      </c>
      <c r="K61" s="144"/>
      <c r="L61" s="42"/>
      <c r="M61" s="309">
        <f t="shared" si="17"/>
        <v>54</v>
      </c>
      <c r="N61" s="311">
        <f>จบปี63!H59</f>
        <v>55</v>
      </c>
      <c r="O61" s="144">
        <f>จบปี63!K59</f>
        <v>8</v>
      </c>
      <c r="P61" s="42"/>
      <c r="Q61" s="309">
        <f t="shared" si="18"/>
        <v>63</v>
      </c>
    </row>
    <row r="62" spans="1:18" x14ac:dyDescent="0.55000000000000004">
      <c r="A62" s="43"/>
      <c r="B62" s="260">
        <f>แยกชั้นปี!B62</f>
        <v>3</v>
      </c>
      <c r="C62" s="260" t="str">
        <f>แยกชั้นปี!C62</f>
        <v>รัฐประศาสนศาสตรมหาบัณฑิต</v>
      </c>
      <c r="D62" s="260" t="str">
        <f>แยกชั้นปี!D62</f>
        <v>การปกครองท้องถิ่น</v>
      </c>
      <c r="E62" s="260" t="str">
        <f>แยกชั้นปี!E62</f>
        <v>ปริญญาโท</v>
      </c>
      <c r="F62" s="311"/>
      <c r="G62" s="144"/>
      <c r="H62" s="42">
        <f>แยกชั้นปี!AR62</f>
        <v>4</v>
      </c>
      <c r="I62" s="309">
        <f t="shared" si="19"/>
        <v>4</v>
      </c>
      <c r="J62" s="311"/>
      <c r="K62" s="144"/>
      <c r="L62" s="42"/>
      <c r="M62" s="309"/>
      <c r="N62" s="311"/>
      <c r="O62" s="144"/>
      <c r="P62" s="42"/>
      <c r="Q62" s="309">
        <f t="shared" si="18"/>
        <v>0</v>
      </c>
    </row>
    <row r="63" spans="1:18" x14ac:dyDescent="0.55000000000000004">
      <c r="A63" s="43"/>
      <c r="B63" s="260">
        <f>แยกชั้นปี!B63</f>
        <v>4</v>
      </c>
      <c r="C63" s="260" t="str">
        <f>แยกชั้นปี!C63</f>
        <v>รัฐศาสตรบัณฑิต</v>
      </c>
      <c r="D63" s="260" t="str">
        <f>แยกชั้นปี!D63</f>
        <v>รัฐศาสตร์</v>
      </c>
      <c r="E63" s="260" t="str">
        <f>แยกชั้นปี!E63</f>
        <v>ปริญญาตรี</v>
      </c>
      <c r="F63" s="311">
        <f>แยกชั้นปี!Z63</f>
        <v>472</v>
      </c>
      <c r="G63" s="144">
        <f>แยกชั้นปี!AR63</f>
        <v>103</v>
      </c>
      <c r="H63" s="42"/>
      <c r="I63" s="309">
        <f t="shared" si="19"/>
        <v>575</v>
      </c>
      <c r="J63" s="311">
        <f>แยกชั้นปี!H63</f>
        <v>103</v>
      </c>
      <c r="K63" s="144">
        <f>แยกชั้นปี!AC63</f>
        <v>27</v>
      </c>
      <c r="L63" s="42"/>
      <c r="M63" s="309">
        <f t="shared" si="17"/>
        <v>130</v>
      </c>
      <c r="N63" s="311">
        <f>จบปี63!H60</f>
        <v>83</v>
      </c>
      <c r="O63" s="144">
        <f>จบปี63!K60</f>
        <v>12</v>
      </c>
      <c r="P63" s="42"/>
      <c r="Q63" s="309">
        <f t="shared" si="18"/>
        <v>95</v>
      </c>
    </row>
    <row r="64" spans="1:18" s="130" customFormat="1" x14ac:dyDescent="0.55000000000000004">
      <c r="A64" s="415" t="s">
        <v>74</v>
      </c>
      <c r="B64" s="415"/>
      <c r="C64" s="415"/>
      <c r="D64" s="415"/>
      <c r="E64" s="415"/>
      <c r="F64" s="318">
        <f>SUM(F60:F63)</f>
        <v>1053</v>
      </c>
      <c r="G64" s="318">
        <f t="shared" ref="G64:Q64" si="20">SUM(G60:G63)</f>
        <v>258</v>
      </c>
      <c r="H64" s="318">
        <f t="shared" si="20"/>
        <v>4</v>
      </c>
      <c r="I64" s="318">
        <f t="shared" si="20"/>
        <v>1315</v>
      </c>
      <c r="J64" s="318">
        <f t="shared" si="20"/>
        <v>240</v>
      </c>
      <c r="K64" s="318">
        <f t="shared" si="20"/>
        <v>50</v>
      </c>
      <c r="L64" s="318">
        <f t="shared" si="20"/>
        <v>0</v>
      </c>
      <c r="M64" s="318">
        <f t="shared" si="20"/>
        <v>290</v>
      </c>
      <c r="N64" s="318">
        <f t="shared" si="20"/>
        <v>194</v>
      </c>
      <c r="O64" s="318">
        <f t="shared" si="20"/>
        <v>29</v>
      </c>
      <c r="P64" s="318"/>
      <c r="Q64" s="318">
        <f t="shared" si="20"/>
        <v>223</v>
      </c>
      <c r="R64" s="26"/>
    </row>
    <row r="65" spans="1:18" s="130" customFormat="1" x14ac:dyDescent="0.55000000000000004">
      <c r="A65" s="378" t="s">
        <v>75</v>
      </c>
      <c r="B65" s="378"/>
      <c r="C65" s="378"/>
      <c r="D65" s="378"/>
      <c r="E65" s="378"/>
      <c r="F65" s="309">
        <f>F19+F37+F48+F58+F64</f>
        <v>8076</v>
      </c>
      <c r="G65" s="309">
        <f t="shared" ref="G65:Q65" si="21">G19+G37+G48+G58+G64</f>
        <v>574</v>
      </c>
      <c r="H65" s="309">
        <f t="shared" si="21"/>
        <v>531</v>
      </c>
      <c r="I65" s="309">
        <f t="shared" si="21"/>
        <v>9181</v>
      </c>
      <c r="J65" s="309">
        <f t="shared" si="21"/>
        <v>1814</v>
      </c>
      <c r="K65" s="309">
        <f t="shared" si="21"/>
        <v>102</v>
      </c>
      <c r="L65" s="309">
        <f t="shared" si="21"/>
        <v>245</v>
      </c>
      <c r="M65" s="309">
        <f t="shared" si="21"/>
        <v>2161</v>
      </c>
      <c r="N65" s="309">
        <f t="shared" si="21"/>
        <v>1833</v>
      </c>
      <c r="O65" s="309">
        <f t="shared" si="21"/>
        <v>80</v>
      </c>
      <c r="P65" s="309">
        <f t="shared" si="21"/>
        <v>189</v>
      </c>
      <c r="Q65" s="309">
        <f t="shared" si="21"/>
        <v>2102</v>
      </c>
      <c r="R65" s="26"/>
    </row>
  </sheetData>
  <mergeCells count="10">
    <mergeCell ref="N2:Q2"/>
    <mergeCell ref="A1:Q1"/>
    <mergeCell ref="A58:E58"/>
    <mergeCell ref="A64:E64"/>
    <mergeCell ref="A65:E65"/>
    <mergeCell ref="F2:I2"/>
    <mergeCell ref="J2:M2"/>
    <mergeCell ref="A19:E19"/>
    <mergeCell ref="A37:E37"/>
    <mergeCell ref="A48:E48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rowBreaks count="1" manualBreakCount="1">
    <brk id="3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4"/>
  <sheetViews>
    <sheetView tabSelected="1" zoomScale="85" zoomScaleNormal="85" workbookViewId="0">
      <selection activeCell="V23" sqref="V23"/>
    </sheetView>
  </sheetViews>
  <sheetFormatPr defaultRowHeight="12.75" x14ac:dyDescent="0.2"/>
  <cols>
    <col min="1" max="1" width="24.7109375" bestFit="1" customWidth="1"/>
    <col min="2" max="2" width="22.140625" customWidth="1"/>
    <col min="3" max="19" width="9.140625" customWidth="1"/>
  </cols>
  <sheetData>
    <row r="1" spans="1:31" ht="30.75" x14ac:dyDescent="0.7">
      <c r="A1" s="419" t="s">
        <v>137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31" ht="24" x14ac:dyDescent="0.2">
      <c r="A2" s="424" t="s">
        <v>78</v>
      </c>
      <c r="B2" s="424" t="s">
        <v>3</v>
      </c>
      <c r="C2" s="427" t="s">
        <v>99</v>
      </c>
      <c r="D2" s="428"/>
      <c r="E2" s="428"/>
      <c r="F2" s="429"/>
      <c r="G2" s="423" t="s">
        <v>10</v>
      </c>
      <c r="H2" s="420" t="s">
        <v>129</v>
      </c>
      <c r="I2" s="421"/>
      <c r="J2" s="421"/>
      <c r="K2" s="421"/>
      <c r="L2" s="422"/>
      <c r="M2" s="423" t="s">
        <v>10</v>
      </c>
      <c r="N2" s="424" t="s">
        <v>79</v>
      </c>
      <c r="O2" s="424"/>
      <c r="P2" s="424"/>
      <c r="Q2" s="424"/>
      <c r="R2" s="424"/>
      <c r="S2" s="423" t="s">
        <v>10</v>
      </c>
      <c r="T2" s="424" t="s">
        <v>150</v>
      </c>
      <c r="U2" s="424"/>
      <c r="V2" s="424"/>
      <c r="W2" s="424"/>
      <c r="X2" s="424"/>
      <c r="Y2" s="423" t="s">
        <v>10</v>
      </c>
      <c r="Z2" s="424" t="s">
        <v>156</v>
      </c>
      <c r="AA2" s="424"/>
      <c r="AB2" s="424"/>
      <c r="AC2" s="424"/>
      <c r="AD2" s="424"/>
      <c r="AE2" s="423" t="s">
        <v>10</v>
      </c>
    </row>
    <row r="3" spans="1:31" ht="24" x14ac:dyDescent="0.2">
      <c r="A3" s="424"/>
      <c r="B3" s="424"/>
      <c r="C3" s="430"/>
      <c r="D3" s="431"/>
      <c r="E3" s="431"/>
      <c r="F3" s="432"/>
      <c r="G3" s="423"/>
      <c r="H3" s="424" t="s">
        <v>14</v>
      </c>
      <c r="I3" s="424"/>
      <c r="J3" s="420" t="s">
        <v>80</v>
      </c>
      <c r="K3" s="421"/>
      <c r="L3" s="422"/>
      <c r="M3" s="423"/>
      <c r="N3" s="424" t="s">
        <v>14</v>
      </c>
      <c r="O3" s="424"/>
      <c r="P3" s="420" t="s">
        <v>80</v>
      </c>
      <c r="Q3" s="421"/>
      <c r="R3" s="422"/>
      <c r="S3" s="423"/>
      <c r="T3" s="424" t="s">
        <v>14</v>
      </c>
      <c r="U3" s="424"/>
      <c r="V3" s="420" t="s">
        <v>80</v>
      </c>
      <c r="W3" s="421"/>
      <c r="X3" s="422"/>
      <c r="Y3" s="423"/>
      <c r="Z3" s="424" t="s">
        <v>14</v>
      </c>
      <c r="AA3" s="424"/>
      <c r="AB3" s="420" t="s">
        <v>80</v>
      </c>
      <c r="AC3" s="421"/>
      <c r="AD3" s="422"/>
      <c r="AE3" s="423"/>
    </row>
    <row r="4" spans="1:31" ht="24" x14ac:dyDescent="0.2">
      <c r="A4" s="424"/>
      <c r="B4" s="424"/>
      <c r="C4" s="38" t="s">
        <v>14</v>
      </c>
      <c r="D4" s="38" t="s">
        <v>81</v>
      </c>
      <c r="E4" s="38" t="s">
        <v>38</v>
      </c>
      <c r="F4" s="38" t="s">
        <v>42</v>
      </c>
      <c r="G4" s="423"/>
      <c r="H4" s="38" t="s">
        <v>82</v>
      </c>
      <c r="I4" s="38" t="s">
        <v>83</v>
      </c>
      <c r="J4" s="38" t="s">
        <v>81</v>
      </c>
      <c r="K4" s="38" t="s">
        <v>38</v>
      </c>
      <c r="L4" s="38" t="s">
        <v>42</v>
      </c>
      <c r="M4" s="423"/>
      <c r="N4" s="39" t="s">
        <v>82</v>
      </c>
      <c r="O4" s="39" t="s">
        <v>83</v>
      </c>
      <c r="P4" s="38" t="s">
        <v>81</v>
      </c>
      <c r="Q4" s="38" t="s">
        <v>38</v>
      </c>
      <c r="R4" s="38" t="s">
        <v>42</v>
      </c>
      <c r="S4" s="423"/>
      <c r="T4" s="39" t="s">
        <v>82</v>
      </c>
      <c r="U4" s="39" t="s">
        <v>83</v>
      </c>
      <c r="V4" s="38" t="s">
        <v>81</v>
      </c>
      <c r="W4" s="38" t="s">
        <v>38</v>
      </c>
      <c r="X4" s="38" t="s">
        <v>42</v>
      </c>
      <c r="Y4" s="423"/>
      <c r="Z4" s="39" t="s">
        <v>82</v>
      </c>
      <c r="AA4" s="39" t="s">
        <v>83</v>
      </c>
      <c r="AB4" s="38" t="s">
        <v>81</v>
      </c>
      <c r="AC4" s="38" t="s">
        <v>38</v>
      </c>
      <c r="AD4" s="38" t="s">
        <v>42</v>
      </c>
      <c r="AE4" s="423"/>
    </row>
    <row r="5" spans="1:31" ht="24" x14ac:dyDescent="0.55000000000000004">
      <c r="A5" s="28" t="s">
        <v>84</v>
      </c>
      <c r="B5" s="29" t="s">
        <v>12</v>
      </c>
      <c r="C5" s="30">
        <v>10</v>
      </c>
      <c r="D5" s="30"/>
      <c r="E5" s="30"/>
      <c r="F5" s="30"/>
      <c r="G5" s="37">
        <f>SUM(C5:F5)</f>
        <v>10</v>
      </c>
      <c r="H5" s="30">
        <f>SUM(แยกชั้นปี!Z6:Z11)+แยกชั้นปี!Z13+แยกชั้นปี!Z14+แยกชั้นปี!Z18+แยกชั้นปี!Z15</f>
        <v>1203</v>
      </c>
      <c r="I5" s="30">
        <f>แยกชั้นปี!AR7</f>
        <v>10</v>
      </c>
      <c r="J5" s="30"/>
      <c r="K5" s="30"/>
      <c r="L5" s="30"/>
      <c r="M5" s="37">
        <f>SUM(H5:L5)</f>
        <v>1213</v>
      </c>
      <c r="N5" s="30">
        <f>SUM(สรุปแยก!J6:J11)+สรุปแยก!J13+สรุปแยก!J14+สรุปแยก!J15+สรุปแยก!J18</f>
        <v>381</v>
      </c>
      <c r="O5" s="30">
        <f>สรุปแยก!K7</f>
        <v>10</v>
      </c>
      <c r="P5" s="30"/>
      <c r="Q5" s="30"/>
      <c r="R5" s="30"/>
      <c r="S5" s="37">
        <f>SUM(N5:R5)</f>
        <v>391</v>
      </c>
      <c r="T5" s="30">
        <f>SUM(จบปี63!H6:H11)+จบปี63!H13+จบปี63!H14+จบปี63!H15</f>
        <v>218</v>
      </c>
      <c r="U5" s="30">
        <f>จบปี63!K7</f>
        <v>4</v>
      </c>
      <c r="V5" s="30"/>
      <c r="W5" s="30"/>
      <c r="X5" s="30"/>
      <c r="Y5" s="37">
        <f>SUM(T5:X5)</f>
        <v>222</v>
      </c>
      <c r="Z5" s="30">
        <f>จบปี64!H6+จบปี64!H7+จบปี64!H8+จบปี64!H9+จบปี64!H10+จบปี64!H11+จบปี64!H13+จบปี64!H14+จบปี64!H15</f>
        <v>193</v>
      </c>
      <c r="AA5" s="30">
        <f>จบปี64!K7</f>
        <v>3</v>
      </c>
      <c r="AB5" s="30"/>
      <c r="AC5" s="30"/>
      <c r="AD5" s="30"/>
      <c r="AE5" s="37">
        <f>SUM(Z5:AD5)</f>
        <v>196</v>
      </c>
    </row>
    <row r="6" spans="1:31" ht="24" x14ac:dyDescent="0.55000000000000004">
      <c r="A6" s="31"/>
      <c r="B6" s="29" t="s">
        <v>96</v>
      </c>
      <c r="C6" s="30">
        <v>1</v>
      </c>
      <c r="D6" s="30"/>
      <c r="E6" s="30"/>
      <c r="F6" s="30"/>
      <c r="G6" s="37">
        <f t="shared" ref="G6:G16" si="0">SUM(C6:F6)</f>
        <v>1</v>
      </c>
      <c r="H6" s="30">
        <f>แยกชั้นปี!Z12</f>
        <v>148</v>
      </c>
      <c r="I6" s="30"/>
      <c r="J6" s="30"/>
      <c r="K6" s="30"/>
      <c r="L6" s="30"/>
      <c r="M6" s="37">
        <f t="shared" ref="M6:M16" si="1">SUM(H6:L6)</f>
        <v>148</v>
      </c>
      <c r="N6" s="30">
        <f>สรุปแยก!J12</f>
        <v>27</v>
      </c>
      <c r="O6" s="30"/>
      <c r="P6" s="30"/>
      <c r="Q6" s="30"/>
      <c r="R6" s="30"/>
      <c r="S6" s="37">
        <f t="shared" ref="S6:S16" si="2">SUM(N6:R6)</f>
        <v>27</v>
      </c>
      <c r="T6" s="30">
        <f>จบปี63!H12</f>
        <v>16</v>
      </c>
      <c r="U6" s="30"/>
      <c r="V6" s="30"/>
      <c r="W6" s="30"/>
      <c r="X6" s="30"/>
      <c r="Y6" s="37">
        <f t="shared" ref="Y6:Y16" si="3">SUM(T6:X6)</f>
        <v>16</v>
      </c>
      <c r="Z6" s="30">
        <f>จบปี64!H12</f>
        <v>30</v>
      </c>
      <c r="AA6" s="30"/>
      <c r="AB6" s="30"/>
      <c r="AC6" s="30"/>
      <c r="AD6" s="30"/>
      <c r="AE6" s="37">
        <f t="shared" ref="AE6:AE16" si="4">SUM(Z6:AD6)</f>
        <v>30</v>
      </c>
    </row>
    <row r="7" spans="1:31" ht="24" x14ac:dyDescent="0.55000000000000004">
      <c r="A7" s="32"/>
      <c r="B7" s="29" t="s">
        <v>20</v>
      </c>
      <c r="C7" s="30">
        <v>2</v>
      </c>
      <c r="D7" s="30"/>
      <c r="E7" s="30"/>
      <c r="F7" s="30"/>
      <c r="G7" s="37">
        <f t="shared" si="0"/>
        <v>2</v>
      </c>
      <c r="H7" s="30">
        <f>แยกชั้นปี!Z16+แยกชั้นปี!Z17</f>
        <v>134</v>
      </c>
      <c r="I7" s="30">
        <f>แยกชั้นปี!AR17</f>
        <v>39</v>
      </c>
      <c r="J7" s="30"/>
      <c r="K7" s="30"/>
      <c r="L7" s="30"/>
      <c r="M7" s="37">
        <f t="shared" si="1"/>
        <v>173</v>
      </c>
      <c r="N7" s="30">
        <f>สรุปแยก!J16+สรุปแยก!J17</f>
        <v>30</v>
      </c>
      <c r="O7" s="30">
        <f>สรุปแยก!K17</f>
        <v>12</v>
      </c>
      <c r="P7" s="30"/>
      <c r="Q7" s="30"/>
      <c r="R7" s="30"/>
      <c r="S7" s="37">
        <f t="shared" si="2"/>
        <v>42</v>
      </c>
      <c r="T7" s="30">
        <f>SUM(จบปี63!H16:H17)</f>
        <v>24</v>
      </c>
      <c r="U7" s="30"/>
      <c r="V7" s="30"/>
      <c r="W7" s="30"/>
      <c r="X7" s="30"/>
      <c r="Y7" s="37">
        <f t="shared" si="3"/>
        <v>24</v>
      </c>
      <c r="Z7" s="30">
        <f>จบปี64!H16+จบปี64!H17</f>
        <v>20</v>
      </c>
      <c r="AA7" s="30">
        <f>จบปี64!K17</f>
        <v>4</v>
      </c>
      <c r="AB7" s="30"/>
      <c r="AC7" s="30"/>
      <c r="AD7" s="30"/>
      <c r="AE7" s="37">
        <f t="shared" si="4"/>
        <v>24</v>
      </c>
    </row>
    <row r="8" spans="1:31" ht="24" x14ac:dyDescent="0.55000000000000004">
      <c r="A8" s="33" t="s">
        <v>85</v>
      </c>
      <c r="B8" s="34" t="s">
        <v>23</v>
      </c>
      <c r="C8" s="35">
        <v>11</v>
      </c>
      <c r="D8" s="35">
        <v>1</v>
      </c>
      <c r="E8" s="35">
        <v>3</v>
      </c>
      <c r="F8" s="35">
        <v>1</v>
      </c>
      <c r="G8" s="169">
        <f t="shared" si="0"/>
        <v>16</v>
      </c>
      <c r="H8" s="35">
        <f>สรุปแยก!F37</f>
        <v>3265</v>
      </c>
      <c r="I8" s="35"/>
      <c r="J8" s="35">
        <f>สรุปแยก!H32</f>
        <v>379</v>
      </c>
      <c r="K8" s="35">
        <f>สรุปแยก!H33+สรุปแยก!H34+สรุปแยก!H35</f>
        <v>129</v>
      </c>
      <c r="L8" s="35">
        <f>สรุปแยก!H36</f>
        <v>19</v>
      </c>
      <c r="M8" s="169">
        <f t="shared" si="1"/>
        <v>3792</v>
      </c>
      <c r="N8" s="35">
        <f>สรุปแยก!J37</f>
        <v>663</v>
      </c>
      <c r="O8" s="35"/>
      <c r="P8" s="35">
        <f>สรุปแยก!L32</f>
        <v>180</v>
      </c>
      <c r="Q8" s="35">
        <f>สรุปแยก!L33</f>
        <v>50</v>
      </c>
      <c r="R8" s="35">
        <f>สรุปแยก!L36</f>
        <v>15</v>
      </c>
      <c r="S8" s="169">
        <f t="shared" si="2"/>
        <v>908</v>
      </c>
      <c r="T8" s="35">
        <f>จบปี63!H36</f>
        <v>805</v>
      </c>
      <c r="U8" s="35"/>
      <c r="V8" s="35">
        <f>จบปี63!N31</f>
        <v>169</v>
      </c>
      <c r="W8" s="35">
        <f>SUM(จบปี63!N32:N34)</f>
        <v>17</v>
      </c>
      <c r="X8" s="35">
        <f>จบปี63!N35</f>
        <v>3</v>
      </c>
      <c r="Y8" s="169">
        <f t="shared" si="3"/>
        <v>994</v>
      </c>
      <c r="Z8" s="35">
        <f>จบปี64!H35</f>
        <v>574</v>
      </c>
      <c r="AA8" s="35"/>
      <c r="AB8" s="35">
        <f>จบปี64!N31</f>
        <v>167</v>
      </c>
      <c r="AC8" s="35">
        <f>จบปี64!N32+จบปี64!N33</f>
        <v>36</v>
      </c>
      <c r="AD8" s="35">
        <f>จบปี64!N34</f>
        <v>4</v>
      </c>
      <c r="AE8" s="169">
        <f t="shared" si="4"/>
        <v>781</v>
      </c>
    </row>
    <row r="9" spans="1:31" ht="24" x14ac:dyDescent="0.55000000000000004">
      <c r="A9" s="164" t="s">
        <v>86</v>
      </c>
      <c r="B9" s="165" t="s">
        <v>45</v>
      </c>
      <c r="C9" s="166">
        <v>8</v>
      </c>
      <c r="D9" s="166"/>
      <c r="E9" s="166"/>
      <c r="F9" s="166"/>
      <c r="G9" s="168">
        <f t="shared" si="0"/>
        <v>8</v>
      </c>
      <c r="H9" s="166">
        <f>SUM(แยกชั้นปี!Z39:Z46)</f>
        <v>1177</v>
      </c>
      <c r="I9" s="166">
        <f>SUM(แยกชั้นปี!AR39:AR45)</f>
        <v>101</v>
      </c>
      <c r="J9" s="166"/>
      <c r="K9" s="166"/>
      <c r="L9" s="166"/>
      <c r="M9" s="168">
        <f t="shared" si="1"/>
        <v>1278</v>
      </c>
      <c r="N9" s="166">
        <f>SUM(สรุปแยก!J39:J46)</f>
        <v>266</v>
      </c>
      <c r="O9" s="166">
        <f>SUM(สรุปแยก!K39:K45)</f>
        <v>13</v>
      </c>
      <c r="P9" s="166"/>
      <c r="Q9" s="166"/>
      <c r="R9" s="166"/>
      <c r="S9" s="168">
        <f t="shared" si="2"/>
        <v>279</v>
      </c>
      <c r="T9" s="166">
        <f>SUM(จบปี63!H38:H45)</f>
        <v>346</v>
      </c>
      <c r="U9" s="166">
        <f>SUM(จบปี63!K38:K45)</f>
        <v>7</v>
      </c>
      <c r="V9" s="166"/>
      <c r="W9" s="166"/>
      <c r="X9" s="166"/>
      <c r="Y9" s="168">
        <f t="shared" si="3"/>
        <v>353</v>
      </c>
      <c r="Z9" s="166">
        <f>จบปี64!H46-จบปี64!H45</f>
        <v>208</v>
      </c>
      <c r="AA9" s="166">
        <f>จบปี64!K46</f>
        <v>23</v>
      </c>
      <c r="AB9" s="166"/>
      <c r="AC9" s="166"/>
      <c r="AD9" s="166"/>
      <c r="AE9" s="168">
        <f t="shared" si="4"/>
        <v>231</v>
      </c>
    </row>
    <row r="10" spans="1:31" ht="24" x14ac:dyDescent="0.55000000000000004">
      <c r="A10" s="167"/>
      <c r="B10" s="165" t="s">
        <v>52</v>
      </c>
      <c r="C10" s="166">
        <v>1</v>
      </c>
      <c r="D10" s="166"/>
      <c r="E10" s="166"/>
      <c r="F10" s="166"/>
      <c r="G10" s="168">
        <f t="shared" si="0"/>
        <v>1</v>
      </c>
      <c r="H10" s="166">
        <f>แยกชั้นปี!Z47</f>
        <v>78</v>
      </c>
      <c r="I10" s="166"/>
      <c r="J10" s="166"/>
      <c r="K10" s="166"/>
      <c r="L10" s="166"/>
      <c r="M10" s="168">
        <f t="shared" si="1"/>
        <v>78</v>
      </c>
      <c r="N10" s="166">
        <f>สรุปแยก!J47</f>
        <v>23</v>
      </c>
      <c r="O10" s="166"/>
      <c r="P10" s="166"/>
      <c r="Q10" s="166"/>
      <c r="R10" s="166"/>
      <c r="S10" s="168">
        <f t="shared" si="2"/>
        <v>23</v>
      </c>
      <c r="T10" s="166">
        <f>จบปี63!H46</f>
        <v>11</v>
      </c>
      <c r="U10" s="166"/>
      <c r="V10" s="166"/>
      <c r="W10" s="166"/>
      <c r="X10" s="166"/>
      <c r="Y10" s="168">
        <f t="shared" si="3"/>
        <v>11</v>
      </c>
      <c r="Z10" s="166">
        <f>จบปี64!H45</f>
        <v>5</v>
      </c>
      <c r="AA10" s="166"/>
      <c r="AB10" s="166"/>
      <c r="AC10" s="166"/>
      <c r="AD10" s="166"/>
      <c r="AE10" s="168">
        <f t="shared" si="4"/>
        <v>5</v>
      </c>
    </row>
    <row r="11" spans="1:31" ht="24" x14ac:dyDescent="0.55000000000000004">
      <c r="A11" s="158" t="s">
        <v>87</v>
      </c>
      <c r="B11" s="159" t="s">
        <v>45</v>
      </c>
      <c r="C11" s="160">
        <v>1</v>
      </c>
      <c r="D11" s="160"/>
      <c r="E11" s="160"/>
      <c r="F11" s="160"/>
      <c r="G11" s="163">
        <f t="shared" si="0"/>
        <v>1</v>
      </c>
      <c r="H11" s="160">
        <f>แยกชั้นปี!Z50</f>
        <v>191</v>
      </c>
      <c r="I11" s="160"/>
      <c r="J11" s="160"/>
      <c r="K11" s="160"/>
      <c r="L11" s="160"/>
      <c r="M11" s="163">
        <f t="shared" si="1"/>
        <v>191</v>
      </c>
      <c r="N11" s="160">
        <f>สรุปแยก!J50</f>
        <v>18</v>
      </c>
      <c r="O11" s="160"/>
      <c r="P11" s="160"/>
      <c r="Q11" s="160"/>
      <c r="R11" s="160"/>
      <c r="S11" s="163">
        <f t="shared" si="2"/>
        <v>18</v>
      </c>
      <c r="T11" s="160">
        <f>จบปี63!H49</f>
        <v>30</v>
      </c>
      <c r="U11" s="160"/>
      <c r="V11" s="160"/>
      <c r="W11" s="160"/>
      <c r="X11" s="160"/>
      <c r="Y11" s="163">
        <f t="shared" si="3"/>
        <v>30</v>
      </c>
      <c r="Z11" s="160">
        <f>จบปี64!H48</f>
        <v>52</v>
      </c>
      <c r="AA11" s="160"/>
      <c r="AB11" s="160"/>
      <c r="AC11" s="160"/>
      <c r="AD11" s="160"/>
      <c r="AE11" s="163">
        <f t="shared" si="4"/>
        <v>52</v>
      </c>
    </row>
    <row r="12" spans="1:31" ht="24" x14ac:dyDescent="0.55000000000000004">
      <c r="A12" s="161"/>
      <c r="B12" s="159" t="s">
        <v>55</v>
      </c>
      <c r="C12" s="160">
        <v>6</v>
      </c>
      <c r="D12" s="160"/>
      <c r="E12" s="160"/>
      <c r="F12" s="160"/>
      <c r="G12" s="163">
        <f t="shared" si="0"/>
        <v>6</v>
      </c>
      <c r="H12" s="160">
        <f>SUM(แยกชั้นปี!Z51:Z55)+แยกชั้นปี!Z57</f>
        <v>418</v>
      </c>
      <c r="I12" s="160">
        <f>SUM(แยกชั้นปี!AR51:AR54)</f>
        <v>87</v>
      </c>
      <c r="J12" s="160"/>
      <c r="K12" s="160"/>
      <c r="L12" s="160"/>
      <c r="M12" s="163">
        <f t="shared" si="1"/>
        <v>505</v>
      </c>
      <c r="N12" s="160">
        <f>SUM(สรุปแยก!J51:J55)+สรุปแยก!J57</f>
        <v>89</v>
      </c>
      <c r="O12" s="160"/>
      <c r="P12" s="160"/>
      <c r="Q12" s="160"/>
      <c r="R12" s="160"/>
      <c r="S12" s="163">
        <f t="shared" si="2"/>
        <v>89</v>
      </c>
      <c r="T12" s="160">
        <f>SUM(จบปี63!H50:H54)</f>
        <v>96</v>
      </c>
      <c r="U12" s="160">
        <f>SUM(จบปี63!K50:K54)</f>
        <v>17</v>
      </c>
      <c r="V12" s="160"/>
      <c r="W12" s="160"/>
      <c r="X12" s="160"/>
      <c r="Y12" s="163">
        <f t="shared" si="3"/>
        <v>113</v>
      </c>
      <c r="Z12" s="160">
        <f>จบปี64!H55-จบปี64!H48-จบปี64!H54</f>
        <v>67</v>
      </c>
      <c r="AA12" s="160">
        <f>จบปี64!K49+จบปี64!K51</f>
        <v>17</v>
      </c>
      <c r="AB12" s="160"/>
      <c r="AC12" s="160"/>
      <c r="AD12" s="160"/>
      <c r="AE12" s="163">
        <f t="shared" si="4"/>
        <v>84</v>
      </c>
    </row>
    <row r="13" spans="1:31" ht="24" x14ac:dyDescent="0.55000000000000004">
      <c r="A13" s="162"/>
      <c r="B13" s="159" t="s">
        <v>62</v>
      </c>
      <c r="C13" s="160">
        <v>1</v>
      </c>
      <c r="D13" s="160"/>
      <c r="E13" s="160"/>
      <c r="F13" s="160"/>
      <c r="G13" s="163">
        <f t="shared" si="0"/>
        <v>1</v>
      </c>
      <c r="H13" s="160">
        <f>แยกชั้นปี!Z56</f>
        <v>409</v>
      </c>
      <c r="I13" s="160">
        <f>แยกชั้นปี!AR56</f>
        <v>79</v>
      </c>
      <c r="J13" s="160"/>
      <c r="K13" s="160"/>
      <c r="L13" s="160"/>
      <c r="M13" s="163">
        <f t="shared" si="1"/>
        <v>488</v>
      </c>
      <c r="N13" s="160">
        <f>สรุปแยก!J56</f>
        <v>77</v>
      </c>
      <c r="O13" s="160">
        <f>สรุปแยก!K56</f>
        <v>17</v>
      </c>
      <c r="P13" s="160"/>
      <c r="Q13" s="160"/>
      <c r="R13" s="160"/>
      <c r="S13" s="163">
        <f t="shared" si="2"/>
        <v>94</v>
      </c>
      <c r="T13" s="160">
        <f>จบปี63!H55</f>
        <v>93</v>
      </c>
      <c r="U13" s="160">
        <f>จบปี63!K55</f>
        <v>23</v>
      </c>
      <c r="V13" s="160"/>
      <c r="W13" s="160"/>
      <c r="X13" s="160"/>
      <c r="Y13" s="163">
        <f t="shared" si="3"/>
        <v>116</v>
      </c>
      <c r="Z13" s="160">
        <f>จบปี64!H54</f>
        <v>115</v>
      </c>
      <c r="AA13" s="160">
        <f>จบปี64!K54</f>
        <v>16</v>
      </c>
      <c r="AB13" s="160"/>
      <c r="AC13" s="160"/>
      <c r="AD13" s="160"/>
      <c r="AE13" s="163">
        <f t="shared" si="4"/>
        <v>131</v>
      </c>
    </row>
    <row r="14" spans="1:31" ht="24" x14ac:dyDescent="0.55000000000000004">
      <c r="A14" s="153" t="s">
        <v>88</v>
      </c>
      <c r="B14" s="154" t="s">
        <v>66</v>
      </c>
      <c r="C14" s="155">
        <v>1</v>
      </c>
      <c r="D14" s="155"/>
      <c r="E14" s="155"/>
      <c r="F14" s="155"/>
      <c r="G14" s="170">
        <f t="shared" si="0"/>
        <v>1</v>
      </c>
      <c r="H14" s="155">
        <f>แยกชั้นปี!Z60</f>
        <v>329</v>
      </c>
      <c r="I14" s="155">
        <f>แยกชั้นปี!AR60</f>
        <v>114</v>
      </c>
      <c r="J14" s="155"/>
      <c r="K14" s="155"/>
      <c r="L14" s="155"/>
      <c r="M14" s="170">
        <f t="shared" si="1"/>
        <v>443</v>
      </c>
      <c r="N14" s="155">
        <f>สรุปแยก!J60</f>
        <v>83</v>
      </c>
      <c r="O14" s="155">
        <f>สรุปแยก!K60</f>
        <v>23</v>
      </c>
      <c r="P14" s="155"/>
      <c r="Q14" s="155"/>
      <c r="R14" s="155"/>
      <c r="S14" s="170">
        <f t="shared" si="2"/>
        <v>106</v>
      </c>
      <c r="T14" s="155">
        <f>จบปี63!H58</f>
        <v>56</v>
      </c>
      <c r="U14" s="155">
        <f>จบปี63!K58</f>
        <v>9</v>
      </c>
      <c r="V14" s="155"/>
      <c r="W14" s="155"/>
      <c r="X14" s="155"/>
      <c r="Y14" s="170">
        <f t="shared" si="3"/>
        <v>65</v>
      </c>
      <c r="Z14" s="155">
        <f>จบปี64!H57</f>
        <v>40</v>
      </c>
      <c r="AA14" s="155">
        <f>จบปี64!K57</f>
        <v>20</v>
      </c>
      <c r="AB14" s="155"/>
      <c r="AC14" s="155"/>
      <c r="AD14" s="155"/>
      <c r="AE14" s="170">
        <f t="shared" si="4"/>
        <v>60</v>
      </c>
    </row>
    <row r="15" spans="1:31" ht="24" x14ac:dyDescent="0.55000000000000004">
      <c r="A15" s="156"/>
      <c r="B15" s="154" t="s">
        <v>68</v>
      </c>
      <c r="C15" s="155">
        <v>1</v>
      </c>
      <c r="D15" s="155">
        <v>1</v>
      </c>
      <c r="E15" s="155"/>
      <c r="F15" s="155"/>
      <c r="G15" s="170">
        <f t="shared" si="0"/>
        <v>2</v>
      </c>
      <c r="H15" s="155">
        <f>แยกชั้นปี!Z61</f>
        <v>252</v>
      </c>
      <c r="I15" s="155">
        <f>แยกชั้นปี!AR61</f>
        <v>41</v>
      </c>
      <c r="J15" s="155"/>
      <c r="K15" s="155">
        <f>แยกชั้นปี!AR62</f>
        <v>4</v>
      </c>
      <c r="L15" s="155"/>
      <c r="M15" s="170">
        <f t="shared" si="1"/>
        <v>297</v>
      </c>
      <c r="N15" s="155">
        <f>สรุปแยก!J61</f>
        <v>54</v>
      </c>
      <c r="O15" s="155"/>
      <c r="P15" s="155"/>
      <c r="Q15" s="155"/>
      <c r="R15" s="155"/>
      <c r="S15" s="170">
        <f t="shared" si="2"/>
        <v>54</v>
      </c>
      <c r="T15" s="155">
        <f>จบปี63!H59</f>
        <v>55</v>
      </c>
      <c r="U15" s="155">
        <f>จบปี63!K59</f>
        <v>8</v>
      </c>
      <c r="V15" s="155"/>
      <c r="W15" s="155"/>
      <c r="X15" s="155"/>
      <c r="Y15" s="170">
        <f t="shared" si="3"/>
        <v>63</v>
      </c>
      <c r="Z15" s="155">
        <f>จบปี64!H58</f>
        <v>56</v>
      </c>
      <c r="AA15" s="155">
        <f>จบปี64!K58</f>
        <v>12</v>
      </c>
      <c r="AB15" s="155"/>
      <c r="AC15" s="155">
        <f>จบปี64!N59</f>
        <v>1</v>
      </c>
      <c r="AD15" s="155"/>
      <c r="AE15" s="170">
        <f t="shared" si="4"/>
        <v>69</v>
      </c>
    </row>
    <row r="16" spans="1:31" ht="24" x14ac:dyDescent="0.55000000000000004">
      <c r="A16" s="157"/>
      <c r="B16" s="154" t="s">
        <v>72</v>
      </c>
      <c r="C16" s="155">
        <v>1</v>
      </c>
      <c r="D16" s="155"/>
      <c r="E16" s="155"/>
      <c r="F16" s="155"/>
      <c r="G16" s="170">
        <f t="shared" si="0"/>
        <v>1</v>
      </c>
      <c r="H16" s="155">
        <f>แยกชั้นปี!Z63</f>
        <v>472</v>
      </c>
      <c r="I16" s="155">
        <f>แยกชั้นปี!AR63</f>
        <v>103</v>
      </c>
      <c r="J16" s="155"/>
      <c r="K16" s="155"/>
      <c r="L16" s="155"/>
      <c r="M16" s="170">
        <f t="shared" si="1"/>
        <v>575</v>
      </c>
      <c r="N16" s="155">
        <f>สรุปแยก!J63</f>
        <v>103</v>
      </c>
      <c r="O16" s="155">
        <f>สรุปแยก!K63</f>
        <v>27</v>
      </c>
      <c r="P16" s="155"/>
      <c r="Q16" s="155"/>
      <c r="R16" s="155"/>
      <c r="S16" s="170">
        <f t="shared" si="2"/>
        <v>130</v>
      </c>
      <c r="T16" s="155">
        <f>จบปี63!H60</f>
        <v>83</v>
      </c>
      <c r="U16" s="155">
        <f>จบปี63!K60</f>
        <v>12</v>
      </c>
      <c r="V16" s="155"/>
      <c r="W16" s="155"/>
      <c r="X16" s="155"/>
      <c r="Y16" s="170">
        <f t="shared" si="3"/>
        <v>95</v>
      </c>
      <c r="Z16" s="155">
        <f>จบปี64!H60</f>
        <v>102</v>
      </c>
      <c r="AA16" s="155">
        <f>จบปี64!K60</f>
        <v>4</v>
      </c>
      <c r="AB16" s="155"/>
      <c r="AC16" s="155"/>
      <c r="AD16" s="155"/>
      <c r="AE16" s="170">
        <f t="shared" si="4"/>
        <v>106</v>
      </c>
    </row>
    <row r="17" spans="1:31" ht="24" x14ac:dyDescent="0.55000000000000004">
      <c r="A17" s="425" t="s">
        <v>10</v>
      </c>
      <c r="B17" s="426"/>
      <c r="C17" s="36">
        <f>SUM(C5:C16)</f>
        <v>44</v>
      </c>
      <c r="D17" s="36">
        <f t="shared" ref="D17:Y17" si="5">SUM(D5:D16)</f>
        <v>2</v>
      </c>
      <c r="E17" s="36">
        <f t="shared" si="5"/>
        <v>3</v>
      </c>
      <c r="F17" s="36">
        <f t="shared" si="5"/>
        <v>1</v>
      </c>
      <c r="G17" s="36">
        <f t="shared" si="5"/>
        <v>50</v>
      </c>
      <c r="H17" s="36">
        <f t="shared" si="5"/>
        <v>8076</v>
      </c>
      <c r="I17" s="36">
        <f t="shared" si="5"/>
        <v>574</v>
      </c>
      <c r="J17" s="36">
        <f t="shared" si="5"/>
        <v>379</v>
      </c>
      <c r="K17" s="36">
        <f t="shared" si="5"/>
        <v>133</v>
      </c>
      <c r="L17" s="36">
        <f t="shared" si="5"/>
        <v>19</v>
      </c>
      <c r="M17" s="36">
        <f t="shared" si="5"/>
        <v>9181</v>
      </c>
      <c r="N17" s="36">
        <f t="shared" si="5"/>
        <v>1814</v>
      </c>
      <c r="O17" s="36">
        <f t="shared" si="5"/>
        <v>102</v>
      </c>
      <c r="P17" s="36">
        <f t="shared" si="5"/>
        <v>180</v>
      </c>
      <c r="Q17" s="36">
        <f t="shared" si="5"/>
        <v>50</v>
      </c>
      <c r="R17" s="36"/>
      <c r="S17" s="36">
        <f t="shared" si="5"/>
        <v>2161</v>
      </c>
      <c r="T17" s="36">
        <f t="shared" si="5"/>
        <v>1833</v>
      </c>
      <c r="U17" s="36">
        <f t="shared" si="5"/>
        <v>80</v>
      </c>
      <c r="V17" s="36">
        <f t="shared" si="5"/>
        <v>169</v>
      </c>
      <c r="W17" s="36">
        <f t="shared" si="5"/>
        <v>17</v>
      </c>
      <c r="X17" s="36">
        <f t="shared" si="5"/>
        <v>3</v>
      </c>
      <c r="Y17" s="36">
        <f t="shared" si="5"/>
        <v>2102</v>
      </c>
      <c r="Z17" s="36">
        <f t="shared" ref="Z17:AE17" si="6">SUM(Z5:Z16)</f>
        <v>1462</v>
      </c>
      <c r="AA17" s="36">
        <f t="shared" si="6"/>
        <v>99</v>
      </c>
      <c r="AB17" s="36">
        <f t="shared" si="6"/>
        <v>167</v>
      </c>
      <c r="AC17" s="36">
        <f t="shared" si="6"/>
        <v>37</v>
      </c>
      <c r="AD17" s="36">
        <f t="shared" si="6"/>
        <v>4</v>
      </c>
      <c r="AE17" s="36">
        <f t="shared" si="6"/>
        <v>1769</v>
      </c>
    </row>
    <row r="22" spans="1:31" x14ac:dyDescent="0.2">
      <c r="G22" s="41"/>
      <c r="H22" s="41"/>
      <c r="I22" s="41"/>
    </row>
    <row r="23" spans="1:31" x14ac:dyDescent="0.2">
      <c r="G23" s="41"/>
      <c r="H23" s="41"/>
      <c r="I23" s="41"/>
    </row>
    <row r="24" spans="1:31" x14ac:dyDescent="0.2">
      <c r="G24" s="41"/>
      <c r="H24" s="41"/>
      <c r="I24" s="41"/>
    </row>
  </sheetData>
  <mergeCells count="22">
    <mergeCell ref="Z2:AD2"/>
    <mergeCell ref="AE2:AE4"/>
    <mergeCell ref="Z3:AA3"/>
    <mergeCell ref="AB3:AD3"/>
    <mergeCell ref="T2:X2"/>
    <mergeCell ref="Y2:Y4"/>
    <mergeCell ref="T3:U3"/>
    <mergeCell ref="V3:X3"/>
    <mergeCell ref="A17:B17"/>
    <mergeCell ref="A2:A4"/>
    <mergeCell ref="B2:B4"/>
    <mergeCell ref="C2:F3"/>
    <mergeCell ref="G2:G4"/>
    <mergeCell ref="A1:S1"/>
    <mergeCell ref="H2:L2"/>
    <mergeCell ref="M2:M4"/>
    <mergeCell ref="N2:R2"/>
    <mergeCell ref="S2:S4"/>
    <mergeCell ref="H3:I3"/>
    <mergeCell ref="J3:L3"/>
    <mergeCell ref="N3:O3"/>
    <mergeCell ref="P3:R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0"/>
  <sheetViews>
    <sheetView zoomScale="115" zoomScaleNormal="115" workbookViewId="0">
      <selection activeCell="C17" sqref="C17"/>
    </sheetView>
  </sheetViews>
  <sheetFormatPr defaultRowHeight="12.75" x14ac:dyDescent="0.2"/>
  <cols>
    <col min="1" max="1" width="1.28515625" style="40" customWidth="1"/>
    <col min="2" max="2" width="42.28515625" style="40" customWidth="1"/>
    <col min="3" max="5" width="8" style="40" customWidth="1"/>
    <col min="6" max="14" width="7.42578125" style="40" customWidth="1"/>
    <col min="15" max="17" width="8" style="40" customWidth="1"/>
    <col min="18" max="16384" width="9.140625" style="40"/>
  </cols>
  <sheetData>
    <row r="1" spans="1:17" ht="24.75" x14ac:dyDescent="0.6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 t="s">
        <v>104</v>
      </c>
    </row>
    <row r="2" spans="1:17" ht="5.25" customHeight="1" x14ac:dyDescent="0.6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7"/>
    </row>
    <row r="3" spans="1:17" ht="27.75" x14ac:dyDescent="0.65">
      <c r="A3" s="438" t="s">
        <v>139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</row>
    <row r="4" spans="1:17" ht="4.5" customHeight="1" x14ac:dyDescent="0.6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22.5" x14ac:dyDescent="0.2">
      <c r="A5" s="439" t="s">
        <v>105</v>
      </c>
      <c r="B5" s="439"/>
      <c r="C5" s="440" t="s">
        <v>106</v>
      </c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 t="s">
        <v>75</v>
      </c>
      <c r="P5" s="440"/>
      <c r="Q5" s="440"/>
    </row>
    <row r="6" spans="1:17" ht="22.5" x14ac:dyDescent="0.2">
      <c r="A6" s="439"/>
      <c r="B6" s="439"/>
      <c r="C6" s="440" t="s">
        <v>14</v>
      </c>
      <c r="D6" s="440"/>
      <c r="E6" s="440"/>
      <c r="F6" s="440" t="s">
        <v>34</v>
      </c>
      <c r="G6" s="440"/>
      <c r="H6" s="440"/>
      <c r="I6" s="440" t="s">
        <v>38</v>
      </c>
      <c r="J6" s="440"/>
      <c r="K6" s="440"/>
      <c r="L6" s="440" t="s">
        <v>42</v>
      </c>
      <c r="M6" s="440"/>
      <c r="N6" s="440"/>
      <c r="O6" s="440"/>
      <c r="P6" s="440"/>
      <c r="Q6" s="440"/>
    </row>
    <row r="7" spans="1:17" ht="22.5" x14ac:dyDescent="0.2">
      <c r="A7" s="439"/>
      <c r="B7" s="439"/>
      <c r="C7" s="145" t="s">
        <v>8</v>
      </c>
      <c r="D7" s="145" t="s">
        <v>9</v>
      </c>
      <c r="E7" s="145" t="s">
        <v>10</v>
      </c>
      <c r="F7" s="145" t="s">
        <v>8</v>
      </c>
      <c r="G7" s="145" t="s">
        <v>9</v>
      </c>
      <c r="H7" s="145" t="s">
        <v>10</v>
      </c>
      <c r="I7" s="145" t="s">
        <v>8</v>
      </c>
      <c r="J7" s="145" t="s">
        <v>9</v>
      </c>
      <c r="K7" s="145" t="s">
        <v>10</v>
      </c>
      <c r="L7" s="145" t="s">
        <v>8</v>
      </c>
      <c r="M7" s="145" t="s">
        <v>9</v>
      </c>
      <c r="N7" s="145" t="s">
        <v>10</v>
      </c>
      <c r="O7" s="145" t="s">
        <v>8</v>
      </c>
      <c r="P7" s="145" t="s">
        <v>9</v>
      </c>
      <c r="Q7" s="145" t="s">
        <v>10</v>
      </c>
    </row>
    <row r="8" spans="1:17" ht="22.5" x14ac:dyDescent="0.2">
      <c r="A8" s="441" t="s">
        <v>11</v>
      </c>
      <c r="B8" s="441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17" ht="22.5" x14ac:dyDescent="0.55000000000000004">
      <c r="A9" s="50"/>
      <c r="B9" s="51" t="str">
        <f>[1]แยกชั้นปี!D6</f>
        <v>วิทยาการคอมพิวเตอร์</v>
      </c>
      <c r="C9" s="52">
        <f>แยกชั้นปี!BK6</f>
        <v>54</v>
      </c>
      <c r="D9" s="52">
        <f>แยกชั้นปี!BL6</f>
        <v>17</v>
      </c>
      <c r="E9" s="52">
        <f>แยกชั้นปี!BM6</f>
        <v>71</v>
      </c>
      <c r="F9" s="52"/>
      <c r="G9" s="52"/>
      <c r="H9" s="52"/>
      <c r="I9" s="52"/>
      <c r="J9" s="52"/>
      <c r="K9" s="52"/>
      <c r="L9" s="52"/>
      <c r="M9" s="52"/>
      <c r="N9" s="52"/>
      <c r="O9" s="54">
        <f>C9+F9+I9+L9</f>
        <v>54</v>
      </c>
      <c r="P9" s="54">
        <f>D9+G9+J9+M9</f>
        <v>17</v>
      </c>
      <c r="Q9" s="53">
        <f>SUM(O9:P9)</f>
        <v>71</v>
      </c>
    </row>
    <row r="10" spans="1:17" ht="22.5" x14ac:dyDescent="0.55000000000000004">
      <c r="A10" s="55"/>
      <c r="B10" s="56" t="str">
        <f>[1]แยกชั้นปี!D7</f>
        <v>เทคโนโลยีสารสนเทศ</v>
      </c>
      <c r="C10" s="57">
        <f>แยกชั้นปี!BK7</f>
        <v>73</v>
      </c>
      <c r="D10" s="57">
        <f>แยกชั้นปี!BL7</f>
        <v>13</v>
      </c>
      <c r="E10" s="57">
        <f>แยกชั้นปี!BM7</f>
        <v>86</v>
      </c>
      <c r="F10" s="57"/>
      <c r="G10" s="57"/>
      <c r="H10" s="57"/>
      <c r="I10" s="57"/>
      <c r="J10" s="57"/>
      <c r="K10" s="57"/>
      <c r="L10" s="57"/>
      <c r="M10" s="57"/>
      <c r="N10" s="57"/>
      <c r="O10" s="59">
        <f t="shared" ref="O10:P17" si="0">C10+F10+I10+L10</f>
        <v>73</v>
      </c>
      <c r="P10" s="59">
        <f t="shared" si="0"/>
        <v>13</v>
      </c>
      <c r="Q10" s="58">
        <f t="shared" ref="Q10:Q17" si="1">SUM(O10:P10)</f>
        <v>86</v>
      </c>
    </row>
    <row r="11" spans="1:17" ht="22.5" x14ac:dyDescent="0.55000000000000004">
      <c r="A11" s="55"/>
      <c r="B11" s="56" t="str">
        <f>[1]แยกชั้นปี!D8</f>
        <v>วิศวกรรมซอฟแวร์</v>
      </c>
      <c r="C11" s="57">
        <f>แยกชั้นปี!BK8</f>
        <v>47</v>
      </c>
      <c r="D11" s="57">
        <f>แยกชั้นปี!BL8</f>
        <v>16</v>
      </c>
      <c r="E11" s="57">
        <f>แยกชั้นปี!BM8</f>
        <v>63</v>
      </c>
      <c r="F11" s="57"/>
      <c r="G11" s="57"/>
      <c r="H11" s="57"/>
      <c r="I11" s="57"/>
      <c r="J11" s="57"/>
      <c r="K11" s="57"/>
      <c r="L11" s="57"/>
      <c r="M11" s="57"/>
      <c r="N11" s="57"/>
      <c r="O11" s="59">
        <f t="shared" si="0"/>
        <v>47</v>
      </c>
      <c r="P11" s="59">
        <f t="shared" si="0"/>
        <v>16</v>
      </c>
      <c r="Q11" s="58">
        <f t="shared" si="1"/>
        <v>63</v>
      </c>
    </row>
    <row r="12" spans="1:17" ht="22.5" x14ac:dyDescent="0.55000000000000004">
      <c r="A12" s="55"/>
      <c r="B12" s="56" t="str">
        <f>[1]แยกชั้นปี!D9</f>
        <v>สาธารณสุขชุมชน</v>
      </c>
      <c r="C12" s="57">
        <f>แยกชั้นปี!BK9</f>
        <v>19</v>
      </c>
      <c r="D12" s="57">
        <f>แยกชั้นปี!BL9</f>
        <v>258</v>
      </c>
      <c r="E12" s="57">
        <f>แยกชั้นปี!BM9</f>
        <v>277</v>
      </c>
      <c r="F12" s="57"/>
      <c r="G12" s="57"/>
      <c r="H12" s="57"/>
      <c r="I12" s="57"/>
      <c r="J12" s="57"/>
      <c r="K12" s="57"/>
      <c r="L12" s="57"/>
      <c r="M12" s="57"/>
      <c r="N12" s="57"/>
      <c r="O12" s="59">
        <f t="shared" si="0"/>
        <v>19</v>
      </c>
      <c r="P12" s="59">
        <f t="shared" si="0"/>
        <v>258</v>
      </c>
      <c r="Q12" s="58">
        <f t="shared" si="1"/>
        <v>277</v>
      </c>
    </row>
    <row r="13" spans="1:17" ht="22.5" x14ac:dyDescent="0.55000000000000004">
      <c r="A13" s="55"/>
      <c r="B13" s="56" t="str">
        <f>[1]แยกชั้นปี!D10</f>
        <v>วิทยาศาสตร์การกีฬา</v>
      </c>
      <c r="C13" s="57">
        <f>แยกชั้นปี!BK10</f>
        <v>368</v>
      </c>
      <c r="D13" s="57">
        <f>แยกชั้นปี!BL10</f>
        <v>107</v>
      </c>
      <c r="E13" s="57">
        <f>แยกชั้นปี!BM10</f>
        <v>475</v>
      </c>
      <c r="F13" s="57"/>
      <c r="G13" s="57"/>
      <c r="H13" s="57"/>
      <c r="I13" s="57"/>
      <c r="J13" s="57"/>
      <c r="K13" s="57"/>
      <c r="L13" s="57"/>
      <c r="M13" s="57"/>
      <c r="N13" s="57"/>
      <c r="O13" s="59">
        <f t="shared" si="0"/>
        <v>368</v>
      </c>
      <c r="P13" s="59">
        <f t="shared" si="0"/>
        <v>107</v>
      </c>
      <c r="Q13" s="58">
        <f t="shared" si="1"/>
        <v>475</v>
      </c>
    </row>
    <row r="14" spans="1:17" ht="22.5" x14ac:dyDescent="0.55000000000000004">
      <c r="A14" s="55"/>
      <c r="B14" s="56" t="str">
        <f>[1]แยกชั้นปี!D11</f>
        <v>วิทยาศาสตร์สิ่งแวดล้อม</v>
      </c>
      <c r="C14" s="57">
        <f>แยกชั้นปี!BK11</f>
        <v>11</v>
      </c>
      <c r="D14" s="57">
        <f>แยกชั้นปี!BL11</f>
        <v>34</v>
      </c>
      <c r="E14" s="57">
        <f>แยกชั้นปี!BM11</f>
        <v>45</v>
      </c>
      <c r="F14" s="57"/>
      <c r="G14" s="57"/>
      <c r="H14" s="57"/>
      <c r="I14" s="57"/>
      <c r="J14" s="57"/>
      <c r="K14" s="57"/>
      <c r="L14" s="57"/>
      <c r="M14" s="57"/>
      <c r="N14" s="57"/>
      <c r="O14" s="59">
        <f t="shared" si="0"/>
        <v>11</v>
      </c>
      <c r="P14" s="59">
        <f t="shared" si="0"/>
        <v>34</v>
      </c>
      <c r="Q14" s="58">
        <f t="shared" si="1"/>
        <v>45</v>
      </c>
    </row>
    <row r="15" spans="1:17" ht="22.5" x14ac:dyDescent="0.55000000000000004">
      <c r="A15" s="55"/>
      <c r="B15" s="56" t="str">
        <f>[1]แยกชั้นปี!D13</f>
        <v>วิทยาศาสตร์และเทคโนโลยีอาหาร</v>
      </c>
      <c r="C15" s="57">
        <f>แยกชั้นปี!BK13</f>
        <v>5</v>
      </c>
      <c r="D15" s="57">
        <f>แยกชั้นปี!BL13</f>
        <v>35</v>
      </c>
      <c r="E15" s="57">
        <f>แยกชั้นปี!BM13</f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9">
        <f t="shared" si="0"/>
        <v>5</v>
      </c>
      <c r="P15" s="59">
        <f t="shared" si="0"/>
        <v>35</v>
      </c>
      <c r="Q15" s="58">
        <f t="shared" si="1"/>
        <v>40</v>
      </c>
    </row>
    <row r="16" spans="1:17" ht="22.5" x14ac:dyDescent="0.55000000000000004">
      <c r="A16" s="55"/>
      <c r="B16" s="56" t="str">
        <f>[1]แยกชั้นปี!D14</f>
        <v>เทคโนโลยีการเกษตร</v>
      </c>
      <c r="C16" s="57">
        <f>แยกชั้นปี!BK14</f>
        <v>32</v>
      </c>
      <c r="D16" s="57">
        <f>แยกชั้นปี!BL14</f>
        <v>28</v>
      </c>
      <c r="E16" s="57">
        <f>แยกชั้นปี!BM14</f>
        <v>60</v>
      </c>
      <c r="F16" s="57"/>
      <c r="G16" s="57"/>
      <c r="H16" s="57"/>
      <c r="I16" s="57"/>
      <c r="J16" s="57"/>
      <c r="K16" s="57"/>
      <c r="L16" s="57"/>
      <c r="M16" s="57"/>
      <c r="N16" s="57"/>
      <c r="O16" s="59">
        <f t="shared" si="0"/>
        <v>32</v>
      </c>
      <c r="P16" s="59">
        <f t="shared" si="0"/>
        <v>28</v>
      </c>
      <c r="Q16" s="58">
        <f t="shared" si="1"/>
        <v>60</v>
      </c>
    </row>
    <row r="17" spans="1:17" ht="22.5" x14ac:dyDescent="0.55000000000000004">
      <c r="A17" s="55"/>
      <c r="B17" s="56" t="str">
        <f>[1]แยกชั้นปี!D15</f>
        <v>เทคโนโลยีการจัดการอุตสาหกรรม</v>
      </c>
      <c r="C17" s="57">
        <f>แยกชั้นปี!BK15</f>
        <v>35</v>
      </c>
      <c r="D17" s="57">
        <f>แยกชั้นปี!BL15</f>
        <v>15</v>
      </c>
      <c r="E17" s="57">
        <f>แยกชั้นปี!BM15</f>
        <v>50</v>
      </c>
      <c r="F17" s="57"/>
      <c r="G17" s="57"/>
      <c r="H17" s="57"/>
      <c r="I17" s="57"/>
      <c r="J17" s="57"/>
      <c r="K17" s="57"/>
      <c r="L17" s="57"/>
      <c r="M17" s="57"/>
      <c r="N17" s="57"/>
      <c r="O17" s="59">
        <f t="shared" si="0"/>
        <v>35</v>
      </c>
      <c r="P17" s="59">
        <f t="shared" si="0"/>
        <v>15</v>
      </c>
      <c r="Q17" s="58">
        <f t="shared" si="1"/>
        <v>50</v>
      </c>
    </row>
    <row r="18" spans="1:17" ht="22.5" x14ac:dyDescent="0.55000000000000004">
      <c r="A18" s="55"/>
      <c r="B18" s="60" t="str">
        <f>แยกชั้นปี!D18</f>
        <v>อาชีวอนามัยและความปลอดภัย</v>
      </c>
      <c r="C18" s="61">
        <f>แยกชั้นปี!BK18</f>
        <v>2</v>
      </c>
      <c r="D18" s="61">
        <f>แยกชั้นปี!BL18</f>
        <v>44</v>
      </c>
      <c r="E18" s="61">
        <f>แยกชั้นปี!BM18</f>
        <v>46</v>
      </c>
      <c r="F18" s="61"/>
      <c r="G18" s="61"/>
      <c r="H18" s="61"/>
      <c r="I18" s="61"/>
      <c r="J18" s="61"/>
      <c r="K18" s="61"/>
      <c r="L18" s="61"/>
      <c r="M18" s="61"/>
      <c r="N18" s="61"/>
      <c r="O18" s="63">
        <f t="shared" ref="O18" si="2">C18+F18+I18+L18</f>
        <v>2</v>
      </c>
      <c r="P18" s="63">
        <f t="shared" ref="P18" si="3">D18+G18+J18+M18</f>
        <v>44</v>
      </c>
      <c r="Q18" s="62">
        <f t="shared" ref="Q18" si="4">SUM(O18:P18)</f>
        <v>46</v>
      </c>
    </row>
    <row r="19" spans="1:17" ht="22.5" x14ac:dyDescent="0.55000000000000004">
      <c r="A19" s="55"/>
      <c r="B19" s="64" t="s">
        <v>107</v>
      </c>
      <c r="C19" s="65">
        <f>SUM(C9:C18)</f>
        <v>646</v>
      </c>
      <c r="D19" s="65">
        <f t="shared" ref="D19:E19" si="5">SUM(D9:D18)</f>
        <v>567</v>
      </c>
      <c r="E19" s="65">
        <f t="shared" si="5"/>
        <v>1213</v>
      </c>
      <c r="F19" s="65"/>
      <c r="G19" s="65"/>
      <c r="H19" s="65"/>
      <c r="I19" s="65"/>
      <c r="J19" s="65"/>
      <c r="K19" s="65"/>
      <c r="L19" s="65"/>
      <c r="M19" s="65"/>
      <c r="N19" s="65"/>
      <c r="O19" s="65">
        <f t="shared" ref="O19:Q19" si="6">SUM(O9:O18)</f>
        <v>646</v>
      </c>
      <c r="P19" s="65">
        <f t="shared" si="6"/>
        <v>567</v>
      </c>
      <c r="Q19" s="65">
        <f t="shared" si="6"/>
        <v>1213</v>
      </c>
    </row>
    <row r="20" spans="1:17" ht="22.5" x14ac:dyDescent="0.55000000000000004">
      <c r="A20" s="55"/>
      <c r="B20" s="108" t="str">
        <f>[1]แยกชั้นปี!D12</f>
        <v>วิศวกรรมโลจิสติกส์</v>
      </c>
      <c r="C20" s="66">
        <f>แยกชั้นปี!BK12</f>
        <v>37</v>
      </c>
      <c r="D20" s="66">
        <f>แยกชั้นปี!BL12</f>
        <v>111</v>
      </c>
      <c r="E20" s="67">
        <f t="shared" ref="E20" si="7">SUM(C20:D20)</f>
        <v>148</v>
      </c>
      <c r="F20" s="66"/>
      <c r="G20" s="66"/>
      <c r="H20" s="66"/>
      <c r="I20" s="66"/>
      <c r="J20" s="66"/>
      <c r="K20" s="66"/>
      <c r="L20" s="66"/>
      <c r="M20" s="66"/>
      <c r="N20" s="66"/>
      <c r="O20" s="68">
        <f>C20+F20+I20+L20</f>
        <v>37</v>
      </c>
      <c r="P20" s="68">
        <f>D20+G20+J20+M20</f>
        <v>111</v>
      </c>
      <c r="Q20" s="67">
        <f>SUM(O20:P20)</f>
        <v>148</v>
      </c>
    </row>
    <row r="21" spans="1:17" ht="22.5" x14ac:dyDescent="0.55000000000000004">
      <c r="A21" s="55"/>
      <c r="B21" s="64" t="s">
        <v>108</v>
      </c>
      <c r="C21" s="65">
        <f>SUM(C20)</f>
        <v>37</v>
      </c>
      <c r="D21" s="65">
        <f>SUM(D20)</f>
        <v>111</v>
      </c>
      <c r="E21" s="65">
        <f>SUM(E20)</f>
        <v>148</v>
      </c>
      <c r="F21" s="65"/>
      <c r="G21" s="65"/>
      <c r="H21" s="65"/>
      <c r="I21" s="65"/>
      <c r="J21" s="65"/>
      <c r="K21" s="65"/>
      <c r="L21" s="65"/>
      <c r="M21" s="65"/>
      <c r="N21" s="65"/>
      <c r="O21" s="65">
        <f>SUM(O20)</f>
        <v>37</v>
      </c>
      <c r="P21" s="65">
        <f>SUM(P20)</f>
        <v>111</v>
      </c>
      <c r="Q21" s="65">
        <f>SUM(Q20)</f>
        <v>148</v>
      </c>
    </row>
    <row r="22" spans="1:17" ht="22.5" x14ac:dyDescent="0.55000000000000004">
      <c r="A22" s="55"/>
      <c r="B22" s="56" t="str">
        <f>[1]แยกชั้นปี!D17</f>
        <v xml:space="preserve">เทคโนโลยีออกแบบผลิตภัณฑ์และบรรจุภัณฑ์ </v>
      </c>
      <c r="C22" s="57">
        <f>แยกชั้นปี!BK16</f>
        <v>22</v>
      </c>
      <c r="D22" s="57">
        <f>แยกชั้นปี!BL16</f>
        <v>15</v>
      </c>
      <c r="E22" s="58">
        <f t="shared" ref="E22" si="8">SUM(C22:D22)</f>
        <v>37</v>
      </c>
      <c r="F22" s="57"/>
      <c r="G22" s="57"/>
      <c r="H22" s="57"/>
      <c r="I22" s="57"/>
      <c r="J22" s="57"/>
      <c r="K22" s="57"/>
      <c r="L22" s="57"/>
      <c r="M22" s="57"/>
      <c r="N22" s="57"/>
      <c r="O22" s="59">
        <f t="shared" ref="O22:P23" si="9">C22+F22+I22+L22</f>
        <v>22</v>
      </c>
      <c r="P22" s="59">
        <f t="shared" si="9"/>
        <v>15</v>
      </c>
      <c r="Q22" s="58">
        <f>SUM(O22:P22)</f>
        <v>37</v>
      </c>
    </row>
    <row r="23" spans="1:17" ht="22.5" x14ac:dyDescent="0.55000000000000004">
      <c r="A23" s="55"/>
      <c r="B23" s="56" t="str">
        <f>[1]แยกชั้นปี!D19</f>
        <v xml:space="preserve">เทคโนโลยีโยธาและสถาปัตยกรรม </v>
      </c>
      <c r="C23" s="57">
        <f>แยกชั้นปี!BK17</f>
        <v>109</v>
      </c>
      <c r="D23" s="57">
        <f>แยกชั้นปี!BL17</f>
        <v>27</v>
      </c>
      <c r="E23" s="58">
        <f t="shared" ref="E23" si="10">SUM(C23:D23)</f>
        <v>136</v>
      </c>
      <c r="F23" s="57"/>
      <c r="G23" s="57"/>
      <c r="H23" s="57"/>
      <c r="I23" s="57"/>
      <c r="J23" s="57"/>
      <c r="K23" s="57"/>
      <c r="L23" s="57"/>
      <c r="M23" s="57"/>
      <c r="N23" s="57"/>
      <c r="O23" s="59">
        <f t="shared" si="9"/>
        <v>109</v>
      </c>
      <c r="P23" s="59">
        <f t="shared" si="9"/>
        <v>27</v>
      </c>
      <c r="Q23" s="58">
        <f>SUM(O23:P23)</f>
        <v>136</v>
      </c>
    </row>
    <row r="24" spans="1:17" ht="22.5" x14ac:dyDescent="0.55000000000000004">
      <c r="A24" s="69"/>
      <c r="B24" s="70" t="s">
        <v>109</v>
      </c>
      <c r="C24" s="65">
        <f>SUM(C22:C23)</f>
        <v>131</v>
      </c>
      <c r="D24" s="65">
        <f>SUM(D22:D23)</f>
        <v>42</v>
      </c>
      <c r="E24" s="65">
        <f>SUM(E22:E23)</f>
        <v>173</v>
      </c>
      <c r="F24" s="65"/>
      <c r="G24" s="65"/>
      <c r="H24" s="65"/>
      <c r="I24" s="65"/>
      <c r="J24" s="65"/>
      <c r="K24" s="65"/>
      <c r="L24" s="65"/>
      <c r="M24" s="65"/>
      <c r="N24" s="65"/>
      <c r="O24" s="65">
        <f>SUM(O22:O23)</f>
        <v>131</v>
      </c>
      <c r="P24" s="65">
        <f>SUM(P22:P23)</f>
        <v>42</v>
      </c>
      <c r="Q24" s="65">
        <f>SUM(Q22:Q23)</f>
        <v>173</v>
      </c>
    </row>
    <row r="25" spans="1:17" ht="22.5" x14ac:dyDescent="0.2">
      <c r="A25" s="435" t="s">
        <v>21</v>
      </c>
      <c r="B25" s="435"/>
      <c r="C25" s="71">
        <f>C19+C21+C24</f>
        <v>814</v>
      </c>
      <c r="D25" s="71">
        <f>D19+D21+D24</f>
        <v>720</v>
      </c>
      <c r="E25" s="71">
        <f>E19+E21+E24</f>
        <v>1534</v>
      </c>
      <c r="F25" s="71"/>
      <c r="G25" s="71"/>
      <c r="H25" s="71"/>
      <c r="I25" s="71"/>
      <c r="J25" s="71"/>
      <c r="K25" s="71"/>
      <c r="L25" s="71"/>
      <c r="M25" s="71"/>
      <c r="N25" s="71"/>
      <c r="O25" s="71">
        <f>O19+O21+O24</f>
        <v>814</v>
      </c>
      <c r="P25" s="71">
        <f>P19+P21+P24</f>
        <v>720</v>
      </c>
      <c r="Q25" s="71">
        <f>Q19+Q21+Q24</f>
        <v>1534</v>
      </c>
    </row>
    <row r="26" spans="1:17" ht="22.5" x14ac:dyDescent="0.55000000000000004">
      <c r="A26" s="442" t="s">
        <v>22</v>
      </c>
      <c r="B26" s="443"/>
      <c r="C26" s="150"/>
      <c r="D26" s="150"/>
      <c r="E26" s="151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49"/>
    </row>
    <row r="27" spans="1:17" ht="22.5" x14ac:dyDescent="0.55000000000000004">
      <c r="A27" s="50"/>
      <c r="B27" s="51" t="str">
        <f>[1]แยกชั้นปี!D23</f>
        <v>การศึกษาปฐมวัย</v>
      </c>
      <c r="C27" s="52">
        <f>แยกชั้นปี!BK21</f>
        <v>3</v>
      </c>
      <c r="D27" s="52">
        <f>แยกชั้นปี!BL21</f>
        <v>321</v>
      </c>
      <c r="E27" s="53">
        <f t="shared" ref="E27:E37" si="11">SUM(C27:D27)</f>
        <v>324</v>
      </c>
      <c r="F27" s="52"/>
      <c r="G27" s="52"/>
      <c r="H27" s="52"/>
      <c r="I27" s="52"/>
      <c r="J27" s="52"/>
      <c r="K27" s="52"/>
      <c r="L27" s="52"/>
      <c r="M27" s="52"/>
      <c r="N27" s="52"/>
      <c r="O27" s="54">
        <f t="shared" ref="O27:P41" si="12">C27+F27+I27+L27</f>
        <v>3</v>
      </c>
      <c r="P27" s="54">
        <f t="shared" si="12"/>
        <v>321</v>
      </c>
      <c r="Q27" s="53">
        <f t="shared" ref="Q27:Q41" si="13">SUM(O27:P27)</f>
        <v>324</v>
      </c>
    </row>
    <row r="28" spans="1:17" ht="22.5" x14ac:dyDescent="0.55000000000000004">
      <c r="A28" s="55"/>
      <c r="B28" s="56" t="str">
        <f>[1]แยกชั้นปี!D24</f>
        <v>คณิตศาสตร์</v>
      </c>
      <c r="C28" s="57">
        <f>แยกชั้นปี!BK22</f>
        <v>85</v>
      </c>
      <c r="D28" s="57">
        <f>แยกชั้นปี!BL22</f>
        <v>215</v>
      </c>
      <c r="E28" s="58">
        <f t="shared" si="11"/>
        <v>300</v>
      </c>
      <c r="F28" s="57"/>
      <c r="G28" s="57"/>
      <c r="H28" s="57"/>
      <c r="I28" s="57"/>
      <c r="J28" s="57"/>
      <c r="K28" s="57"/>
      <c r="L28" s="57"/>
      <c r="M28" s="57"/>
      <c r="N28" s="57"/>
      <c r="O28" s="59">
        <f t="shared" si="12"/>
        <v>85</v>
      </c>
      <c r="P28" s="59">
        <f t="shared" si="12"/>
        <v>215</v>
      </c>
      <c r="Q28" s="58">
        <f t="shared" si="13"/>
        <v>300</v>
      </c>
    </row>
    <row r="29" spans="1:17" ht="22.5" x14ac:dyDescent="0.55000000000000004">
      <c r="A29" s="55"/>
      <c r="B29" s="56" t="str">
        <f>[1]แยกชั้นปี!D25</f>
        <v>คอมพิวเตอร์ศึกษา</v>
      </c>
      <c r="C29" s="57">
        <f>แยกชั้นปี!BK23</f>
        <v>101</v>
      </c>
      <c r="D29" s="57">
        <f>แยกชั้นปี!BL23</f>
        <v>140</v>
      </c>
      <c r="E29" s="58">
        <f t="shared" si="11"/>
        <v>241</v>
      </c>
      <c r="F29" s="57"/>
      <c r="G29" s="57"/>
      <c r="H29" s="57"/>
      <c r="I29" s="57"/>
      <c r="J29" s="57"/>
      <c r="K29" s="57"/>
      <c r="L29" s="57"/>
      <c r="M29" s="57"/>
      <c r="N29" s="57"/>
      <c r="O29" s="59">
        <f t="shared" si="12"/>
        <v>101</v>
      </c>
      <c r="P29" s="59">
        <f t="shared" si="12"/>
        <v>140</v>
      </c>
      <c r="Q29" s="58">
        <f t="shared" si="13"/>
        <v>241</v>
      </c>
    </row>
    <row r="30" spans="1:17" ht="22.5" x14ac:dyDescent="0.55000000000000004">
      <c r="A30" s="73"/>
      <c r="B30" s="56" t="str">
        <f>[1]แยกชั้นปี!D26</f>
        <v>ภาษาอังกฤษ</v>
      </c>
      <c r="C30" s="57">
        <f>แยกชั้นปี!BK24</f>
        <v>61</v>
      </c>
      <c r="D30" s="57">
        <f>แยกชั้นปี!BL24</f>
        <v>252</v>
      </c>
      <c r="E30" s="58">
        <f t="shared" si="11"/>
        <v>313</v>
      </c>
      <c r="F30" s="59"/>
      <c r="G30" s="59"/>
      <c r="H30" s="59"/>
      <c r="I30" s="59"/>
      <c r="J30" s="59"/>
      <c r="K30" s="59"/>
      <c r="L30" s="59"/>
      <c r="M30" s="59"/>
      <c r="N30" s="59"/>
      <c r="O30" s="59">
        <f t="shared" si="12"/>
        <v>61</v>
      </c>
      <c r="P30" s="59">
        <f t="shared" si="12"/>
        <v>252</v>
      </c>
      <c r="Q30" s="58">
        <f t="shared" si="13"/>
        <v>313</v>
      </c>
    </row>
    <row r="31" spans="1:17" ht="22.5" x14ac:dyDescent="0.55000000000000004">
      <c r="A31" s="73"/>
      <c r="B31" s="56" t="str">
        <f>[1]แยกชั้นปี!D27</f>
        <v>ภาษาไทย</v>
      </c>
      <c r="C31" s="57">
        <f>แยกชั้นปี!BK25</f>
        <v>43</v>
      </c>
      <c r="D31" s="57">
        <f>แยกชั้นปี!BL25</f>
        <v>282</v>
      </c>
      <c r="E31" s="58">
        <f t="shared" si="11"/>
        <v>325</v>
      </c>
      <c r="F31" s="59"/>
      <c r="G31" s="59"/>
      <c r="H31" s="59"/>
      <c r="I31" s="59"/>
      <c r="J31" s="59"/>
      <c r="K31" s="59"/>
      <c r="L31" s="59"/>
      <c r="M31" s="59"/>
      <c r="N31" s="59"/>
      <c r="O31" s="59">
        <f t="shared" si="12"/>
        <v>43</v>
      </c>
      <c r="P31" s="59">
        <f t="shared" si="12"/>
        <v>282</v>
      </c>
      <c r="Q31" s="58">
        <f t="shared" si="13"/>
        <v>325</v>
      </c>
    </row>
    <row r="32" spans="1:17" ht="22.5" x14ac:dyDescent="0.55000000000000004">
      <c r="A32" s="73"/>
      <c r="B32" s="56" t="str">
        <f>[1]แยกชั้นปี!D28</f>
        <v>สังคมศึกษา</v>
      </c>
      <c r="C32" s="57">
        <f>แยกชั้นปี!BK26</f>
        <v>90</v>
      </c>
      <c r="D32" s="57">
        <f>แยกชั้นปี!BL26</f>
        <v>220</v>
      </c>
      <c r="E32" s="58">
        <f t="shared" si="11"/>
        <v>310</v>
      </c>
      <c r="F32" s="59"/>
      <c r="G32" s="59"/>
      <c r="H32" s="59"/>
      <c r="I32" s="59"/>
      <c r="J32" s="59"/>
      <c r="K32" s="59"/>
      <c r="L32" s="59"/>
      <c r="M32" s="59"/>
      <c r="N32" s="59"/>
      <c r="O32" s="59">
        <f t="shared" si="12"/>
        <v>90</v>
      </c>
      <c r="P32" s="59">
        <f t="shared" si="12"/>
        <v>220</v>
      </c>
      <c r="Q32" s="58">
        <f t="shared" si="13"/>
        <v>310</v>
      </c>
    </row>
    <row r="33" spans="1:17" ht="22.5" x14ac:dyDescent="0.55000000000000004">
      <c r="A33" s="73"/>
      <c r="B33" s="56" t="str">
        <f>[1]แยกชั้นปี!D29</f>
        <v>การประถมศึกษา</v>
      </c>
      <c r="C33" s="57">
        <f>แยกชั้นปี!BK27</f>
        <v>17</v>
      </c>
      <c r="D33" s="57">
        <f>แยกชั้นปี!BL27</f>
        <v>308</v>
      </c>
      <c r="E33" s="58">
        <f t="shared" si="11"/>
        <v>325</v>
      </c>
      <c r="F33" s="59"/>
      <c r="G33" s="59"/>
      <c r="H33" s="59"/>
      <c r="I33" s="59"/>
      <c r="J33" s="59"/>
      <c r="K33" s="59"/>
      <c r="L33" s="59"/>
      <c r="M33" s="59"/>
      <c r="N33" s="59"/>
      <c r="O33" s="59">
        <f t="shared" si="12"/>
        <v>17</v>
      </c>
      <c r="P33" s="59">
        <f t="shared" si="12"/>
        <v>308</v>
      </c>
      <c r="Q33" s="58">
        <f t="shared" si="13"/>
        <v>325</v>
      </c>
    </row>
    <row r="34" spans="1:17" ht="22.5" x14ac:dyDescent="0.55000000000000004">
      <c r="A34" s="73"/>
      <c r="B34" s="56" t="str">
        <f>[1]แยกชั้นปี!D30</f>
        <v>วิทยาศาสตร์</v>
      </c>
      <c r="C34" s="57">
        <f>แยกชั้นปี!BK28</f>
        <v>46</v>
      </c>
      <c r="D34" s="57">
        <f>แยกชั้นปี!BL28</f>
        <v>239</v>
      </c>
      <c r="E34" s="58">
        <f t="shared" si="11"/>
        <v>285</v>
      </c>
      <c r="F34" s="59"/>
      <c r="G34" s="59"/>
      <c r="H34" s="59"/>
      <c r="I34" s="59"/>
      <c r="J34" s="59"/>
      <c r="K34" s="59"/>
      <c r="L34" s="59"/>
      <c r="M34" s="59"/>
      <c r="N34" s="59"/>
      <c r="O34" s="59">
        <f t="shared" si="12"/>
        <v>46</v>
      </c>
      <c r="P34" s="59">
        <f t="shared" si="12"/>
        <v>239</v>
      </c>
      <c r="Q34" s="58">
        <f t="shared" si="13"/>
        <v>285</v>
      </c>
    </row>
    <row r="35" spans="1:17" ht="22.5" x14ac:dyDescent="0.55000000000000004">
      <c r="A35" s="73"/>
      <c r="B35" s="56" t="str">
        <f>[1]แยกชั้นปี!D31</f>
        <v>พลศึกษา</v>
      </c>
      <c r="C35" s="57">
        <f>แยกชั้นปี!BK29</f>
        <v>211</v>
      </c>
      <c r="D35" s="57">
        <f>แยกชั้นปี!BL29</f>
        <v>134</v>
      </c>
      <c r="E35" s="58">
        <f t="shared" si="11"/>
        <v>345</v>
      </c>
      <c r="F35" s="59"/>
      <c r="G35" s="59"/>
      <c r="H35" s="59"/>
      <c r="I35" s="59"/>
      <c r="J35" s="59"/>
      <c r="K35" s="59"/>
      <c r="L35" s="59"/>
      <c r="M35" s="59"/>
      <c r="N35" s="59"/>
      <c r="O35" s="59">
        <f t="shared" si="12"/>
        <v>211</v>
      </c>
      <c r="P35" s="59">
        <f t="shared" si="12"/>
        <v>134</v>
      </c>
      <c r="Q35" s="58">
        <f t="shared" si="13"/>
        <v>345</v>
      </c>
    </row>
    <row r="36" spans="1:17" ht="22.5" x14ac:dyDescent="0.55000000000000004">
      <c r="A36" s="73"/>
      <c r="B36" s="56" t="str">
        <f>[1]แยกชั้นปี!D32</f>
        <v>ดนตรีศึกษา</v>
      </c>
      <c r="C36" s="57">
        <f>แยกชั้นปี!BK30</f>
        <v>203</v>
      </c>
      <c r="D36" s="57">
        <f>แยกชั้นปี!BL30</f>
        <v>50</v>
      </c>
      <c r="E36" s="58">
        <f t="shared" si="11"/>
        <v>253</v>
      </c>
      <c r="F36" s="59"/>
      <c r="G36" s="59"/>
      <c r="H36" s="59"/>
      <c r="I36" s="59"/>
      <c r="J36" s="59"/>
      <c r="K36" s="59"/>
      <c r="L36" s="59"/>
      <c r="M36" s="59"/>
      <c r="N36" s="59"/>
      <c r="O36" s="59">
        <f t="shared" si="12"/>
        <v>203</v>
      </c>
      <c r="P36" s="59">
        <f t="shared" si="12"/>
        <v>50</v>
      </c>
      <c r="Q36" s="58">
        <f t="shared" si="13"/>
        <v>253</v>
      </c>
    </row>
    <row r="37" spans="1:17" ht="22.5" x14ac:dyDescent="0.55000000000000004">
      <c r="A37" s="73"/>
      <c r="B37" s="56" t="str">
        <f>[1]แยกชั้นปี!D33</f>
        <v>การสอนภาษาจีน</v>
      </c>
      <c r="C37" s="57">
        <f>แยกชั้นปี!BK31</f>
        <v>13</v>
      </c>
      <c r="D37" s="57">
        <f>แยกชั้นปี!BL31</f>
        <v>231</v>
      </c>
      <c r="E37" s="58">
        <f t="shared" si="11"/>
        <v>244</v>
      </c>
      <c r="F37" s="59"/>
      <c r="G37" s="59"/>
      <c r="H37" s="59"/>
      <c r="I37" s="59"/>
      <c r="J37" s="59"/>
      <c r="K37" s="59"/>
      <c r="L37" s="59"/>
      <c r="M37" s="59"/>
      <c r="N37" s="59"/>
      <c r="O37" s="59">
        <f t="shared" si="12"/>
        <v>13</v>
      </c>
      <c r="P37" s="59">
        <f t="shared" si="12"/>
        <v>231</v>
      </c>
      <c r="Q37" s="58">
        <f t="shared" si="13"/>
        <v>244</v>
      </c>
    </row>
    <row r="38" spans="1:17" ht="22.5" x14ac:dyDescent="0.55000000000000004">
      <c r="A38" s="73"/>
      <c r="B38" s="56" t="str">
        <f>[1]แยกชั้นปี!D34</f>
        <v>ประกาศนียบัตรวิชาชีพครู</v>
      </c>
      <c r="C38" s="59"/>
      <c r="D38" s="59"/>
      <c r="E38" s="58"/>
      <c r="F38" s="59">
        <f>แยกชั้นปี!BK32</f>
        <v>96</v>
      </c>
      <c r="G38" s="59">
        <f>แยกชั้นปี!BL32</f>
        <v>283</v>
      </c>
      <c r="H38" s="58">
        <f>SUM(F38:G38)</f>
        <v>379</v>
      </c>
      <c r="I38" s="59"/>
      <c r="J38" s="59"/>
      <c r="K38" s="58"/>
      <c r="L38" s="59"/>
      <c r="M38" s="59"/>
      <c r="N38" s="59"/>
      <c r="O38" s="59">
        <f>C38+F38+I38+L38</f>
        <v>96</v>
      </c>
      <c r="P38" s="59">
        <f>D38+G38+J38+M38</f>
        <v>283</v>
      </c>
      <c r="Q38" s="58">
        <f>SUM(O38:P38)</f>
        <v>379</v>
      </c>
    </row>
    <row r="39" spans="1:17" ht="22.5" x14ac:dyDescent="0.55000000000000004">
      <c r="A39" s="73"/>
      <c r="B39" s="56" t="str">
        <f>[1]แยกชั้นปี!D35</f>
        <v>การบริหารการศึกษา</v>
      </c>
      <c r="C39" s="59"/>
      <c r="D39" s="59"/>
      <c r="E39" s="58"/>
      <c r="F39" s="59"/>
      <c r="G39" s="59"/>
      <c r="H39" s="59"/>
      <c r="I39" s="59">
        <f>แยกชั้นปี!BK33</f>
        <v>50</v>
      </c>
      <c r="J39" s="59">
        <f>แยกชั้นปี!BL33</f>
        <v>74</v>
      </c>
      <c r="K39" s="58">
        <f>SUM(I39:J39)</f>
        <v>124</v>
      </c>
      <c r="L39" s="59">
        <f>แยกชั้นปี!BK36</f>
        <v>9</v>
      </c>
      <c r="M39" s="59">
        <f>แยกชั้นปี!BL36</f>
        <v>10</v>
      </c>
      <c r="N39" s="58">
        <f>SUM(L39:M39)</f>
        <v>19</v>
      </c>
      <c r="O39" s="59">
        <f t="shared" si="12"/>
        <v>59</v>
      </c>
      <c r="P39" s="59">
        <f t="shared" si="12"/>
        <v>84</v>
      </c>
      <c r="Q39" s="58">
        <f t="shared" si="13"/>
        <v>143</v>
      </c>
    </row>
    <row r="40" spans="1:17" ht="22.5" x14ac:dyDescent="0.55000000000000004">
      <c r="A40" s="73"/>
      <c r="B40" s="56" t="str">
        <f>[1]แยกชั้นปี!D36</f>
        <v>หลักสูตรและการสอน</v>
      </c>
      <c r="C40" s="59"/>
      <c r="D40" s="59"/>
      <c r="E40" s="58"/>
      <c r="F40" s="59"/>
      <c r="G40" s="59"/>
      <c r="H40" s="59"/>
      <c r="I40" s="59">
        <f>แยกชั้นปี!BK34</f>
        <v>0</v>
      </c>
      <c r="J40" s="59">
        <f>แยกชั้นปี!BL34</f>
        <v>2</v>
      </c>
      <c r="K40" s="58">
        <f>SUM(I40:J40)</f>
        <v>2</v>
      </c>
      <c r="L40" s="59"/>
      <c r="M40" s="59"/>
      <c r="N40" s="59"/>
      <c r="O40" s="59">
        <f t="shared" si="12"/>
        <v>0</v>
      </c>
      <c r="P40" s="59">
        <f t="shared" si="12"/>
        <v>2</v>
      </c>
      <c r="Q40" s="58">
        <f t="shared" si="13"/>
        <v>2</v>
      </c>
    </row>
    <row r="41" spans="1:17" ht="22.5" x14ac:dyDescent="0.55000000000000004">
      <c r="A41" s="74"/>
      <c r="B41" s="60" t="str">
        <f>[1]แยกชั้นปี!D37</f>
        <v>วิจัยและประเมินผลการศึกษา</v>
      </c>
      <c r="C41" s="63"/>
      <c r="D41" s="63"/>
      <c r="E41" s="62"/>
      <c r="F41" s="63"/>
      <c r="G41" s="63"/>
      <c r="H41" s="63"/>
      <c r="I41" s="63">
        <f>แยกชั้นปี!BK35</f>
        <v>1</v>
      </c>
      <c r="J41" s="63">
        <f>แยกชั้นปี!BL35</f>
        <v>2</v>
      </c>
      <c r="K41" s="62">
        <f>SUM(I41:J41)</f>
        <v>3</v>
      </c>
      <c r="L41" s="63"/>
      <c r="M41" s="63"/>
      <c r="N41" s="63"/>
      <c r="O41" s="63">
        <f t="shared" si="12"/>
        <v>1</v>
      </c>
      <c r="P41" s="63">
        <f t="shared" si="12"/>
        <v>2</v>
      </c>
      <c r="Q41" s="62">
        <f t="shared" si="13"/>
        <v>3</v>
      </c>
    </row>
    <row r="42" spans="1:17" ht="22.5" x14ac:dyDescent="0.2">
      <c r="A42" s="435" t="s">
        <v>43</v>
      </c>
      <c r="B42" s="435"/>
      <c r="C42" s="72">
        <f>SUM(C27:C41)</f>
        <v>873</v>
      </c>
      <c r="D42" s="72">
        <f t="shared" ref="D42:Q42" si="14">SUM(D27:D41)</f>
        <v>2392</v>
      </c>
      <c r="E42" s="72">
        <f t="shared" si="14"/>
        <v>3265</v>
      </c>
      <c r="F42" s="72">
        <f t="shared" si="14"/>
        <v>96</v>
      </c>
      <c r="G42" s="72">
        <f t="shared" si="14"/>
        <v>283</v>
      </c>
      <c r="H42" s="72">
        <f t="shared" si="14"/>
        <v>379</v>
      </c>
      <c r="I42" s="72">
        <f t="shared" si="14"/>
        <v>51</v>
      </c>
      <c r="J42" s="72">
        <f t="shared" si="14"/>
        <v>78</v>
      </c>
      <c r="K42" s="72">
        <f t="shared" si="14"/>
        <v>129</v>
      </c>
      <c r="L42" s="72">
        <f t="shared" si="14"/>
        <v>9</v>
      </c>
      <c r="M42" s="72">
        <f t="shared" si="14"/>
        <v>10</v>
      </c>
      <c r="N42" s="72">
        <f t="shared" si="14"/>
        <v>19</v>
      </c>
      <c r="O42" s="72">
        <f t="shared" si="14"/>
        <v>1029</v>
      </c>
      <c r="P42" s="72">
        <f t="shared" si="14"/>
        <v>2763</v>
      </c>
      <c r="Q42" s="72">
        <f t="shared" si="14"/>
        <v>3792</v>
      </c>
    </row>
    <row r="43" spans="1:17" ht="22.5" x14ac:dyDescent="0.2">
      <c r="A43" s="441" t="s">
        <v>44</v>
      </c>
      <c r="B43" s="441"/>
      <c r="C43" s="152"/>
      <c r="D43" s="152"/>
      <c r="E43" s="151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1"/>
    </row>
    <row r="44" spans="1:17" ht="22.5" x14ac:dyDescent="0.55000000000000004">
      <c r="A44" s="50"/>
      <c r="B44" s="51" t="str">
        <f>[1]แยกชั้นปี!D41</f>
        <v>การพัฒนาชุมชน</v>
      </c>
      <c r="C44" s="54">
        <f>แยกชั้นปี!BK39</f>
        <v>64</v>
      </c>
      <c r="D44" s="54">
        <f>แยกชั้นปี!BL39</f>
        <v>82</v>
      </c>
      <c r="E44" s="53">
        <f t="shared" ref="E44:E51" si="15">SUM(C44:D44)</f>
        <v>146</v>
      </c>
      <c r="F44" s="54"/>
      <c r="G44" s="54"/>
      <c r="H44" s="54"/>
      <c r="I44" s="54"/>
      <c r="J44" s="54"/>
      <c r="K44" s="54"/>
      <c r="L44" s="54"/>
      <c r="M44" s="54"/>
      <c r="N44" s="54"/>
      <c r="O44" s="54">
        <f t="shared" ref="O44:P51" si="16">C44+F44+I44+L44</f>
        <v>64</v>
      </c>
      <c r="P44" s="54">
        <f t="shared" si="16"/>
        <v>82</v>
      </c>
      <c r="Q44" s="53">
        <f t="shared" ref="Q44:Q51" si="17">SUM(O44:P44)</f>
        <v>146</v>
      </c>
    </row>
    <row r="45" spans="1:17" ht="22.5" x14ac:dyDescent="0.55000000000000004">
      <c r="A45" s="55"/>
      <c r="B45" s="56" t="str">
        <f>[1]แยกชั้นปี!D42</f>
        <v>ภาษาจีน</v>
      </c>
      <c r="C45" s="59">
        <f>แยกชั้นปี!BK40</f>
        <v>17</v>
      </c>
      <c r="D45" s="59">
        <f>แยกชั้นปี!BL40</f>
        <v>137</v>
      </c>
      <c r="E45" s="58">
        <f t="shared" si="15"/>
        <v>154</v>
      </c>
      <c r="F45" s="59"/>
      <c r="G45" s="59"/>
      <c r="H45" s="59"/>
      <c r="I45" s="59"/>
      <c r="J45" s="59"/>
      <c r="K45" s="59"/>
      <c r="L45" s="59"/>
      <c r="M45" s="59"/>
      <c r="N45" s="59"/>
      <c r="O45" s="59">
        <f t="shared" si="16"/>
        <v>17</v>
      </c>
      <c r="P45" s="59">
        <f t="shared" si="16"/>
        <v>137</v>
      </c>
      <c r="Q45" s="58">
        <f t="shared" si="17"/>
        <v>154</v>
      </c>
    </row>
    <row r="46" spans="1:17" ht="22.5" x14ac:dyDescent="0.55000000000000004">
      <c r="A46" s="55"/>
      <c r="B46" s="56" t="str">
        <f>[1]แยกชั้นปี!D43</f>
        <v>ภาษาญี่ปุ่น</v>
      </c>
      <c r="C46" s="59">
        <f>แยกชั้นปี!BK41</f>
        <v>25</v>
      </c>
      <c r="D46" s="59">
        <f>แยกชั้นปี!BL41</f>
        <v>64</v>
      </c>
      <c r="E46" s="58">
        <f t="shared" si="15"/>
        <v>89</v>
      </c>
      <c r="F46" s="59"/>
      <c r="G46" s="59"/>
      <c r="H46" s="59"/>
      <c r="I46" s="59"/>
      <c r="J46" s="59"/>
      <c r="K46" s="59"/>
      <c r="L46" s="59"/>
      <c r="M46" s="59"/>
      <c r="N46" s="59"/>
      <c r="O46" s="59">
        <f t="shared" si="16"/>
        <v>25</v>
      </c>
      <c r="P46" s="59">
        <f t="shared" si="16"/>
        <v>64</v>
      </c>
      <c r="Q46" s="58">
        <f t="shared" si="17"/>
        <v>89</v>
      </c>
    </row>
    <row r="47" spans="1:17" ht="22.5" x14ac:dyDescent="0.55000000000000004">
      <c r="A47" s="55"/>
      <c r="B47" s="56" t="str">
        <f>[1]แยกชั้นปี!D44</f>
        <v>ภาษาอังกฤษธุรกิจ</v>
      </c>
      <c r="C47" s="59">
        <f>แยกชั้นปี!BK42</f>
        <v>73</v>
      </c>
      <c r="D47" s="59">
        <f>แยกชั้นปี!BL42</f>
        <v>338</v>
      </c>
      <c r="E47" s="58">
        <f t="shared" si="15"/>
        <v>411</v>
      </c>
      <c r="F47" s="59"/>
      <c r="G47" s="59"/>
      <c r="H47" s="59"/>
      <c r="I47" s="59"/>
      <c r="J47" s="59"/>
      <c r="K47" s="59"/>
      <c r="L47" s="59"/>
      <c r="M47" s="59"/>
      <c r="N47" s="59"/>
      <c r="O47" s="59">
        <f t="shared" si="16"/>
        <v>73</v>
      </c>
      <c r="P47" s="59">
        <f t="shared" si="16"/>
        <v>338</v>
      </c>
      <c r="Q47" s="58">
        <f t="shared" si="17"/>
        <v>411</v>
      </c>
    </row>
    <row r="48" spans="1:17" ht="22.5" x14ac:dyDescent="0.55000000000000004">
      <c r="A48" s="55"/>
      <c r="B48" s="56" t="str">
        <f>[1]แยกชั้นปี!D46</f>
        <v>บรรณรักษ์ศาสตร์และสารสนเทศศาสตร์</v>
      </c>
      <c r="C48" s="59">
        <f>แยกชั้นปี!BK43</f>
        <v>9</v>
      </c>
      <c r="D48" s="59">
        <f>แยกชั้นปี!BL43</f>
        <v>28</v>
      </c>
      <c r="E48" s="58">
        <f t="shared" si="15"/>
        <v>37</v>
      </c>
      <c r="F48" s="59"/>
      <c r="G48" s="59"/>
      <c r="H48" s="59"/>
      <c r="I48" s="59"/>
      <c r="J48" s="59"/>
      <c r="K48" s="59"/>
      <c r="L48" s="59"/>
      <c r="M48" s="59"/>
      <c r="N48" s="59"/>
      <c r="O48" s="59">
        <f t="shared" si="16"/>
        <v>9</v>
      </c>
      <c r="P48" s="59">
        <f t="shared" si="16"/>
        <v>28</v>
      </c>
      <c r="Q48" s="58">
        <f t="shared" si="17"/>
        <v>37</v>
      </c>
    </row>
    <row r="49" spans="1:17" ht="22.5" x14ac:dyDescent="0.55000000000000004">
      <c r="A49" s="55"/>
      <c r="B49" s="56" t="str">
        <f>[1]แยกชั้นปี!D47</f>
        <v>ศิลปะและการออกแบบ</v>
      </c>
      <c r="C49" s="59">
        <f>แยกชั้นปี!BK44</f>
        <v>48</v>
      </c>
      <c r="D49" s="59">
        <f>แยกชั้นปี!BL44</f>
        <v>28</v>
      </c>
      <c r="E49" s="58">
        <f t="shared" si="15"/>
        <v>76</v>
      </c>
      <c r="F49" s="59"/>
      <c r="G49" s="59"/>
      <c r="H49" s="59"/>
      <c r="I49" s="59"/>
      <c r="J49" s="59"/>
      <c r="K49" s="59"/>
      <c r="L49" s="59"/>
      <c r="M49" s="59"/>
      <c r="N49" s="59"/>
      <c r="O49" s="59">
        <f t="shared" si="16"/>
        <v>48</v>
      </c>
      <c r="P49" s="59">
        <f t="shared" si="16"/>
        <v>28</v>
      </c>
      <c r="Q49" s="58">
        <f t="shared" si="17"/>
        <v>76</v>
      </c>
    </row>
    <row r="50" spans="1:17" ht="22.5" x14ac:dyDescent="0.55000000000000004">
      <c r="A50" s="55"/>
      <c r="B50" s="56" t="str">
        <f>[1]แยกชั้นปี!D48</f>
        <v>ภาษาไทยเพื่อการสื่อสาร</v>
      </c>
      <c r="C50" s="59">
        <f>แยกชั้นปี!BK45</f>
        <v>44</v>
      </c>
      <c r="D50" s="59">
        <f>แยกชั้นปี!BL45</f>
        <v>268</v>
      </c>
      <c r="E50" s="58">
        <f t="shared" si="15"/>
        <v>312</v>
      </c>
      <c r="F50" s="59"/>
      <c r="G50" s="59"/>
      <c r="H50" s="59"/>
      <c r="I50" s="59"/>
      <c r="J50" s="59"/>
      <c r="K50" s="59"/>
      <c r="L50" s="59"/>
      <c r="M50" s="59"/>
      <c r="N50" s="59"/>
      <c r="O50" s="59">
        <f t="shared" si="16"/>
        <v>44</v>
      </c>
      <c r="P50" s="59">
        <f t="shared" si="16"/>
        <v>268</v>
      </c>
      <c r="Q50" s="58">
        <f t="shared" si="17"/>
        <v>312</v>
      </c>
    </row>
    <row r="51" spans="1:17" ht="22.5" x14ac:dyDescent="0.55000000000000004">
      <c r="A51" s="55"/>
      <c r="B51" s="56" t="str">
        <f>[1]แยกชั้นปี!D49</f>
        <v>ประวัติศาสตร์</v>
      </c>
      <c r="C51" s="59">
        <f>แยกชั้นปี!BK46</f>
        <v>24</v>
      </c>
      <c r="D51" s="59">
        <f>แยกชั้นปี!BL46</f>
        <v>29</v>
      </c>
      <c r="E51" s="58">
        <f t="shared" si="15"/>
        <v>53</v>
      </c>
      <c r="F51" s="59"/>
      <c r="G51" s="59"/>
      <c r="H51" s="59"/>
      <c r="I51" s="59"/>
      <c r="J51" s="59"/>
      <c r="K51" s="59"/>
      <c r="L51" s="59"/>
      <c r="M51" s="59"/>
      <c r="N51" s="59"/>
      <c r="O51" s="59">
        <f t="shared" si="16"/>
        <v>24</v>
      </c>
      <c r="P51" s="59">
        <f t="shared" si="16"/>
        <v>29</v>
      </c>
      <c r="Q51" s="58">
        <f t="shared" si="17"/>
        <v>53</v>
      </c>
    </row>
    <row r="52" spans="1:17" ht="22.5" x14ac:dyDescent="0.2">
      <c r="A52" s="55"/>
      <c r="B52" s="75" t="s">
        <v>110</v>
      </c>
      <c r="C52" s="76">
        <f>SUM(C44:C51)</f>
        <v>304</v>
      </c>
      <c r="D52" s="76">
        <f>SUM(D44:D51)</f>
        <v>974</v>
      </c>
      <c r="E52" s="76">
        <f>SUM(E44:E51)</f>
        <v>1278</v>
      </c>
      <c r="F52" s="76"/>
      <c r="G52" s="76"/>
      <c r="H52" s="76"/>
      <c r="I52" s="76"/>
      <c r="J52" s="76"/>
      <c r="K52" s="76"/>
      <c r="L52" s="76"/>
      <c r="M52" s="76"/>
      <c r="N52" s="76"/>
      <c r="O52" s="76">
        <f>SUM(O44:O51)</f>
        <v>304</v>
      </c>
      <c r="P52" s="76">
        <f>SUM(P44:P51)</f>
        <v>974</v>
      </c>
      <c r="Q52" s="76">
        <f>SUM(Q44:Q51)</f>
        <v>1278</v>
      </c>
    </row>
    <row r="53" spans="1:17" ht="22.5" x14ac:dyDescent="0.55000000000000004">
      <c r="A53" s="73"/>
      <c r="B53" s="60" t="str">
        <f>[1]แยกชั้นปี!D51</f>
        <v>นิเทศศาสตร์</v>
      </c>
      <c r="C53" s="63">
        <f>แยกชั้นปี!BK47</f>
        <v>42</v>
      </c>
      <c r="D53" s="63">
        <f>แยกชั้นปี!BL47</f>
        <v>36</v>
      </c>
      <c r="E53" s="67">
        <f t="shared" ref="E53" si="18">SUM(C53:D53)</f>
        <v>78</v>
      </c>
      <c r="F53" s="63"/>
      <c r="G53" s="63"/>
      <c r="H53" s="63"/>
      <c r="I53" s="63"/>
      <c r="J53" s="63"/>
      <c r="K53" s="63"/>
      <c r="L53" s="63"/>
      <c r="M53" s="63"/>
      <c r="N53" s="63"/>
      <c r="O53" s="63">
        <f t="shared" ref="O53:P53" si="19">C53+F53+I53+L53</f>
        <v>42</v>
      </c>
      <c r="P53" s="63">
        <f t="shared" si="19"/>
        <v>36</v>
      </c>
      <c r="Q53" s="62">
        <f>SUM(O53:P53)</f>
        <v>78</v>
      </c>
    </row>
    <row r="54" spans="1:17" ht="22.5" x14ac:dyDescent="0.55000000000000004">
      <c r="A54" s="74"/>
      <c r="B54" s="70" t="s">
        <v>111</v>
      </c>
      <c r="C54" s="76">
        <f>SUM(C53)</f>
        <v>42</v>
      </c>
      <c r="D54" s="76">
        <f t="shared" ref="D54:Q54" si="20">SUM(D53)</f>
        <v>36</v>
      </c>
      <c r="E54" s="76">
        <f t="shared" si="20"/>
        <v>78</v>
      </c>
      <c r="F54" s="76"/>
      <c r="G54" s="76"/>
      <c r="H54" s="76"/>
      <c r="I54" s="76"/>
      <c r="J54" s="76"/>
      <c r="K54" s="76"/>
      <c r="L54" s="76"/>
      <c r="M54" s="76"/>
      <c r="N54" s="76"/>
      <c r="O54" s="76">
        <f t="shared" si="20"/>
        <v>42</v>
      </c>
      <c r="P54" s="76">
        <f t="shared" si="20"/>
        <v>36</v>
      </c>
      <c r="Q54" s="76">
        <f t="shared" si="20"/>
        <v>78</v>
      </c>
    </row>
    <row r="55" spans="1:17" ht="22.5" x14ac:dyDescent="0.2">
      <c r="A55" s="435" t="s">
        <v>53</v>
      </c>
      <c r="B55" s="435"/>
      <c r="C55" s="72">
        <f>C52+C54</f>
        <v>346</v>
      </c>
      <c r="D55" s="72">
        <f>D52+D54</f>
        <v>1010</v>
      </c>
      <c r="E55" s="72">
        <f>E52+E54</f>
        <v>1356</v>
      </c>
      <c r="F55" s="72"/>
      <c r="G55" s="72"/>
      <c r="H55" s="72"/>
      <c r="I55" s="72"/>
      <c r="J55" s="72"/>
      <c r="K55" s="72"/>
      <c r="L55" s="72"/>
      <c r="M55" s="72"/>
      <c r="N55" s="72"/>
      <c r="O55" s="72">
        <f>O52+O54</f>
        <v>346</v>
      </c>
      <c r="P55" s="72">
        <f>P52+P54</f>
        <v>1010</v>
      </c>
      <c r="Q55" s="72">
        <f>Q52+Q54</f>
        <v>1356</v>
      </c>
    </row>
    <row r="56" spans="1:17" ht="22.5" x14ac:dyDescent="0.2">
      <c r="A56" s="433" t="s">
        <v>54</v>
      </c>
      <c r="B56" s="434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</row>
    <row r="57" spans="1:17" ht="22.5" x14ac:dyDescent="0.55000000000000004">
      <c r="A57" s="77"/>
      <c r="B57" s="78" t="str">
        <f>[1]แยกชั้นปี!D56</f>
        <v>การจัดการการท่องเที่ยวและการโรงแรม</v>
      </c>
      <c r="C57" s="68">
        <f>แยกชั้นปี!BK50</f>
        <v>33</v>
      </c>
      <c r="D57" s="68">
        <f>แยกชั้นปี!BL50</f>
        <v>158</v>
      </c>
      <c r="E57" s="67">
        <f t="shared" ref="E57:E63" si="21">SUM(C57:D57)</f>
        <v>191</v>
      </c>
      <c r="F57" s="68"/>
      <c r="G57" s="68"/>
      <c r="H57" s="68"/>
      <c r="I57" s="68"/>
      <c r="J57" s="68"/>
      <c r="K57" s="68"/>
      <c r="L57" s="68"/>
      <c r="M57" s="68"/>
      <c r="N57" s="68"/>
      <c r="O57" s="68">
        <f t="shared" ref="O57:P63" si="22">C57+F57+I57+L57</f>
        <v>33</v>
      </c>
      <c r="P57" s="68">
        <f t="shared" si="22"/>
        <v>158</v>
      </c>
      <c r="Q57" s="67">
        <f t="shared" ref="Q57:Q63" si="23">SUM(O57:P57)</f>
        <v>191</v>
      </c>
    </row>
    <row r="58" spans="1:17" ht="22.5" x14ac:dyDescent="0.2">
      <c r="A58" s="73"/>
      <c r="B58" s="75" t="s">
        <v>110</v>
      </c>
      <c r="C58" s="79">
        <f>SUM(C57)</f>
        <v>33</v>
      </c>
      <c r="D58" s="79">
        <f>SUM(D57)</f>
        <v>158</v>
      </c>
      <c r="E58" s="79">
        <f>SUM(E57)</f>
        <v>191</v>
      </c>
      <c r="F58" s="79"/>
      <c r="G58" s="79"/>
      <c r="H58" s="79"/>
      <c r="I58" s="79"/>
      <c r="J58" s="79"/>
      <c r="K58" s="79"/>
      <c r="L58" s="79"/>
      <c r="M58" s="79"/>
      <c r="N58" s="79"/>
      <c r="O58" s="79">
        <f>SUM(O57)</f>
        <v>33</v>
      </c>
      <c r="P58" s="79">
        <f>SUM(P57)</f>
        <v>158</v>
      </c>
      <c r="Q58" s="79">
        <f>SUM(Q57)</f>
        <v>191</v>
      </c>
    </row>
    <row r="59" spans="1:17" ht="22.5" x14ac:dyDescent="0.55000000000000004">
      <c r="A59" s="73"/>
      <c r="B59" s="51" t="str">
        <f>[1]แยกชั้นปี!D57</f>
        <v>การจัดการ</v>
      </c>
      <c r="C59" s="54">
        <f>แยกชั้นปี!BK51</f>
        <v>42</v>
      </c>
      <c r="D59" s="54">
        <f>แยกชั้นปี!BL51</f>
        <v>94</v>
      </c>
      <c r="E59" s="53">
        <f t="shared" si="21"/>
        <v>136</v>
      </c>
      <c r="F59" s="54"/>
      <c r="G59" s="54"/>
      <c r="H59" s="54"/>
      <c r="I59" s="54"/>
      <c r="J59" s="54"/>
      <c r="K59" s="54"/>
      <c r="L59" s="54"/>
      <c r="M59" s="54"/>
      <c r="N59" s="54"/>
      <c r="O59" s="54">
        <f t="shared" si="22"/>
        <v>42</v>
      </c>
      <c r="P59" s="54">
        <f t="shared" si="22"/>
        <v>94</v>
      </c>
      <c r="Q59" s="53">
        <f t="shared" si="23"/>
        <v>136</v>
      </c>
    </row>
    <row r="60" spans="1:17" ht="22.5" x14ac:dyDescent="0.55000000000000004">
      <c r="A60" s="73"/>
      <c r="B60" s="56" t="str">
        <f>[1]แยกชั้นปี!D58</f>
        <v>การตลาด</v>
      </c>
      <c r="C60" s="59">
        <f>แยกชั้นปี!BK52</f>
        <v>29</v>
      </c>
      <c r="D60" s="59">
        <f>แยกชั้นปี!BL52</f>
        <v>85</v>
      </c>
      <c r="E60" s="58">
        <f t="shared" si="21"/>
        <v>114</v>
      </c>
      <c r="F60" s="59"/>
      <c r="G60" s="59"/>
      <c r="H60" s="59"/>
      <c r="I60" s="59"/>
      <c r="J60" s="59"/>
      <c r="K60" s="59"/>
      <c r="L60" s="59"/>
      <c r="M60" s="59"/>
      <c r="N60" s="59"/>
      <c r="O60" s="59">
        <f t="shared" si="22"/>
        <v>29</v>
      </c>
      <c r="P60" s="59">
        <f t="shared" si="22"/>
        <v>85</v>
      </c>
      <c r="Q60" s="58">
        <f t="shared" si="23"/>
        <v>114</v>
      </c>
    </row>
    <row r="61" spans="1:17" ht="22.5" x14ac:dyDescent="0.55000000000000004">
      <c r="A61" s="73"/>
      <c r="B61" s="56" t="str">
        <f>[1]แยกชั้นปี!D59</f>
        <v>คอมพิวเตอร์ธุรกิจ</v>
      </c>
      <c r="C61" s="59">
        <f>แยกชั้นปี!BK53</f>
        <v>60</v>
      </c>
      <c r="D61" s="59">
        <f>แยกชั้นปี!BL53</f>
        <v>85</v>
      </c>
      <c r="E61" s="58">
        <f t="shared" si="21"/>
        <v>145</v>
      </c>
      <c r="F61" s="59"/>
      <c r="G61" s="59"/>
      <c r="H61" s="59"/>
      <c r="I61" s="59"/>
      <c r="J61" s="59"/>
      <c r="K61" s="59"/>
      <c r="L61" s="59"/>
      <c r="M61" s="59"/>
      <c r="N61" s="59"/>
      <c r="O61" s="59">
        <f t="shared" si="22"/>
        <v>60</v>
      </c>
      <c r="P61" s="59">
        <f t="shared" si="22"/>
        <v>85</v>
      </c>
      <c r="Q61" s="58">
        <f t="shared" si="23"/>
        <v>145</v>
      </c>
    </row>
    <row r="62" spans="1:17" ht="22.5" x14ac:dyDescent="0.55000000000000004">
      <c r="A62" s="73"/>
      <c r="B62" s="56" t="str">
        <f>[1]แยกชั้นปี!D60</f>
        <v>บริหารธุรกิจระหว่างประเทศ</v>
      </c>
      <c r="C62" s="59">
        <f>แยกชั้นปี!BK54</f>
        <v>6</v>
      </c>
      <c r="D62" s="59">
        <f>แยกชั้นปี!BL54</f>
        <v>37</v>
      </c>
      <c r="E62" s="58">
        <f t="shared" si="21"/>
        <v>43</v>
      </c>
      <c r="F62" s="59"/>
      <c r="G62" s="59"/>
      <c r="H62" s="59"/>
      <c r="I62" s="59"/>
      <c r="J62" s="59"/>
      <c r="K62" s="59"/>
      <c r="L62" s="59"/>
      <c r="M62" s="59"/>
      <c r="N62" s="59"/>
      <c r="O62" s="59">
        <f t="shared" si="22"/>
        <v>6</v>
      </c>
      <c r="P62" s="59">
        <f t="shared" si="22"/>
        <v>37</v>
      </c>
      <c r="Q62" s="58">
        <f t="shared" si="23"/>
        <v>43</v>
      </c>
    </row>
    <row r="63" spans="1:17" ht="22.5" x14ac:dyDescent="0.55000000000000004">
      <c r="A63" s="73"/>
      <c r="B63" s="56" t="str">
        <f>[1]แยกชั้นปี!D61</f>
        <v>เศรษฐศาสตร์การเงินการคลัง</v>
      </c>
      <c r="C63" s="59">
        <f>แยกชั้นปี!BK55</f>
        <v>5</v>
      </c>
      <c r="D63" s="59">
        <f>แยกชั้นปี!BL55</f>
        <v>25</v>
      </c>
      <c r="E63" s="58">
        <f t="shared" si="21"/>
        <v>30</v>
      </c>
      <c r="F63" s="59"/>
      <c r="G63" s="59"/>
      <c r="H63" s="59"/>
      <c r="I63" s="59"/>
      <c r="J63" s="59"/>
      <c r="K63" s="59"/>
      <c r="L63" s="59"/>
      <c r="M63" s="59"/>
      <c r="N63" s="59"/>
      <c r="O63" s="59">
        <f t="shared" si="22"/>
        <v>5</v>
      </c>
      <c r="P63" s="59">
        <f t="shared" si="22"/>
        <v>25</v>
      </c>
      <c r="Q63" s="58">
        <f t="shared" si="23"/>
        <v>30</v>
      </c>
    </row>
    <row r="64" spans="1:17" ht="22.5" x14ac:dyDescent="0.55000000000000004">
      <c r="A64" s="73"/>
      <c r="B64" s="103" t="str">
        <f>แยกชั้นปี!D57</f>
        <v>การจัดการธุรกิจการค้าสมัยใหม่</v>
      </c>
      <c r="C64" s="290">
        <f>แยกชั้นปี!X57</f>
        <v>10</v>
      </c>
      <c r="D64" s="290">
        <f>แยกชั้นปี!Y57</f>
        <v>27</v>
      </c>
      <c r="E64" s="290">
        <f>แยกชั้นปี!Z57</f>
        <v>37</v>
      </c>
      <c r="F64" s="290"/>
      <c r="G64" s="290"/>
      <c r="H64" s="290"/>
      <c r="I64" s="290"/>
      <c r="J64" s="290"/>
      <c r="K64" s="290"/>
      <c r="L64" s="290"/>
      <c r="M64" s="290"/>
      <c r="N64" s="290"/>
      <c r="O64" s="290">
        <f t="shared" ref="O64" si="24">C64+F64+I64+L64</f>
        <v>10</v>
      </c>
      <c r="P64" s="290">
        <f t="shared" ref="P64" si="25">D64+G64+J64+M64</f>
        <v>27</v>
      </c>
      <c r="Q64" s="291">
        <f t="shared" ref="Q64" si="26">SUM(O64:P64)</f>
        <v>37</v>
      </c>
    </row>
    <row r="65" spans="1:17" ht="22.5" x14ac:dyDescent="0.55000000000000004">
      <c r="A65" s="73"/>
      <c r="B65" s="64" t="s">
        <v>112</v>
      </c>
      <c r="C65" s="76">
        <f>SUM(C59:C64)</f>
        <v>152</v>
      </c>
      <c r="D65" s="76">
        <f t="shared" ref="D65:E65" si="27">SUM(D59:D64)</f>
        <v>353</v>
      </c>
      <c r="E65" s="76">
        <f t="shared" si="27"/>
        <v>505</v>
      </c>
      <c r="F65" s="76"/>
      <c r="G65" s="76"/>
      <c r="H65" s="76"/>
      <c r="I65" s="76"/>
      <c r="J65" s="76"/>
      <c r="K65" s="76"/>
      <c r="L65" s="76"/>
      <c r="M65" s="76"/>
      <c r="N65" s="76"/>
      <c r="O65" s="76">
        <f t="shared" ref="O65:Q65" si="28">SUM(O59:O64)</f>
        <v>152</v>
      </c>
      <c r="P65" s="76">
        <f t="shared" si="28"/>
        <v>353</v>
      </c>
      <c r="Q65" s="76">
        <f t="shared" si="28"/>
        <v>505</v>
      </c>
    </row>
    <row r="66" spans="1:17" ht="22.5" x14ac:dyDescent="0.55000000000000004">
      <c r="A66" s="73"/>
      <c r="B66" s="78" t="str">
        <f>[1]แยกชั้นปี!D63</f>
        <v>การบัญชี</v>
      </c>
      <c r="C66" s="68">
        <f>แยกชั้นปี!BK56</f>
        <v>28</v>
      </c>
      <c r="D66" s="68">
        <f>แยกชั้นปี!BL56</f>
        <v>460</v>
      </c>
      <c r="E66" s="67">
        <f>SUM(C66:D66)</f>
        <v>488</v>
      </c>
      <c r="F66" s="68"/>
      <c r="G66" s="68"/>
      <c r="H66" s="68"/>
      <c r="I66" s="68"/>
      <c r="J66" s="68"/>
      <c r="K66" s="67"/>
      <c r="L66" s="68"/>
      <c r="M66" s="68"/>
      <c r="N66" s="68"/>
      <c r="O66" s="68">
        <f>C66+F66+I66+L66</f>
        <v>28</v>
      </c>
      <c r="P66" s="68">
        <f>D66+G66+J66+M66</f>
        <v>460</v>
      </c>
      <c r="Q66" s="67">
        <f>SUM(O66:P66)</f>
        <v>488</v>
      </c>
    </row>
    <row r="67" spans="1:17" ht="22.5" x14ac:dyDescent="0.55000000000000004">
      <c r="A67" s="80"/>
      <c r="B67" s="64" t="s">
        <v>113</v>
      </c>
      <c r="C67" s="76">
        <f>SUM(C66)</f>
        <v>28</v>
      </c>
      <c r="D67" s="76">
        <f t="shared" ref="D67:Q67" si="29">SUM(D66)</f>
        <v>460</v>
      </c>
      <c r="E67" s="76">
        <f t="shared" si="29"/>
        <v>488</v>
      </c>
      <c r="F67" s="76"/>
      <c r="G67" s="76"/>
      <c r="H67" s="76"/>
      <c r="I67" s="76"/>
      <c r="J67" s="76"/>
      <c r="K67" s="76"/>
      <c r="L67" s="76"/>
      <c r="M67" s="76"/>
      <c r="N67" s="76"/>
      <c r="O67" s="76">
        <f t="shared" si="29"/>
        <v>28</v>
      </c>
      <c r="P67" s="76">
        <f t="shared" si="29"/>
        <v>460</v>
      </c>
      <c r="Q67" s="76">
        <f t="shared" si="29"/>
        <v>488</v>
      </c>
    </row>
    <row r="68" spans="1:17" ht="22.5" x14ac:dyDescent="0.2">
      <c r="A68" s="435" t="s">
        <v>64</v>
      </c>
      <c r="B68" s="435"/>
      <c r="C68" s="72">
        <f>C58+C65+C67</f>
        <v>213</v>
      </c>
      <c r="D68" s="72">
        <f>D58+D65+D67</f>
        <v>971</v>
      </c>
      <c r="E68" s="72">
        <f>E58+E65+E67</f>
        <v>1184</v>
      </c>
      <c r="F68" s="72"/>
      <c r="G68" s="72"/>
      <c r="H68" s="72"/>
      <c r="I68" s="72"/>
      <c r="J68" s="72"/>
      <c r="K68" s="72"/>
      <c r="L68" s="72"/>
      <c r="M68" s="72"/>
      <c r="N68" s="72"/>
      <c r="O68" s="72">
        <f>O58+O65+O67</f>
        <v>213</v>
      </c>
      <c r="P68" s="72">
        <f>P58+P65+P67</f>
        <v>971</v>
      </c>
      <c r="Q68" s="72">
        <f>Q58+Q65+Q67</f>
        <v>1184</v>
      </c>
    </row>
    <row r="69" spans="1:17" ht="22.5" x14ac:dyDescent="0.55000000000000004">
      <c r="A69" s="436" t="s">
        <v>65</v>
      </c>
      <c r="B69" s="437"/>
      <c r="C69" s="152"/>
      <c r="D69" s="152"/>
      <c r="E69" s="151"/>
      <c r="F69" s="152"/>
      <c r="G69" s="152"/>
      <c r="H69" s="152"/>
      <c r="I69" s="152"/>
      <c r="J69" s="152"/>
      <c r="K69" s="151"/>
      <c r="L69" s="152"/>
      <c r="M69" s="152"/>
      <c r="N69" s="152"/>
      <c r="O69" s="152"/>
      <c r="P69" s="152"/>
      <c r="Q69" s="151"/>
    </row>
    <row r="70" spans="1:17" ht="22.5" x14ac:dyDescent="0.55000000000000004">
      <c r="A70" s="77"/>
      <c r="B70" s="81" t="s">
        <v>67</v>
      </c>
      <c r="C70" s="68">
        <f>แยกชั้นปี!BK60</f>
        <v>254</v>
      </c>
      <c r="D70" s="68">
        <f>แยกชั้นปี!BL60</f>
        <v>189</v>
      </c>
      <c r="E70" s="67">
        <f>SUM(C70:D70)</f>
        <v>443</v>
      </c>
      <c r="F70" s="68"/>
      <c r="G70" s="68"/>
      <c r="H70" s="68"/>
      <c r="I70" s="68"/>
      <c r="J70" s="68"/>
      <c r="K70" s="67"/>
      <c r="L70" s="68"/>
      <c r="M70" s="68"/>
      <c r="N70" s="68"/>
      <c r="O70" s="68">
        <f>C70+F70+I70+L70</f>
        <v>254</v>
      </c>
      <c r="P70" s="68">
        <f>D70+G70+J70+M70</f>
        <v>189</v>
      </c>
      <c r="Q70" s="67">
        <f>SUM(O70:P70)</f>
        <v>443</v>
      </c>
    </row>
    <row r="71" spans="1:17" ht="22.5" x14ac:dyDescent="0.55000000000000004">
      <c r="A71" s="73"/>
      <c r="B71" s="64" t="s">
        <v>114</v>
      </c>
      <c r="C71" s="76">
        <f>SUM(C70)</f>
        <v>254</v>
      </c>
      <c r="D71" s="76">
        <f t="shared" ref="D71:Q71" si="30">SUM(D70)</f>
        <v>189</v>
      </c>
      <c r="E71" s="76">
        <f t="shared" si="30"/>
        <v>443</v>
      </c>
      <c r="F71" s="76"/>
      <c r="G71" s="76"/>
      <c r="H71" s="76"/>
      <c r="I71" s="76"/>
      <c r="J71" s="76"/>
      <c r="K71" s="76"/>
      <c r="L71" s="76"/>
      <c r="M71" s="76"/>
      <c r="N71" s="76"/>
      <c r="O71" s="76">
        <f t="shared" si="30"/>
        <v>254</v>
      </c>
      <c r="P71" s="76">
        <f t="shared" si="30"/>
        <v>189</v>
      </c>
      <c r="Q71" s="76">
        <f t="shared" si="30"/>
        <v>443</v>
      </c>
    </row>
    <row r="72" spans="1:17" ht="22.5" x14ac:dyDescent="0.55000000000000004">
      <c r="A72" s="73"/>
      <c r="B72" s="81" t="s">
        <v>69</v>
      </c>
      <c r="C72" s="68"/>
      <c r="D72" s="68"/>
      <c r="E72" s="67"/>
      <c r="F72" s="68"/>
      <c r="G72" s="68"/>
      <c r="H72" s="68"/>
      <c r="I72" s="68">
        <f>แยกชั้นปี!BK62</f>
        <v>4</v>
      </c>
      <c r="J72" s="68">
        <f>แยกชั้นปี!BL62</f>
        <v>0</v>
      </c>
      <c r="K72" s="67">
        <f>SUM(I72:J72)</f>
        <v>4</v>
      </c>
      <c r="L72" s="68"/>
      <c r="M72" s="68"/>
      <c r="N72" s="68"/>
      <c r="O72" s="68">
        <f>C72+F72+I72+L72</f>
        <v>4</v>
      </c>
      <c r="P72" s="68">
        <f>D72+G72+J72+M72</f>
        <v>0</v>
      </c>
      <c r="Q72" s="67">
        <f>SUM(O72:P72)</f>
        <v>4</v>
      </c>
    </row>
    <row r="73" spans="1:17" ht="22.5" x14ac:dyDescent="0.55000000000000004">
      <c r="A73" s="73"/>
      <c r="B73" s="81" t="s">
        <v>70</v>
      </c>
      <c r="C73" s="68">
        <f>แยกชั้นปี!BK61</f>
        <v>130</v>
      </c>
      <c r="D73" s="68">
        <f>แยกชั้นปี!BL61</f>
        <v>163</v>
      </c>
      <c r="E73" s="67">
        <f>SUM(C73:D73)</f>
        <v>293</v>
      </c>
      <c r="F73" s="68"/>
      <c r="G73" s="68"/>
      <c r="H73" s="68"/>
      <c r="I73" s="68"/>
      <c r="J73" s="68"/>
      <c r="K73" s="67"/>
      <c r="L73" s="68"/>
      <c r="M73" s="68"/>
      <c r="N73" s="68"/>
      <c r="O73" s="68">
        <f>C73+F73+I73+L73</f>
        <v>130</v>
      </c>
      <c r="P73" s="68">
        <f>D73+G73+J73+M73</f>
        <v>163</v>
      </c>
      <c r="Q73" s="67">
        <f>SUM(O73:P73)</f>
        <v>293</v>
      </c>
    </row>
    <row r="74" spans="1:17" ht="22.5" x14ac:dyDescent="0.55000000000000004">
      <c r="A74" s="73"/>
      <c r="B74" s="64" t="s">
        <v>115</v>
      </c>
      <c r="C74" s="76">
        <f>SUM(C72:C73)</f>
        <v>130</v>
      </c>
      <c r="D74" s="76">
        <f t="shared" ref="D74:Q74" si="31">SUM(D72:D73)</f>
        <v>163</v>
      </c>
      <c r="E74" s="76">
        <f t="shared" si="31"/>
        <v>293</v>
      </c>
      <c r="F74" s="76"/>
      <c r="G74" s="76"/>
      <c r="H74" s="76"/>
      <c r="I74" s="76">
        <f t="shared" si="31"/>
        <v>4</v>
      </c>
      <c r="J74" s="76">
        <f t="shared" si="31"/>
        <v>0</v>
      </c>
      <c r="K74" s="76">
        <f t="shared" si="31"/>
        <v>4</v>
      </c>
      <c r="L74" s="76"/>
      <c r="M74" s="76"/>
      <c r="N74" s="76"/>
      <c r="O74" s="76">
        <f t="shared" si="31"/>
        <v>134</v>
      </c>
      <c r="P74" s="76">
        <f t="shared" si="31"/>
        <v>163</v>
      </c>
      <c r="Q74" s="76">
        <f t="shared" si="31"/>
        <v>297</v>
      </c>
    </row>
    <row r="75" spans="1:17" ht="22.5" x14ac:dyDescent="0.55000000000000004">
      <c r="A75" s="73"/>
      <c r="B75" s="81" t="s">
        <v>73</v>
      </c>
      <c r="C75" s="68">
        <f>แยกชั้นปี!BK63</f>
        <v>294</v>
      </c>
      <c r="D75" s="68">
        <f>แยกชั้นปี!BL63</f>
        <v>281</v>
      </c>
      <c r="E75" s="67">
        <f>SUM(C75:D75)</f>
        <v>575</v>
      </c>
      <c r="F75" s="68"/>
      <c r="G75" s="68"/>
      <c r="H75" s="68"/>
      <c r="I75" s="68"/>
      <c r="J75" s="68"/>
      <c r="K75" s="67"/>
      <c r="L75" s="68"/>
      <c r="M75" s="68"/>
      <c r="N75" s="68"/>
      <c r="O75" s="68">
        <f>C75+F75+I75+L75</f>
        <v>294</v>
      </c>
      <c r="P75" s="68">
        <f>D75+G75+J75+M75</f>
        <v>281</v>
      </c>
      <c r="Q75" s="67">
        <f>SUM(O75:P75)</f>
        <v>575</v>
      </c>
    </row>
    <row r="76" spans="1:17" ht="22.5" x14ac:dyDescent="0.55000000000000004">
      <c r="A76" s="80"/>
      <c r="B76" s="64" t="s">
        <v>116</v>
      </c>
      <c r="C76" s="76">
        <f>SUM(C75)</f>
        <v>294</v>
      </c>
      <c r="D76" s="76">
        <f t="shared" ref="D76:Q76" si="32">SUM(D75)</f>
        <v>281</v>
      </c>
      <c r="E76" s="76">
        <f t="shared" si="32"/>
        <v>575</v>
      </c>
      <c r="F76" s="76"/>
      <c r="G76" s="76"/>
      <c r="H76" s="76"/>
      <c r="I76" s="76"/>
      <c r="J76" s="76"/>
      <c r="K76" s="76"/>
      <c r="L76" s="76"/>
      <c r="M76" s="76"/>
      <c r="N76" s="76"/>
      <c r="O76" s="76">
        <f t="shared" si="32"/>
        <v>294</v>
      </c>
      <c r="P76" s="76">
        <f t="shared" si="32"/>
        <v>281</v>
      </c>
      <c r="Q76" s="76">
        <f t="shared" si="32"/>
        <v>575</v>
      </c>
    </row>
    <row r="77" spans="1:17" ht="22.5" x14ac:dyDescent="0.2">
      <c r="A77" s="435" t="s">
        <v>74</v>
      </c>
      <c r="B77" s="435"/>
      <c r="C77" s="72">
        <f>C71+C74+C76</f>
        <v>678</v>
      </c>
      <c r="D77" s="72">
        <f t="shared" ref="D77:Q77" si="33">D71+D74+D76</f>
        <v>633</v>
      </c>
      <c r="E77" s="72">
        <f t="shared" si="33"/>
        <v>1311</v>
      </c>
      <c r="F77" s="72"/>
      <c r="G77" s="72"/>
      <c r="H77" s="72"/>
      <c r="I77" s="72">
        <f t="shared" si="33"/>
        <v>4</v>
      </c>
      <c r="J77" s="72">
        <f t="shared" si="33"/>
        <v>0</v>
      </c>
      <c r="K77" s="72">
        <f t="shared" si="33"/>
        <v>4</v>
      </c>
      <c r="L77" s="72"/>
      <c r="M77" s="72"/>
      <c r="N77" s="72"/>
      <c r="O77" s="72">
        <f t="shared" si="33"/>
        <v>682</v>
      </c>
      <c r="P77" s="72">
        <f t="shared" si="33"/>
        <v>633</v>
      </c>
      <c r="Q77" s="72">
        <f t="shared" si="33"/>
        <v>1315</v>
      </c>
    </row>
    <row r="78" spans="1:17" ht="22.5" x14ac:dyDescent="0.2">
      <c r="A78" s="435" t="s">
        <v>75</v>
      </c>
      <c r="B78" s="435"/>
      <c r="C78" s="72">
        <f t="shared" ref="C78:Q78" si="34">C25+C42+C55+C68+C77</f>
        <v>2924</v>
      </c>
      <c r="D78" s="72">
        <f t="shared" si="34"/>
        <v>5726</v>
      </c>
      <c r="E78" s="72">
        <f t="shared" si="34"/>
        <v>8650</v>
      </c>
      <c r="F78" s="72">
        <f t="shared" si="34"/>
        <v>96</v>
      </c>
      <c r="G78" s="72">
        <f t="shared" si="34"/>
        <v>283</v>
      </c>
      <c r="H78" s="72">
        <f t="shared" si="34"/>
        <v>379</v>
      </c>
      <c r="I78" s="72">
        <f t="shared" si="34"/>
        <v>55</v>
      </c>
      <c r="J78" s="72">
        <f t="shared" si="34"/>
        <v>78</v>
      </c>
      <c r="K78" s="72">
        <f t="shared" si="34"/>
        <v>133</v>
      </c>
      <c r="L78" s="72">
        <f t="shared" si="34"/>
        <v>9</v>
      </c>
      <c r="M78" s="72">
        <f t="shared" si="34"/>
        <v>10</v>
      </c>
      <c r="N78" s="72">
        <f t="shared" si="34"/>
        <v>19</v>
      </c>
      <c r="O78" s="72">
        <f t="shared" si="34"/>
        <v>3084</v>
      </c>
      <c r="P78" s="72">
        <f t="shared" si="34"/>
        <v>6097</v>
      </c>
      <c r="Q78" s="72">
        <f t="shared" si="34"/>
        <v>9181</v>
      </c>
    </row>
    <row r="79" spans="1:17" ht="24.75" x14ac:dyDescent="0.6">
      <c r="A79" s="82"/>
      <c r="B79" s="83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</row>
    <row r="80" spans="1:17" ht="24.75" x14ac:dyDescent="0.2">
      <c r="A80" s="82"/>
      <c r="B80" s="85" t="s">
        <v>142</v>
      </c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</row>
  </sheetData>
  <mergeCells count="19">
    <mergeCell ref="A55:B55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5:B25"/>
    <mergeCell ref="A26:B26"/>
    <mergeCell ref="A42:B42"/>
    <mergeCell ref="A43:B43"/>
    <mergeCell ref="A56:B56"/>
    <mergeCell ref="A68:B68"/>
    <mergeCell ref="A69:B69"/>
    <mergeCell ref="A77:B77"/>
    <mergeCell ref="A78:B7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"/>
  <sheetViews>
    <sheetView workbookViewId="0">
      <selection activeCell="D12" sqref="D12"/>
    </sheetView>
  </sheetViews>
  <sheetFormatPr defaultRowHeight="12.75" x14ac:dyDescent="0.2"/>
  <cols>
    <col min="1" max="1" width="2.28515625" customWidth="1"/>
    <col min="2" max="2" width="5.14062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86"/>
      <c r="B1" s="86"/>
      <c r="C1" s="86"/>
      <c r="D1" s="86"/>
      <c r="E1" s="87"/>
      <c r="F1" s="88" t="s">
        <v>117</v>
      </c>
    </row>
    <row r="2" spans="1:6" ht="4.5" customHeight="1" x14ac:dyDescent="0.55000000000000004">
      <c r="A2" s="86"/>
      <c r="B2" s="86"/>
      <c r="C2" s="86"/>
      <c r="D2" s="86"/>
      <c r="E2" s="87"/>
      <c r="F2" s="89"/>
    </row>
    <row r="3" spans="1:6" ht="27.75" x14ac:dyDescent="0.65">
      <c r="A3" s="444" t="s">
        <v>141</v>
      </c>
      <c r="B3" s="444"/>
      <c r="C3" s="444"/>
      <c r="D3" s="444"/>
      <c r="E3" s="444"/>
      <c r="F3" s="444"/>
    </row>
    <row r="4" spans="1:6" ht="5.25" customHeight="1" x14ac:dyDescent="0.55000000000000004">
      <c r="A4" s="90"/>
      <c r="B4" s="90"/>
      <c r="C4" s="90"/>
      <c r="D4" s="90"/>
      <c r="E4" s="90"/>
      <c r="F4" s="90"/>
    </row>
    <row r="5" spans="1:6" ht="24.75" x14ac:dyDescent="0.2">
      <c r="A5" s="445" t="s">
        <v>105</v>
      </c>
      <c r="B5" s="446"/>
      <c r="C5" s="446"/>
      <c r="D5" s="447"/>
      <c r="E5" s="91" t="s">
        <v>106</v>
      </c>
      <c r="F5" s="92" t="s">
        <v>118</v>
      </c>
    </row>
    <row r="6" spans="1:6" ht="22.5" x14ac:dyDescent="0.55000000000000004">
      <c r="A6" s="93" t="s">
        <v>11</v>
      </c>
      <c r="B6" s="94"/>
      <c r="C6" s="94"/>
      <c r="D6" s="94"/>
      <c r="E6" s="95"/>
      <c r="F6" s="96">
        <f>SUM(F7:F19)</f>
        <v>1534</v>
      </c>
    </row>
    <row r="7" spans="1:6" ht="22.5" x14ac:dyDescent="0.55000000000000004">
      <c r="A7" s="355"/>
      <c r="B7" s="356">
        <f>สรุปแยก!B6</f>
        <v>1</v>
      </c>
      <c r="C7" s="349" t="str">
        <f>สรุปแยก!C6</f>
        <v>วิทยาศาสตรบัณฑิต</v>
      </c>
      <c r="D7" s="349" t="str">
        <f>สรุปแยก!D6</f>
        <v>วิทยาการคอมพิวเตอร์</v>
      </c>
      <c r="E7" s="349" t="str">
        <f>สรุปแยก!E6</f>
        <v>ปริญญาตรี</v>
      </c>
      <c r="F7" s="350">
        <f>สรุปแยก!I6</f>
        <v>71</v>
      </c>
    </row>
    <row r="8" spans="1:6" ht="22.5" x14ac:dyDescent="0.55000000000000004">
      <c r="A8" s="357"/>
      <c r="B8" s="358">
        <f>สรุปแยก!B7</f>
        <v>2</v>
      </c>
      <c r="C8" s="351" t="str">
        <f>สรุปแยก!C7</f>
        <v>วิทยาศาสตรบัณฑิต</v>
      </c>
      <c r="D8" s="351" t="str">
        <f>สรุปแยก!D7</f>
        <v>เทคโนโลยีสารสนเทศ/เทคโนโลยีคอมพิวเตอร์และดิจิทัล</v>
      </c>
      <c r="E8" s="351" t="str">
        <f>สรุปแยก!E7</f>
        <v>ปริญญาตรี</v>
      </c>
      <c r="F8" s="352">
        <f>สรุปแยก!I7</f>
        <v>86</v>
      </c>
    </row>
    <row r="9" spans="1:6" ht="22.5" x14ac:dyDescent="0.55000000000000004">
      <c r="A9" s="357"/>
      <c r="B9" s="358">
        <f>สรุปแยก!B8</f>
        <v>3</v>
      </c>
      <c r="C9" s="351" t="str">
        <f>สรุปแยก!C8</f>
        <v>วิทยาศาสตรบัณฑิต</v>
      </c>
      <c r="D9" s="351" t="str">
        <f>สรุปแยก!D8</f>
        <v>วิศวกรรมซอฟแวร์</v>
      </c>
      <c r="E9" s="351" t="str">
        <f>สรุปแยก!E8</f>
        <v>ปริญญาตรี</v>
      </c>
      <c r="F9" s="352">
        <f>สรุปแยก!I8</f>
        <v>63</v>
      </c>
    </row>
    <row r="10" spans="1:6" ht="22.5" x14ac:dyDescent="0.55000000000000004">
      <c r="A10" s="357"/>
      <c r="B10" s="358">
        <f>สรุปแยก!B9</f>
        <v>4</v>
      </c>
      <c r="C10" s="351" t="str">
        <f>สรุปแยก!C9</f>
        <v>วิทยาศาสตรบัณฑิต</v>
      </c>
      <c r="D10" s="351" t="str">
        <f>สรุปแยก!D9</f>
        <v>สาธารณสุขชุมชน</v>
      </c>
      <c r="E10" s="351" t="str">
        <f>สรุปแยก!E9</f>
        <v>ปริญญาตรี</v>
      </c>
      <c r="F10" s="352">
        <f>สรุปแยก!I9</f>
        <v>277</v>
      </c>
    </row>
    <row r="11" spans="1:6" ht="22.5" x14ac:dyDescent="0.55000000000000004">
      <c r="A11" s="357"/>
      <c r="B11" s="358">
        <f>สรุปแยก!B10</f>
        <v>5</v>
      </c>
      <c r="C11" s="351" t="str">
        <f>สรุปแยก!C10</f>
        <v>วิทยาศาสตรบัณฑิต</v>
      </c>
      <c r="D11" s="351" t="str">
        <f>สรุปแยก!D10</f>
        <v>วิทยาศาสตร์การกีฬา</v>
      </c>
      <c r="E11" s="351" t="str">
        <f>สรุปแยก!E10</f>
        <v>ปริญญาตรี</v>
      </c>
      <c r="F11" s="352">
        <f>สรุปแยก!I10</f>
        <v>475</v>
      </c>
    </row>
    <row r="12" spans="1:6" ht="22.5" x14ac:dyDescent="0.55000000000000004">
      <c r="A12" s="357"/>
      <c r="B12" s="358">
        <f>สรุปแยก!B11</f>
        <v>6</v>
      </c>
      <c r="C12" s="351" t="str">
        <f>สรุปแยก!C11</f>
        <v>วิทยาศาสตรบัณฑิต</v>
      </c>
      <c r="D12" s="351" t="str">
        <f>สรุปแยก!D11</f>
        <v>วิทยาศาสตร์สิ่งแวดล้อม</v>
      </c>
      <c r="E12" s="351" t="str">
        <f>สรุปแยก!E11</f>
        <v>ปริญญาตรี</v>
      </c>
      <c r="F12" s="352">
        <f>สรุปแยก!I11</f>
        <v>45</v>
      </c>
    </row>
    <row r="13" spans="1:6" ht="22.5" x14ac:dyDescent="0.55000000000000004">
      <c r="A13" s="357"/>
      <c r="B13" s="358">
        <f>สรุปแยก!B12</f>
        <v>7</v>
      </c>
      <c r="C13" s="351" t="str">
        <f>สรุปแยก!C12</f>
        <v>วิศวกรรมศาสตรบัณฑิต</v>
      </c>
      <c r="D13" s="351" t="str">
        <f>สรุปแยก!D12</f>
        <v>วิศวกรรมโลจิสติกส์</v>
      </c>
      <c r="E13" s="351" t="str">
        <f>สรุปแยก!E12</f>
        <v>ปริญญาตรี</v>
      </c>
      <c r="F13" s="352">
        <f>สรุปแยก!I12</f>
        <v>148</v>
      </c>
    </row>
    <row r="14" spans="1:6" ht="22.5" x14ac:dyDescent="0.55000000000000004">
      <c r="A14" s="357"/>
      <c r="B14" s="358">
        <f>สรุปแยก!B13</f>
        <v>8</v>
      </c>
      <c r="C14" s="351" t="str">
        <f>สรุปแยก!C13</f>
        <v>วิทยาศาสตรบัณฑิต</v>
      </c>
      <c r="D14" s="351" t="str">
        <f>สรุปแยก!D13</f>
        <v>วิทยาศาสตร์และเทคโนโลยีอาหาร</v>
      </c>
      <c r="E14" s="351" t="str">
        <f>สรุปแยก!E13</f>
        <v>ปริญญาตรี</v>
      </c>
      <c r="F14" s="352">
        <f>สรุปแยก!I13</f>
        <v>40</v>
      </c>
    </row>
    <row r="15" spans="1:6" ht="22.5" x14ac:dyDescent="0.55000000000000004">
      <c r="A15" s="357"/>
      <c r="B15" s="358">
        <f>สรุปแยก!B14</f>
        <v>9</v>
      </c>
      <c r="C15" s="351" t="str">
        <f>สรุปแยก!C14</f>
        <v>วิทยาศาสตรบัณฑิต</v>
      </c>
      <c r="D15" s="351" t="str">
        <f>สรุปแยก!D14</f>
        <v>เทคโนโลยีการเกษตร</v>
      </c>
      <c r="E15" s="351" t="str">
        <f>สรุปแยก!E14</f>
        <v>ปริญญาตรี</v>
      </c>
      <c r="F15" s="352">
        <f>สรุปแยก!I14</f>
        <v>60</v>
      </c>
    </row>
    <row r="16" spans="1:6" ht="22.5" x14ac:dyDescent="0.55000000000000004">
      <c r="A16" s="357"/>
      <c r="B16" s="358">
        <f>สรุปแยก!B15</f>
        <v>10</v>
      </c>
      <c r="C16" s="351" t="str">
        <f>สรุปแยก!C15</f>
        <v>วิทยาศาสตรบัณฑิต</v>
      </c>
      <c r="D16" s="351" t="str">
        <f>สรุปแยก!D15</f>
        <v>เทคโนโลยีการจัดการอุตสาหกรรม</v>
      </c>
      <c r="E16" s="351" t="str">
        <f>สรุปแยก!E15</f>
        <v>ปริญญาตรี</v>
      </c>
      <c r="F16" s="352">
        <f>สรุปแยก!I15</f>
        <v>50</v>
      </c>
    </row>
    <row r="17" spans="1:6" ht="22.5" x14ac:dyDescent="0.55000000000000004">
      <c r="A17" s="357"/>
      <c r="B17" s="358">
        <f>สรุปแยก!B16</f>
        <v>11</v>
      </c>
      <c r="C17" s="351" t="str">
        <f>สรุปแยก!C16</f>
        <v>เทคโนโลยีบัณฑิต</v>
      </c>
      <c r="D17" s="351" t="str">
        <f>สรุปแยก!D16</f>
        <v xml:space="preserve">เทคโนโลยีออกแบบผลิตภัณฑ์และบรรจุภัณฑ์ </v>
      </c>
      <c r="E17" s="351" t="str">
        <f>สรุปแยก!E16</f>
        <v>ปริญญาตรี</v>
      </c>
      <c r="F17" s="352">
        <f>สรุปแยก!I16</f>
        <v>37</v>
      </c>
    </row>
    <row r="18" spans="1:6" ht="22.5" x14ac:dyDescent="0.55000000000000004">
      <c r="A18" s="357"/>
      <c r="B18" s="358">
        <f>สรุปแยก!B17</f>
        <v>12</v>
      </c>
      <c r="C18" s="351" t="str">
        <f>สรุปแยก!C17</f>
        <v>เทคโนโลยีบัณฑิต</v>
      </c>
      <c r="D18" s="351" t="str">
        <f>สรุปแยก!D17</f>
        <v xml:space="preserve">เทคโนโลยีโยธาและสถาปัตยกรรม </v>
      </c>
      <c r="E18" s="351" t="str">
        <f>สรุปแยก!E17</f>
        <v>ปริญญาตรี</v>
      </c>
      <c r="F18" s="352">
        <f>สรุปแยก!I17</f>
        <v>136</v>
      </c>
    </row>
    <row r="19" spans="1:6" ht="22.5" x14ac:dyDescent="0.55000000000000004">
      <c r="A19" s="359"/>
      <c r="B19" s="360">
        <f>สรุปแยก!B18</f>
        <v>13</v>
      </c>
      <c r="C19" s="353" t="str">
        <f>สรุปแยก!C18</f>
        <v>วิทยาศาสตรบัณฑิต</v>
      </c>
      <c r="D19" s="353" t="str">
        <f>สรุปแยก!D18</f>
        <v>อาชีวอนามัยและความปลอดภัย</v>
      </c>
      <c r="E19" s="353" t="str">
        <f>สรุปแยก!E18</f>
        <v>ปริญญาตรี</v>
      </c>
      <c r="F19" s="354">
        <f>สรุปแยก!I18</f>
        <v>46</v>
      </c>
    </row>
    <row r="20" spans="1:6" ht="22.5" x14ac:dyDescent="0.55000000000000004">
      <c r="A20" s="97" t="s">
        <v>22</v>
      </c>
      <c r="B20" s="98"/>
      <c r="C20" s="98"/>
      <c r="D20" s="98"/>
      <c r="E20" s="98"/>
      <c r="F20" s="99">
        <f>SUM(F21:F36)</f>
        <v>3792</v>
      </c>
    </row>
    <row r="21" spans="1:6" ht="22.5" x14ac:dyDescent="0.55000000000000004">
      <c r="A21" s="355"/>
      <c r="B21" s="361">
        <f>สรุปแยก!B21</f>
        <v>1</v>
      </c>
      <c r="C21" s="51" t="str">
        <f>สรุปแยก!C21</f>
        <v>ครุศาสตรบัณฑิต</v>
      </c>
      <c r="D21" s="51" t="str">
        <f>สรุปแยก!D21</f>
        <v>การศึกษาปฐมวัย</v>
      </c>
      <c r="E21" s="51" t="str">
        <f>สรุปแยก!E21</f>
        <v>ปริญญาตรี</v>
      </c>
      <c r="F21" s="100">
        <f>สรุปแยก!I21</f>
        <v>324</v>
      </c>
    </row>
    <row r="22" spans="1:6" ht="22.5" x14ac:dyDescent="0.55000000000000004">
      <c r="A22" s="357"/>
      <c r="B22" s="362">
        <f>สรุปแยก!B22</f>
        <v>2</v>
      </c>
      <c r="C22" s="56" t="str">
        <f>สรุปแยก!C22</f>
        <v>ครุศาสตรบัณฑิต</v>
      </c>
      <c r="D22" s="56" t="str">
        <f>สรุปแยก!D22</f>
        <v>คณิตศาสตร์</v>
      </c>
      <c r="E22" s="56" t="str">
        <f>สรุปแยก!E22</f>
        <v>ปริญญาตรี</v>
      </c>
      <c r="F22" s="101">
        <f>สรุปแยก!I22</f>
        <v>300</v>
      </c>
    </row>
    <row r="23" spans="1:6" ht="22.5" x14ac:dyDescent="0.55000000000000004">
      <c r="A23" s="357"/>
      <c r="B23" s="362">
        <f>สรุปแยก!B23</f>
        <v>3</v>
      </c>
      <c r="C23" s="56" t="str">
        <f>สรุปแยก!C23</f>
        <v>ครุศาสตรบัณฑิต</v>
      </c>
      <c r="D23" s="56" t="str">
        <f>สรุปแยก!D23</f>
        <v>คอมพิวเตอร์ศึกษา</v>
      </c>
      <c r="E23" s="56" t="str">
        <f>สรุปแยก!E23</f>
        <v>ปริญญาตรี</v>
      </c>
      <c r="F23" s="101">
        <f>สรุปแยก!I23</f>
        <v>241</v>
      </c>
    </row>
    <row r="24" spans="1:6" ht="22.5" x14ac:dyDescent="0.55000000000000004">
      <c r="A24" s="357"/>
      <c r="B24" s="362">
        <f>สรุปแยก!B24</f>
        <v>4</v>
      </c>
      <c r="C24" s="56" t="str">
        <f>สรุปแยก!C24</f>
        <v>ครุศาสตรบัณฑิต</v>
      </c>
      <c r="D24" s="56" t="str">
        <f>สรุปแยก!D24</f>
        <v>ภาษาอังกฤษ</v>
      </c>
      <c r="E24" s="56" t="str">
        <f>สรุปแยก!E24</f>
        <v>ปริญญาตรี</v>
      </c>
      <c r="F24" s="101">
        <f>สรุปแยก!I24</f>
        <v>313</v>
      </c>
    </row>
    <row r="25" spans="1:6" ht="22.5" x14ac:dyDescent="0.55000000000000004">
      <c r="A25" s="357"/>
      <c r="B25" s="362">
        <f>สรุปแยก!B25</f>
        <v>5</v>
      </c>
      <c r="C25" s="56" t="str">
        <f>สรุปแยก!C25</f>
        <v>ครุศาสตรบัณฑิต</v>
      </c>
      <c r="D25" s="56" t="str">
        <f>สรุปแยก!D25</f>
        <v>ภาษาไทย</v>
      </c>
      <c r="E25" s="56" t="str">
        <f>สรุปแยก!E25</f>
        <v>ปริญญาตรี</v>
      </c>
      <c r="F25" s="101">
        <f>สรุปแยก!I25</f>
        <v>325</v>
      </c>
    </row>
    <row r="26" spans="1:6" ht="22.5" x14ac:dyDescent="0.55000000000000004">
      <c r="A26" s="357"/>
      <c r="B26" s="362">
        <f>สรุปแยก!B26</f>
        <v>6</v>
      </c>
      <c r="C26" s="56" t="str">
        <f>สรุปแยก!C26</f>
        <v>ครุศาสตรบัณฑิต</v>
      </c>
      <c r="D26" s="56" t="str">
        <f>สรุปแยก!D26</f>
        <v>สังคมศึกษา</v>
      </c>
      <c r="E26" s="56" t="str">
        <f>สรุปแยก!E26</f>
        <v>ปริญญาตรี</v>
      </c>
      <c r="F26" s="101">
        <f>สรุปแยก!I26</f>
        <v>310</v>
      </c>
    </row>
    <row r="27" spans="1:6" ht="22.5" x14ac:dyDescent="0.55000000000000004">
      <c r="A27" s="357"/>
      <c r="B27" s="362">
        <f>สรุปแยก!B27</f>
        <v>7</v>
      </c>
      <c r="C27" s="56" t="str">
        <f>สรุปแยก!C27</f>
        <v>ครุศาสตรบัณฑิต</v>
      </c>
      <c r="D27" s="56" t="str">
        <f>สรุปแยก!D27</f>
        <v>การประถมศึกษา</v>
      </c>
      <c r="E27" s="56" t="str">
        <f>สรุปแยก!E27</f>
        <v>ปริญญาตรี</v>
      </c>
      <c r="F27" s="101">
        <f>สรุปแยก!I27</f>
        <v>325</v>
      </c>
    </row>
    <row r="28" spans="1:6" ht="22.5" x14ac:dyDescent="0.55000000000000004">
      <c r="A28" s="357"/>
      <c r="B28" s="362">
        <f>สรุปแยก!B28</f>
        <v>8</v>
      </c>
      <c r="C28" s="56" t="str">
        <f>สรุปแยก!C28</f>
        <v>ครุศาสตรบัณฑิต</v>
      </c>
      <c r="D28" s="56" t="str">
        <f>สรุปแยก!D28</f>
        <v>วิทยาศาสตร์</v>
      </c>
      <c r="E28" s="56" t="str">
        <f>สรุปแยก!E28</f>
        <v>ปริญญาตรี</v>
      </c>
      <c r="F28" s="101">
        <f>สรุปแยก!I28</f>
        <v>285</v>
      </c>
    </row>
    <row r="29" spans="1:6" ht="22.5" x14ac:dyDescent="0.55000000000000004">
      <c r="A29" s="357"/>
      <c r="B29" s="362">
        <f>สรุปแยก!B29</f>
        <v>9</v>
      </c>
      <c r="C29" s="56" t="str">
        <f>สรุปแยก!C29</f>
        <v>ครุศาสตรบัณฑิต</v>
      </c>
      <c r="D29" s="56" t="str">
        <f>สรุปแยก!D29</f>
        <v>พลศึกษา</v>
      </c>
      <c r="E29" s="56" t="str">
        <f>สรุปแยก!E29</f>
        <v>ปริญญาตรี</v>
      </c>
      <c r="F29" s="101">
        <f>สรุปแยก!I29</f>
        <v>345</v>
      </c>
    </row>
    <row r="30" spans="1:6" ht="22.5" x14ac:dyDescent="0.55000000000000004">
      <c r="A30" s="357"/>
      <c r="B30" s="362">
        <f>สรุปแยก!B30</f>
        <v>10</v>
      </c>
      <c r="C30" s="56" t="str">
        <f>สรุปแยก!C30</f>
        <v>ครุศาสตรบัณฑิต</v>
      </c>
      <c r="D30" s="56" t="str">
        <f>สรุปแยก!D30</f>
        <v>ดนตรีศึกษา</v>
      </c>
      <c r="E30" s="56" t="str">
        <f>สรุปแยก!E30</f>
        <v>ปริญญาตรี</v>
      </c>
      <c r="F30" s="101">
        <f>สรุปแยก!I30</f>
        <v>253</v>
      </c>
    </row>
    <row r="31" spans="1:6" ht="22.5" x14ac:dyDescent="0.55000000000000004">
      <c r="A31" s="357"/>
      <c r="B31" s="362">
        <f>สรุปแยก!B31</f>
        <v>11</v>
      </c>
      <c r="C31" s="56" t="str">
        <f>สรุปแยก!C31</f>
        <v>ครุศาสตรบัณฑิต</v>
      </c>
      <c r="D31" s="56" t="str">
        <f>สรุปแยก!D31</f>
        <v>การสอนภาษาจีน</v>
      </c>
      <c r="E31" s="56" t="str">
        <f>สรุปแยก!E31</f>
        <v>ปริญญาตรี</v>
      </c>
      <c r="F31" s="101">
        <f>สรุปแยก!I31</f>
        <v>244</v>
      </c>
    </row>
    <row r="32" spans="1:6" ht="22.5" x14ac:dyDescent="0.55000000000000004">
      <c r="A32" s="357"/>
      <c r="B32" s="362">
        <f>สรุปแยก!B32</f>
        <v>12</v>
      </c>
      <c r="C32" s="56" t="str">
        <f>สรุปแยก!C32</f>
        <v>ประกาศนียบัตรบัณฑิต</v>
      </c>
      <c r="D32" s="56" t="str">
        <f>สรุปแยก!D32</f>
        <v>ประกาศนียบัตรวิชาชีพครู</v>
      </c>
      <c r="E32" s="56" t="str">
        <f>สรุปแยก!E32</f>
        <v>ประกาศนียบัตรบัณฑิต</v>
      </c>
      <c r="F32" s="101">
        <f>สรุปแยก!I32</f>
        <v>379</v>
      </c>
    </row>
    <row r="33" spans="1:6" ht="22.5" x14ac:dyDescent="0.55000000000000004">
      <c r="A33" s="357"/>
      <c r="B33" s="362">
        <f>สรุปแยก!B33</f>
        <v>13</v>
      </c>
      <c r="C33" s="56" t="str">
        <f>สรุปแยก!C33</f>
        <v>ครุศาสตรมหาบัณฑิต</v>
      </c>
      <c r="D33" s="56" t="str">
        <f>สรุปแยก!D33</f>
        <v>การบริหารการศึกษา</v>
      </c>
      <c r="E33" s="56" t="str">
        <f>สรุปแยก!E33</f>
        <v>ปริญญาโท</v>
      </c>
      <c r="F33" s="101">
        <f>สรุปแยก!I33</f>
        <v>124</v>
      </c>
    </row>
    <row r="34" spans="1:6" ht="22.5" x14ac:dyDescent="0.55000000000000004">
      <c r="A34" s="357"/>
      <c r="B34" s="362">
        <f>สรุปแยก!B34</f>
        <v>14</v>
      </c>
      <c r="C34" s="56" t="str">
        <f>สรุปแยก!C34</f>
        <v>ครุศาสตรมหาบัณฑิต</v>
      </c>
      <c r="D34" s="56" t="str">
        <f>สรุปแยก!D34</f>
        <v>หลักสูตรและการสอน</v>
      </c>
      <c r="E34" s="56" t="str">
        <f>สรุปแยก!E34</f>
        <v>ปริญญาโท</v>
      </c>
      <c r="F34" s="101">
        <f>สรุปแยก!I34</f>
        <v>2</v>
      </c>
    </row>
    <row r="35" spans="1:6" ht="22.5" x14ac:dyDescent="0.55000000000000004">
      <c r="A35" s="357"/>
      <c r="B35" s="362">
        <f>สรุปแยก!B35</f>
        <v>15</v>
      </c>
      <c r="C35" s="56" t="str">
        <f>สรุปแยก!C35</f>
        <v>ครุศาสตรมหาบัณฑิต</v>
      </c>
      <c r="D35" s="56" t="str">
        <f>สรุปแยก!D35</f>
        <v>วิจัยและประเมินผลการศึกษา</v>
      </c>
      <c r="E35" s="56" t="str">
        <f>สรุปแยก!E35</f>
        <v>ปริญญาโท</v>
      </c>
      <c r="F35" s="101">
        <f>สรุปแยก!I35</f>
        <v>3</v>
      </c>
    </row>
    <row r="36" spans="1:6" ht="22.5" x14ac:dyDescent="0.55000000000000004">
      <c r="A36" s="359"/>
      <c r="B36" s="363">
        <f>สรุปแยก!B36</f>
        <v>16</v>
      </c>
      <c r="C36" s="60" t="str">
        <f>สรุปแยก!C36</f>
        <v>ครุศาสตรดุษฎีบัณฑิต</v>
      </c>
      <c r="D36" s="60" t="str">
        <f>สรุปแยก!D36</f>
        <v>การบริหารการศึกษา</v>
      </c>
      <c r="E36" s="60" t="str">
        <f>สรุปแยก!E36</f>
        <v>ปริญญาเอก</v>
      </c>
      <c r="F36" s="102">
        <f>สรุปแยก!I36</f>
        <v>19</v>
      </c>
    </row>
    <row r="37" spans="1:6" ht="22.5" x14ac:dyDescent="0.55000000000000004">
      <c r="A37" s="97" t="s">
        <v>44</v>
      </c>
      <c r="B37" s="98"/>
      <c r="C37" s="98"/>
      <c r="D37" s="98"/>
      <c r="E37" s="98"/>
      <c r="F37" s="99">
        <f>SUM(F38:F46)</f>
        <v>1356</v>
      </c>
    </row>
    <row r="38" spans="1:6" ht="22.5" x14ac:dyDescent="0.55000000000000004">
      <c r="A38" s="355"/>
      <c r="B38" s="361">
        <f>สรุปแยก!B39</f>
        <v>1</v>
      </c>
      <c r="C38" s="51" t="str">
        <f>สรุปแยก!C39</f>
        <v>ศิลปศาสตรบัณฑิต</v>
      </c>
      <c r="D38" s="51" t="str">
        <f>สรุปแยก!D39</f>
        <v>การพัฒนาชุมชน</v>
      </c>
      <c r="E38" s="51" t="str">
        <f>สรุปแยก!E39</f>
        <v>ปริญญาตรี</v>
      </c>
      <c r="F38" s="100">
        <f>สรุปแยก!I39</f>
        <v>146</v>
      </c>
    </row>
    <row r="39" spans="1:6" ht="22.5" x14ac:dyDescent="0.55000000000000004">
      <c r="A39" s="357"/>
      <c r="B39" s="362">
        <f>สรุปแยก!B40</f>
        <v>2</v>
      </c>
      <c r="C39" s="56" t="str">
        <f>สรุปแยก!C40</f>
        <v>ศิลปศาสตรบัณฑิต</v>
      </c>
      <c r="D39" s="56" t="str">
        <f>สรุปแยก!D40</f>
        <v>ภาษาจีน</v>
      </c>
      <c r="E39" s="56" t="str">
        <f>สรุปแยก!E40</f>
        <v>ปริญญาตรี</v>
      </c>
      <c r="F39" s="101">
        <f>สรุปแยก!I40</f>
        <v>154</v>
      </c>
    </row>
    <row r="40" spans="1:6" ht="22.5" x14ac:dyDescent="0.55000000000000004">
      <c r="A40" s="357"/>
      <c r="B40" s="362">
        <f>สรุปแยก!B41</f>
        <v>3</v>
      </c>
      <c r="C40" s="56" t="str">
        <f>สรุปแยก!C41</f>
        <v>ศิลปศาสตรบัณฑิต</v>
      </c>
      <c r="D40" s="56" t="str">
        <f>สรุปแยก!D41</f>
        <v>ภาษาญี่ปุ่น</v>
      </c>
      <c r="E40" s="56" t="str">
        <f>สรุปแยก!E41</f>
        <v>ปริญญาตรี</v>
      </c>
      <c r="F40" s="101">
        <f>สรุปแยก!I41</f>
        <v>89</v>
      </c>
    </row>
    <row r="41" spans="1:6" ht="22.5" x14ac:dyDescent="0.55000000000000004">
      <c r="A41" s="357"/>
      <c r="B41" s="362">
        <f>สรุปแยก!B42</f>
        <v>4</v>
      </c>
      <c r="C41" s="56" t="str">
        <f>สรุปแยก!C42</f>
        <v>ศิลปศาสตรบัณฑิต</v>
      </c>
      <c r="D41" s="56" t="str">
        <f>สรุปแยก!D42</f>
        <v>ภาษาอังกฤษธุรกิจ</v>
      </c>
      <c r="E41" s="56" t="str">
        <f>สรุปแยก!E42</f>
        <v>ปริญญาตรี</v>
      </c>
      <c r="F41" s="101">
        <f>สรุปแยก!I42</f>
        <v>411</v>
      </c>
    </row>
    <row r="42" spans="1:6" ht="22.5" x14ac:dyDescent="0.55000000000000004">
      <c r="A42" s="357"/>
      <c r="B42" s="362">
        <f>สรุปแยก!B43</f>
        <v>5</v>
      </c>
      <c r="C42" s="56" t="str">
        <f>สรุปแยก!C43</f>
        <v>ศิลปศาสตรบัณฑิต</v>
      </c>
      <c r="D42" s="56" t="str">
        <f>สรุปแยก!D43</f>
        <v>บรรณรักษ์ศาสตร์และสารสนเทศศาสตร์</v>
      </c>
      <c r="E42" s="56" t="str">
        <f>สรุปแยก!E43</f>
        <v>ปริญญาตรี</v>
      </c>
      <c r="F42" s="101">
        <f>สรุปแยก!I43</f>
        <v>37</v>
      </c>
    </row>
    <row r="43" spans="1:6" ht="22.5" x14ac:dyDescent="0.55000000000000004">
      <c r="A43" s="357"/>
      <c r="B43" s="362">
        <f>สรุปแยก!B44</f>
        <v>6</v>
      </c>
      <c r="C43" s="56" t="str">
        <f>สรุปแยก!C44</f>
        <v>ศิลปศาสตรบัณฑิต</v>
      </c>
      <c r="D43" s="56" t="str">
        <f>สรุปแยก!D44</f>
        <v>ศิลปะและการออกแบบ</v>
      </c>
      <c r="E43" s="56" t="str">
        <f>สรุปแยก!E44</f>
        <v>ปริญญาตรี</v>
      </c>
      <c r="F43" s="101">
        <f>สรุปแยก!I44</f>
        <v>76</v>
      </c>
    </row>
    <row r="44" spans="1:6" ht="22.5" x14ac:dyDescent="0.55000000000000004">
      <c r="A44" s="357"/>
      <c r="B44" s="362">
        <f>สรุปแยก!B45</f>
        <v>7</v>
      </c>
      <c r="C44" s="56" t="str">
        <f>สรุปแยก!C45</f>
        <v>ศิลปศาสตรบัณฑิต</v>
      </c>
      <c r="D44" s="56" t="str">
        <f>สรุปแยก!D45</f>
        <v>ภาษาไทยเพื่อการสื่อสาร</v>
      </c>
      <c r="E44" s="56" t="str">
        <f>สรุปแยก!E45</f>
        <v>ปริญญาตรี</v>
      </c>
      <c r="F44" s="101">
        <f>สรุปแยก!I45</f>
        <v>312</v>
      </c>
    </row>
    <row r="45" spans="1:6" ht="22.5" x14ac:dyDescent="0.55000000000000004">
      <c r="A45" s="357"/>
      <c r="B45" s="362">
        <f>สรุปแยก!B46</f>
        <v>8</v>
      </c>
      <c r="C45" s="56" t="str">
        <f>สรุปแยก!C46</f>
        <v>ศิลปศาสตรบัณฑิต</v>
      </c>
      <c r="D45" s="56" t="str">
        <f>สรุปแยก!D46</f>
        <v>ประวัติศาสตร์</v>
      </c>
      <c r="E45" s="56" t="str">
        <f>สรุปแยก!E46</f>
        <v>ปริญญาตรี</v>
      </c>
      <c r="F45" s="101">
        <f>สรุปแยก!I46</f>
        <v>53</v>
      </c>
    </row>
    <row r="46" spans="1:6" ht="22.5" x14ac:dyDescent="0.55000000000000004">
      <c r="A46" s="359"/>
      <c r="B46" s="363">
        <f>สรุปแยก!B47</f>
        <v>9</v>
      </c>
      <c r="C46" s="60" t="str">
        <f>สรุปแยก!C47</f>
        <v>นิเทศศาสตรบัณฑิต</v>
      </c>
      <c r="D46" s="60" t="str">
        <f>สรุปแยก!D47</f>
        <v>นิเทศศาสตร์</v>
      </c>
      <c r="E46" s="60" t="str">
        <f>สรุปแยก!E47</f>
        <v>ปริญญาตรี</v>
      </c>
      <c r="F46" s="102">
        <f>สรุปแยก!I47</f>
        <v>78</v>
      </c>
    </row>
    <row r="47" spans="1:6" ht="22.5" x14ac:dyDescent="0.55000000000000004">
      <c r="A47" s="97" t="s">
        <v>54</v>
      </c>
      <c r="B47" s="98"/>
      <c r="C47" s="98"/>
      <c r="D47" s="98"/>
      <c r="E47" s="98"/>
      <c r="F47" s="99">
        <f>SUM(F48:F55)</f>
        <v>1184</v>
      </c>
    </row>
    <row r="48" spans="1:6" ht="22.5" x14ac:dyDescent="0.55000000000000004">
      <c r="A48" s="355"/>
      <c r="B48" s="361">
        <f>สรุปแยก!B50</f>
        <v>1</v>
      </c>
      <c r="C48" s="51" t="str">
        <f>สรุปแยก!C50</f>
        <v>ศิลปศาสตรบัณฑิต</v>
      </c>
      <c r="D48" s="51" t="str">
        <f>สรุปแยก!D50</f>
        <v>การจัดการการท่องเที่ยวและการโรงแรม</v>
      </c>
      <c r="E48" s="51" t="str">
        <f>สรุปแยก!E50</f>
        <v>ปริญญาตรี</v>
      </c>
      <c r="F48" s="100">
        <f>สรุปแยก!I50</f>
        <v>191</v>
      </c>
    </row>
    <row r="49" spans="1:6" ht="22.5" x14ac:dyDescent="0.55000000000000004">
      <c r="A49" s="357"/>
      <c r="B49" s="362">
        <f>สรุปแยก!B51</f>
        <v>2</v>
      </c>
      <c r="C49" s="56" t="str">
        <f>สรุปแยก!C51</f>
        <v>บริหารธุรกิจบัณฑิต</v>
      </c>
      <c r="D49" s="56" t="str">
        <f>สรุปแยก!D51</f>
        <v>การจัดการ</v>
      </c>
      <c r="E49" s="56" t="str">
        <f>สรุปแยก!E51</f>
        <v>ปริญญาตรี</v>
      </c>
      <c r="F49" s="101">
        <f>สรุปแยก!I51</f>
        <v>136</v>
      </c>
    </row>
    <row r="50" spans="1:6" ht="22.5" x14ac:dyDescent="0.55000000000000004">
      <c r="A50" s="357"/>
      <c r="B50" s="362">
        <f>สรุปแยก!B52</f>
        <v>3</v>
      </c>
      <c r="C50" s="56" t="str">
        <f>สรุปแยก!C52</f>
        <v>บริหารธุรกิจบัณฑิต</v>
      </c>
      <c r="D50" s="56" t="str">
        <f>สรุปแยก!D52</f>
        <v>การตลาด</v>
      </c>
      <c r="E50" s="56" t="str">
        <f>สรุปแยก!E52</f>
        <v>ปริญญาตรี</v>
      </c>
      <c r="F50" s="101">
        <f>สรุปแยก!I52</f>
        <v>114</v>
      </c>
    </row>
    <row r="51" spans="1:6" ht="22.5" x14ac:dyDescent="0.55000000000000004">
      <c r="A51" s="357"/>
      <c r="B51" s="362">
        <f>สรุปแยก!B53</f>
        <v>4</v>
      </c>
      <c r="C51" s="56" t="str">
        <f>สรุปแยก!C53</f>
        <v>บริหารธุรกิจบัณฑิต</v>
      </c>
      <c r="D51" s="56" t="str">
        <f>สรุปแยก!D53</f>
        <v>คอมพิวเตอร์ธุรกิจ</v>
      </c>
      <c r="E51" s="56" t="str">
        <f>สรุปแยก!E53</f>
        <v>ปริญญาตรี</v>
      </c>
      <c r="F51" s="101">
        <f>สรุปแยก!I53</f>
        <v>145</v>
      </c>
    </row>
    <row r="52" spans="1:6" ht="22.5" x14ac:dyDescent="0.55000000000000004">
      <c r="A52" s="357"/>
      <c r="B52" s="362">
        <f>สรุปแยก!B54</f>
        <v>5</v>
      </c>
      <c r="C52" s="56" t="str">
        <f>สรุปแยก!C54</f>
        <v>บริหารธุรกิจบัณฑิต</v>
      </c>
      <c r="D52" s="56" t="str">
        <f>สรุปแยก!D54</f>
        <v>บริหารธุรกิจระหว่างประเทศ</v>
      </c>
      <c r="E52" s="56" t="str">
        <f>สรุปแยก!E54</f>
        <v>ปริญญาตรี</v>
      </c>
      <c r="F52" s="101">
        <f>สรุปแยก!I54</f>
        <v>43</v>
      </c>
    </row>
    <row r="53" spans="1:6" ht="22.5" x14ac:dyDescent="0.55000000000000004">
      <c r="A53" s="357"/>
      <c r="B53" s="362">
        <f>สรุปแยก!B55</f>
        <v>6</v>
      </c>
      <c r="C53" s="56" t="str">
        <f>สรุปแยก!C55</f>
        <v>บริหารธุรกิจบัณฑิต</v>
      </c>
      <c r="D53" s="56" t="str">
        <f>สรุปแยก!D55</f>
        <v>เศรษฐศาสตร์การเงินการคลัง</v>
      </c>
      <c r="E53" s="56" t="str">
        <f>สรุปแยก!E55</f>
        <v>ปริญญาตรี</v>
      </c>
      <c r="F53" s="101">
        <f>สรุปแยก!I55</f>
        <v>30</v>
      </c>
    </row>
    <row r="54" spans="1:6" ht="22.5" x14ac:dyDescent="0.55000000000000004">
      <c r="A54" s="357"/>
      <c r="B54" s="362">
        <f>สรุปแยก!B56</f>
        <v>7</v>
      </c>
      <c r="C54" s="56" t="str">
        <f>สรุปแยก!C56</f>
        <v>บัญชีบัณฑิต</v>
      </c>
      <c r="D54" s="56" t="str">
        <f>สรุปแยก!D56</f>
        <v>การบัญชี</v>
      </c>
      <c r="E54" s="56" t="str">
        <f>สรุปแยก!E56</f>
        <v>ปริญญาตรี</v>
      </c>
      <c r="F54" s="101">
        <f>สรุปแยก!I56</f>
        <v>488</v>
      </c>
    </row>
    <row r="55" spans="1:6" ht="22.5" x14ac:dyDescent="0.55000000000000004">
      <c r="A55" s="359"/>
      <c r="B55" s="363">
        <f>สรุปแยก!B57</f>
        <v>8</v>
      </c>
      <c r="C55" s="60" t="str">
        <f>สรุปแยก!C57</f>
        <v>บริหารธุรกิจบัณฑิต</v>
      </c>
      <c r="D55" s="60" t="str">
        <f>สรุปแยก!D57</f>
        <v>การจัดการธุรกิจการค้าสมัยใหม่</v>
      </c>
      <c r="E55" s="60" t="str">
        <f>สรุปแยก!E57</f>
        <v>ปริญญาตรี</v>
      </c>
      <c r="F55" s="102">
        <f>สรุปแยก!I57</f>
        <v>37</v>
      </c>
    </row>
    <row r="56" spans="1:6" ht="22.5" x14ac:dyDescent="0.55000000000000004">
      <c r="A56" s="97" t="s">
        <v>65</v>
      </c>
      <c r="B56" s="98"/>
      <c r="C56" s="98"/>
      <c r="D56" s="98"/>
      <c r="E56" s="98"/>
      <c r="F56" s="104">
        <f>SUM(F57:F60)</f>
        <v>1315</v>
      </c>
    </row>
    <row r="57" spans="1:6" ht="22.5" x14ac:dyDescent="0.55000000000000004">
      <c r="A57" s="355"/>
      <c r="B57" s="361">
        <f>สรุปแยก!B60</f>
        <v>1</v>
      </c>
      <c r="C57" s="51" t="str">
        <f>สรุปแยก!C60</f>
        <v>นิติศาสตรบัณฑิต</v>
      </c>
      <c r="D57" s="51" t="str">
        <f>สรุปแยก!D60</f>
        <v>นิติศาสตร์</v>
      </c>
      <c r="E57" s="51" t="str">
        <f>สรุปแยก!E60</f>
        <v>ปริญญาตรี</v>
      </c>
      <c r="F57" s="100">
        <f>สรุปแยก!I60</f>
        <v>443</v>
      </c>
    </row>
    <row r="58" spans="1:6" ht="22.5" x14ac:dyDescent="0.55000000000000004">
      <c r="A58" s="357"/>
      <c r="B58" s="362">
        <f>สรุปแยก!B61</f>
        <v>2</v>
      </c>
      <c r="C58" s="56" t="str">
        <f>สรุปแยก!C61</f>
        <v>รัฐประศาสนศาสตรบัณฑิต</v>
      </c>
      <c r="D58" s="56" t="str">
        <f>สรุปแยก!D61</f>
        <v>รัฐประศาสนศาสตร์</v>
      </c>
      <c r="E58" s="56" t="str">
        <f>สรุปแยก!E61</f>
        <v>ปริญญาตรี</v>
      </c>
      <c r="F58" s="101">
        <f>สรุปแยก!I61</f>
        <v>293</v>
      </c>
    </row>
    <row r="59" spans="1:6" ht="22.5" x14ac:dyDescent="0.55000000000000004">
      <c r="A59" s="357"/>
      <c r="B59" s="362">
        <f>สรุปแยก!B62</f>
        <v>3</v>
      </c>
      <c r="C59" s="56" t="str">
        <f>สรุปแยก!C62</f>
        <v>รัฐประศาสนศาสตรมหาบัณฑิต</v>
      </c>
      <c r="D59" s="56" t="str">
        <f>สรุปแยก!D62</f>
        <v>การปกครองท้องถิ่น</v>
      </c>
      <c r="E59" s="56" t="str">
        <f>สรุปแยก!E62</f>
        <v>ปริญญาโท</v>
      </c>
      <c r="F59" s="101">
        <f>สรุปแยก!I62</f>
        <v>4</v>
      </c>
    </row>
    <row r="60" spans="1:6" ht="22.5" x14ac:dyDescent="0.55000000000000004">
      <c r="A60" s="359"/>
      <c r="B60" s="363">
        <f>สรุปแยก!B63</f>
        <v>4</v>
      </c>
      <c r="C60" s="60" t="str">
        <f>สรุปแยก!C63</f>
        <v>รัฐศาสตรบัณฑิต</v>
      </c>
      <c r="D60" s="60" t="str">
        <f>สรุปแยก!D63</f>
        <v>รัฐศาสตร์</v>
      </c>
      <c r="E60" s="60" t="str">
        <f>สรุปแยก!E63</f>
        <v>ปริญญาตรี</v>
      </c>
      <c r="F60" s="102">
        <f>สรุปแยก!I63</f>
        <v>575</v>
      </c>
    </row>
    <row r="61" spans="1:6" ht="22.5" x14ac:dyDescent="0.55000000000000004">
      <c r="A61" s="105"/>
      <c r="B61" s="105"/>
      <c r="C61" s="105"/>
      <c r="D61" s="105"/>
      <c r="E61" s="105"/>
      <c r="F61" s="106"/>
    </row>
    <row r="62" spans="1:6" ht="22.5" x14ac:dyDescent="0.55000000000000004">
      <c r="A62" s="105"/>
      <c r="B62" s="85" t="s">
        <v>142</v>
      </c>
      <c r="C62" s="105"/>
      <c r="D62" s="105"/>
      <c r="E62" s="105"/>
      <c r="F62" s="106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29F-32A1-46DB-897C-73D44A331A54}">
  <dimension ref="A1:Z65"/>
  <sheetViews>
    <sheetView zoomScaleNormal="100" workbookViewId="0">
      <selection activeCell="D1" sqref="D1"/>
    </sheetView>
  </sheetViews>
  <sheetFormatPr defaultRowHeight="12.75" x14ac:dyDescent="0.2"/>
  <cols>
    <col min="1" max="1" width="1.5703125" style="256" customWidth="1"/>
    <col min="2" max="2" width="4" style="256" customWidth="1"/>
    <col min="3" max="3" width="25.5703125" style="256" bestFit="1" customWidth="1"/>
    <col min="4" max="4" width="40" style="256" customWidth="1"/>
    <col min="5" max="5" width="14" style="256" customWidth="1"/>
    <col min="6" max="6" width="6.85546875" style="257" customWidth="1"/>
    <col min="7" max="7" width="6.85546875" style="256" customWidth="1"/>
    <col min="8" max="8" width="6.85546875" style="255" customWidth="1"/>
    <col min="9" max="9" width="6.28515625" style="257" customWidth="1"/>
    <col min="10" max="10" width="5" style="256" bestFit="1" customWidth="1"/>
    <col min="11" max="11" width="5.5703125" style="256" customWidth="1"/>
    <col min="12" max="12" width="6.28515625" style="257" bestFit="1" customWidth="1"/>
    <col min="13" max="13" width="5" style="254" bestFit="1" customWidth="1"/>
    <col min="14" max="14" width="5.5703125" style="254" customWidth="1"/>
    <col min="15" max="15" width="6.28515625" style="255" bestFit="1" customWidth="1"/>
    <col min="16" max="16" width="5" style="254" bestFit="1" customWidth="1"/>
    <col min="17" max="17" width="5.5703125" style="254" customWidth="1"/>
    <col min="18" max="18" width="6.28515625" style="255" bestFit="1" customWidth="1"/>
    <col min="19" max="19" width="5" style="254" bestFit="1" customWidth="1"/>
    <col min="20" max="20" width="5.5703125" style="254" customWidth="1"/>
    <col min="21" max="21" width="6.28515625" style="255" bestFit="1" customWidth="1"/>
    <col min="22" max="22" width="5" style="254" bestFit="1" customWidth="1"/>
    <col min="23" max="23" width="5.5703125" style="254" bestFit="1" customWidth="1"/>
    <col min="24" max="26" width="6.28515625" style="255" bestFit="1" customWidth="1"/>
    <col min="27" max="16384" width="9.140625" style="254"/>
  </cols>
  <sheetData>
    <row r="1" spans="1:26" ht="27.75" x14ac:dyDescent="0.65">
      <c r="A1" s="185" t="s">
        <v>128</v>
      </c>
      <c r="B1" s="131"/>
      <c r="C1" s="131"/>
      <c r="D1" s="131"/>
      <c r="E1" s="131"/>
      <c r="F1" s="185"/>
      <c r="G1" s="131"/>
      <c r="H1" s="185"/>
      <c r="I1" s="185"/>
      <c r="J1" s="109"/>
      <c r="K1" s="109"/>
      <c r="L1" s="200"/>
    </row>
    <row r="2" spans="1:26" s="255" customFormat="1" ht="22.5" x14ac:dyDescent="0.55000000000000004">
      <c r="A2" s="264"/>
      <c r="B2" s="304"/>
      <c r="C2" s="265"/>
      <c r="D2" s="266"/>
      <c r="E2" s="266" t="s">
        <v>145</v>
      </c>
      <c r="F2" s="457" t="s">
        <v>127</v>
      </c>
      <c r="G2" s="458"/>
      <c r="H2" s="459"/>
      <c r="I2" s="382" t="s">
        <v>148</v>
      </c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3"/>
    </row>
    <row r="3" spans="1:26" s="255" customFormat="1" ht="22.5" x14ac:dyDescent="0.55000000000000004">
      <c r="A3" s="267"/>
      <c r="B3" s="222" t="s">
        <v>2</v>
      </c>
      <c r="C3" s="222" t="s">
        <v>143</v>
      </c>
      <c r="D3" s="223" t="s">
        <v>144</v>
      </c>
      <c r="E3" s="223" t="s">
        <v>146</v>
      </c>
      <c r="F3" s="460" t="s">
        <v>140</v>
      </c>
      <c r="G3" s="460"/>
      <c r="H3" s="460"/>
      <c r="I3" s="382" t="s">
        <v>123</v>
      </c>
      <c r="J3" s="452"/>
      <c r="K3" s="453"/>
      <c r="L3" s="382" t="s">
        <v>124</v>
      </c>
      <c r="M3" s="452"/>
      <c r="N3" s="453"/>
      <c r="O3" s="382" t="s">
        <v>125</v>
      </c>
      <c r="P3" s="452"/>
      <c r="Q3" s="452"/>
      <c r="R3" s="382" t="s">
        <v>126</v>
      </c>
      <c r="S3" s="452"/>
      <c r="T3" s="453"/>
      <c r="U3" s="382" t="s">
        <v>136</v>
      </c>
      <c r="V3" s="452"/>
      <c r="W3" s="453"/>
      <c r="X3" s="382" t="s">
        <v>6</v>
      </c>
      <c r="Y3" s="452"/>
      <c r="Z3" s="453"/>
    </row>
    <row r="4" spans="1:26" s="255" customFormat="1" ht="22.5" x14ac:dyDescent="0.55000000000000004">
      <c r="A4" s="305"/>
      <c r="B4" s="306"/>
      <c r="C4" s="222"/>
      <c r="D4" s="223"/>
      <c r="E4" s="223" t="s">
        <v>147</v>
      </c>
      <c r="F4" s="127" t="s">
        <v>10</v>
      </c>
      <c r="G4" s="127" t="s">
        <v>8</v>
      </c>
      <c r="H4" s="127" t="s">
        <v>9</v>
      </c>
      <c r="I4" s="127" t="s">
        <v>10</v>
      </c>
      <c r="J4" s="269" t="s">
        <v>8</v>
      </c>
      <c r="K4" s="127" t="s">
        <v>9</v>
      </c>
      <c r="L4" s="127" t="s">
        <v>10</v>
      </c>
      <c r="M4" s="269" t="s">
        <v>8</v>
      </c>
      <c r="N4" s="127" t="s">
        <v>9</v>
      </c>
      <c r="O4" s="127" t="s">
        <v>10</v>
      </c>
      <c r="P4" s="127" t="s">
        <v>8</v>
      </c>
      <c r="Q4" s="127" t="s">
        <v>9</v>
      </c>
      <c r="R4" s="127" t="s">
        <v>10</v>
      </c>
      <c r="S4" s="127" t="s">
        <v>8</v>
      </c>
      <c r="T4" s="127" t="s">
        <v>9</v>
      </c>
      <c r="U4" s="127" t="s">
        <v>10</v>
      </c>
      <c r="V4" s="127" t="s">
        <v>8</v>
      </c>
      <c r="W4" s="270" t="s">
        <v>9</v>
      </c>
      <c r="X4" s="127" t="s">
        <v>10</v>
      </c>
      <c r="Y4" s="127" t="s">
        <v>8</v>
      </c>
      <c r="Z4" s="127" t="s">
        <v>9</v>
      </c>
    </row>
    <row r="5" spans="1:26" s="255" customFormat="1" ht="22.5" x14ac:dyDescent="0.55000000000000004">
      <c r="A5" s="285" t="s">
        <v>11</v>
      </c>
      <c r="B5" s="286"/>
      <c r="C5" s="286"/>
      <c r="D5" s="286"/>
      <c r="E5" s="286"/>
      <c r="F5" s="286"/>
      <c r="G5" s="286"/>
      <c r="H5" s="286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87"/>
    </row>
    <row r="6" spans="1:26" ht="22.5" x14ac:dyDescent="0.55000000000000004">
      <c r="A6" s="43"/>
      <c r="B6" s="260">
        <f>แยกชั้นปี!B6</f>
        <v>1</v>
      </c>
      <c r="C6" s="1" t="str">
        <f>แยกชั้นปี!C6</f>
        <v>วิทยาศาสตรบัณฑิต</v>
      </c>
      <c r="D6" s="1" t="str">
        <f>แยกชั้นปี!D6</f>
        <v>วิทยาการคอมพิวเตอร์</v>
      </c>
      <c r="E6" s="1" t="str">
        <f>แยกชั้นปี!E6</f>
        <v>ปริญญาตรี</v>
      </c>
      <c r="F6" s="174">
        <f>SUM(G6:H6)</f>
        <v>8</v>
      </c>
      <c r="G6" s="172">
        <f>จบปี63!O6</f>
        <v>7</v>
      </c>
      <c r="H6" s="172">
        <f>จบปี63!P6</f>
        <v>1</v>
      </c>
      <c r="I6" s="174">
        <f>SUM(J6:K6)</f>
        <v>16</v>
      </c>
      <c r="J6" s="172">
        <f>แยกชั้นปี!AS6</f>
        <v>13</v>
      </c>
      <c r="K6" s="172">
        <f>แยกชั้นปี!AT6</f>
        <v>3</v>
      </c>
      <c r="L6" s="201">
        <f>SUM(M6:N6)</f>
        <v>6</v>
      </c>
      <c r="M6" s="175">
        <f>แยกชั้นปี!AV6</f>
        <v>5</v>
      </c>
      <c r="N6" s="175">
        <f>แยกชั้นปี!AW6</f>
        <v>1</v>
      </c>
      <c r="O6" s="174">
        <f>SUM(P6:Q6)</f>
        <v>12</v>
      </c>
      <c r="P6" s="172">
        <f>แยกชั้นปี!AY6</f>
        <v>10</v>
      </c>
      <c r="Q6" s="172">
        <f>แยกชั้นปี!AZ6</f>
        <v>2</v>
      </c>
      <c r="R6" s="174">
        <f>SUM(S6:T6)</f>
        <v>23</v>
      </c>
      <c r="S6" s="172">
        <f>แยกชั้นปี!BB6</f>
        <v>14</v>
      </c>
      <c r="T6" s="172">
        <f>แยกชั้นปี!BC6</f>
        <v>9</v>
      </c>
      <c r="U6" s="174">
        <f>SUM(V6:W6)</f>
        <v>14</v>
      </c>
      <c r="V6" s="172">
        <f>แยกชั้นปี!BE6+แยกชั้นปี!BH6</f>
        <v>12</v>
      </c>
      <c r="W6" s="172">
        <f>แยกชั้นปี!BF6+แยกชั้นปี!BI6</f>
        <v>2</v>
      </c>
      <c r="X6" s="174">
        <f>SUM(Y6:Z6)</f>
        <v>71</v>
      </c>
      <c r="Y6" s="173">
        <f>J6+M6+P6+S6+V6</f>
        <v>54</v>
      </c>
      <c r="Z6" s="173">
        <f>K6+N6+Q6+T6+W6</f>
        <v>17</v>
      </c>
    </row>
    <row r="7" spans="1:26" ht="22.5" x14ac:dyDescent="0.55000000000000004">
      <c r="A7" s="43"/>
      <c r="B7" s="260">
        <f>แยกชั้นปี!B7</f>
        <v>2</v>
      </c>
      <c r="C7" s="1" t="str">
        <f>แยกชั้นปี!C7</f>
        <v>วิทยาศาสตรบัณฑิต</v>
      </c>
      <c r="D7" s="1" t="str">
        <f>แยกชั้นปี!D7</f>
        <v>เทคโนโลยีสารสนเทศ/เทคโนโลยีคอมพิวเตอร์และดิจิทัล</v>
      </c>
      <c r="E7" s="1" t="str">
        <f>แยกชั้นปี!E7</f>
        <v>ปริญญาตรี</v>
      </c>
      <c r="F7" s="174">
        <f t="shared" ref="F7:F17" si="0">SUM(G7:H7)</f>
        <v>11</v>
      </c>
      <c r="G7" s="172">
        <f>จบปี63!O7</f>
        <v>9</v>
      </c>
      <c r="H7" s="172">
        <f>จบปี63!P7</f>
        <v>2</v>
      </c>
      <c r="I7" s="174">
        <f t="shared" ref="I7:I18" si="1">SUM(J7:K7)</f>
        <v>46</v>
      </c>
      <c r="J7" s="172">
        <f>แยกชั้นปี!AS7</f>
        <v>38</v>
      </c>
      <c r="K7" s="172">
        <f>แยกชั้นปี!AT7</f>
        <v>8</v>
      </c>
      <c r="L7" s="201">
        <f t="shared" ref="L7:L18" si="2">SUM(M7:N7)</f>
        <v>29</v>
      </c>
      <c r="M7" s="175">
        <f>แยกชั้นปี!AV7</f>
        <v>27</v>
      </c>
      <c r="N7" s="175">
        <f>แยกชั้นปี!AW7</f>
        <v>2</v>
      </c>
      <c r="O7" s="174">
        <f t="shared" ref="O7:O18" si="3">SUM(P7:Q7)</f>
        <v>9</v>
      </c>
      <c r="P7" s="172">
        <f>แยกชั้นปี!AY7</f>
        <v>7</v>
      </c>
      <c r="Q7" s="172">
        <f>แยกชั้นปี!AZ7</f>
        <v>2</v>
      </c>
      <c r="R7" s="174">
        <f t="shared" ref="R7:R18" si="4">SUM(S7:T7)</f>
        <v>0</v>
      </c>
      <c r="S7" s="172">
        <f>แยกชั้นปี!BB7</f>
        <v>0</v>
      </c>
      <c r="T7" s="172">
        <f>แยกชั้นปี!BC7</f>
        <v>0</v>
      </c>
      <c r="U7" s="174">
        <f t="shared" ref="U7:U18" si="5">SUM(V7:W7)</f>
        <v>2</v>
      </c>
      <c r="V7" s="172">
        <f>แยกชั้นปี!BE7+แยกชั้นปี!BH7</f>
        <v>1</v>
      </c>
      <c r="W7" s="172">
        <f>แยกชั้นปี!BF7+แยกชั้นปี!BI7</f>
        <v>1</v>
      </c>
      <c r="X7" s="174">
        <f t="shared" ref="X7:X18" si="6">SUM(Y7:Z7)</f>
        <v>86</v>
      </c>
      <c r="Y7" s="173">
        <f t="shared" ref="Y7:Y18" si="7">J7+M7+P7+S7+V7</f>
        <v>73</v>
      </c>
      <c r="Z7" s="173">
        <f t="shared" ref="Z7:Z18" si="8">K7+N7+Q7+T7+W7</f>
        <v>13</v>
      </c>
    </row>
    <row r="8" spans="1:26" ht="22.5" x14ac:dyDescent="0.55000000000000004">
      <c r="A8" s="43"/>
      <c r="B8" s="260">
        <f>แยกชั้นปี!B8</f>
        <v>3</v>
      </c>
      <c r="C8" s="1" t="str">
        <f>แยกชั้นปี!C8</f>
        <v>วิทยาศาสตรบัณฑิต</v>
      </c>
      <c r="D8" s="1" t="str">
        <f>แยกชั้นปี!D8</f>
        <v>วิศวกรรมซอฟแวร์</v>
      </c>
      <c r="E8" s="1" t="str">
        <f>แยกชั้นปี!E8</f>
        <v>ปริญญาตรี</v>
      </c>
      <c r="F8" s="174">
        <f t="shared" si="0"/>
        <v>7</v>
      </c>
      <c r="G8" s="172">
        <f>จบปี63!O8</f>
        <v>5</v>
      </c>
      <c r="H8" s="172">
        <f>จบปี63!P8</f>
        <v>2</v>
      </c>
      <c r="I8" s="174">
        <f t="shared" si="1"/>
        <v>16</v>
      </c>
      <c r="J8" s="172">
        <f>แยกชั้นปี!AS8</f>
        <v>14</v>
      </c>
      <c r="K8" s="172">
        <f>แยกชั้นปี!AT8</f>
        <v>2</v>
      </c>
      <c r="L8" s="201">
        <f t="shared" si="2"/>
        <v>16</v>
      </c>
      <c r="M8" s="175">
        <f>แยกชั้นปี!AV8</f>
        <v>11</v>
      </c>
      <c r="N8" s="175">
        <f>แยกชั้นปี!AW8</f>
        <v>5</v>
      </c>
      <c r="O8" s="174">
        <f t="shared" si="3"/>
        <v>14</v>
      </c>
      <c r="P8" s="172">
        <f>แยกชั้นปี!AY8</f>
        <v>8</v>
      </c>
      <c r="Q8" s="172">
        <f>แยกชั้นปี!AZ8</f>
        <v>6</v>
      </c>
      <c r="R8" s="174">
        <f t="shared" si="4"/>
        <v>11</v>
      </c>
      <c r="S8" s="172">
        <f>แยกชั้นปี!BB8</f>
        <v>8</v>
      </c>
      <c r="T8" s="172">
        <f>แยกชั้นปี!BC8</f>
        <v>3</v>
      </c>
      <c r="U8" s="174">
        <f t="shared" si="5"/>
        <v>6</v>
      </c>
      <c r="V8" s="172">
        <f>แยกชั้นปี!BE8+แยกชั้นปี!BH8</f>
        <v>6</v>
      </c>
      <c r="W8" s="172">
        <f>แยกชั้นปี!BF8+แยกชั้นปี!BI8</f>
        <v>0</v>
      </c>
      <c r="X8" s="174">
        <f t="shared" si="6"/>
        <v>63</v>
      </c>
      <c r="Y8" s="173">
        <f t="shared" si="7"/>
        <v>47</v>
      </c>
      <c r="Z8" s="173">
        <f t="shared" si="8"/>
        <v>16</v>
      </c>
    </row>
    <row r="9" spans="1:26" ht="22.5" x14ac:dyDescent="0.55000000000000004">
      <c r="A9" s="43"/>
      <c r="B9" s="260">
        <f>แยกชั้นปี!B9</f>
        <v>4</v>
      </c>
      <c r="C9" s="1" t="str">
        <f>แยกชั้นปี!C9</f>
        <v>วิทยาศาสตรบัณฑิต</v>
      </c>
      <c r="D9" s="1" t="str">
        <f>แยกชั้นปี!D9</f>
        <v>สาธารณสุขชุมชน</v>
      </c>
      <c r="E9" s="1" t="str">
        <f>แยกชั้นปี!E9</f>
        <v>ปริญญาตรี</v>
      </c>
      <c r="F9" s="174">
        <f t="shared" si="0"/>
        <v>54</v>
      </c>
      <c r="G9" s="172">
        <f>จบปี63!O9</f>
        <v>5</v>
      </c>
      <c r="H9" s="172">
        <f>จบปี63!P9</f>
        <v>49</v>
      </c>
      <c r="I9" s="174">
        <f t="shared" si="1"/>
        <v>80</v>
      </c>
      <c r="J9" s="172">
        <f>แยกชั้นปี!AS9</f>
        <v>5</v>
      </c>
      <c r="K9" s="172">
        <f>แยกชั้นปี!AT9</f>
        <v>75</v>
      </c>
      <c r="L9" s="201">
        <f t="shared" si="2"/>
        <v>58</v>
      </c>
      <c r="M9" s="175">
        <f>แยกชั้นปี!AV9</f>
        <v>6</v>
      </c>
      <c r="N9" s="175">
        <f>แยกชั้นปี!AW9</f>
        <v>52</v>
      </c>
      <c r="O9" s="174">
        <f t="shared" si="3"/>
        <v>49</v>
      </c>
      <c r="P9" s="172">
        <f>แยกชั้นปี!AY9</f>
        <v>7</v>
      </c>
      <c r="Q9" s="172">
        <f>แยกชั้นปี!AZ9</f>
        <v>42</v>
      </c>
      <c r="R9" s="174">
        <f t="shared" si="4"/>
        <v>68</v>
      </c>
      <c r="S9" s="172">
        <f>แยกชั้นปี!BB9</f>
        <v>0</v>
      </c>
      <c r="T9" s="172">
        <f>แยกชั้นปี!BC9</f>
        <v>68</v>
      </c>
      <c r="U9" s="174">
        <f t="shared" si="5"/>
        <v>22</v>
      </c>
      <c r="V9" s="172">
        <f>แยกชั้นปี!BE9+แยกชั้นปี!BH9</f>
        <v>1</v>
      </c>
      <c r="W9" s="172">
        <f>แยกชั้นปี!BF9+แยกชั้นปี!BI9</f>
        <v>21</v>
      </c>
      <c r="X9" s="174">
        <f t="shared" si="6"/>
        <v>277</v>
      </c>
      <c r="Y9" s="173">
        <f t="shared" si="7"/>
        <v>19</v>
      </c>
      <c r="Z9" s="173">
        <f t="shared" si="8"/>
        <v>258</v>
      </c>
    </row>
    <row r="10" spans="1:26" ht="22.5" x14ac:dyDescent="0.55000000000000004">
      <c r="A10" s="43"/>
      <c r="B10" s="260">
        <f>แยกชั้นปี!B10</f>
        <v>5</v>
      </c>
      <c r="C10" s="1" t="str">
        <f>แยกชั้นปี!C10</f>
        <v>วิทยาศาสตรบัณฑิต</v>
      </c>
      <c r="D10" s="1" t="str">
        <f>แยกชั้นปี!D10</f>
        <v>วิทยาศาสตร์การกีฬา</v>
      </c>
      <c r="E10" s="1" t="str">
        <f>แยกชั้นปี!E10</f>
        <v>ปริญญาตรี</v>
      </c>
      <c r="F10" s="174">
        <f t="shared" si="0"/>
        <v>94</v>
      </c>
      <c r="G10" s="172">
        <f>จบปี63!O10</f>
        <v>71</v>
      </c>
      <c r="H10" s="172">
        <f>จบปี63!P10</f>
        <v>23</v>
      </c>
      <c r="I10" s="174">
        <f t="shared" si="1"/>
        <v>131</v>
      </c>
      <c r="J10" s="172">
        <f>แยกชั้นปี!AS10</f>
        <v>102</v>
      </c>
      <c r="K10" s="172">
        <f>แยกชั้นปี!AT10</f>
        <v>29</v>
      </c>
      <c r="L10" s="201">
        <f t="shared" si="2"/>
        <v>75</v>
      </c>
      <c r="M10" s="175">
        <f>แยกชั้นปี!AV10</f>
        <v>64</v>
      </c>
      <c r="N10" s="175">
        <f>แยกชั้นปี!AW10</f>
        <v>11</v>
      </c>
      <c r="O10" s="174">
        <f t="shared" si="3"/>
        <v>104</v>
      </c>
      <c r="P10" s="172">
        <f>แยกชั้นปี!AY10</f>
        <v>77</v>
      </c>
      <c r="Q10" s="172">
        <f>แยกชั้นปี!AZ10</f>
        <v>27</v>
      </c>
      <c r="R10" s="174">
        <f t="shared" si="4"/>
        <v>79</v>
      </c>
      <c r="S10" s="172">
        <f>แยกชั้นปี!BB10</f>
        <v>56</v>
      </c>
      <c r="T10" s="172">
        <f>แยกชั้นปี!BC10</f>
        <v>23</v>
      </c>
      <c r="U10" s="174">
        <f t="shared" si="5"/>
        <v>86</v>
      </c>
      <c r="V10" s="172">
        <f>แยกชั้นปี!BE10+แยกชั้นปี!BH10</f>
        <v>69</v>
      </c>
      <c r="W10" s="172">
        <f>แยกชั้นปี!BF10+แยกชั้นปี!BI10</f>
        <v>17</v>
      </c>
      <c r="X10" s="174">
        <f t="shared" si="6"/>
        <v>475</v>
      </c>
      <c r="Y10" s="173">
        <f t="shared" si="7"/>
        <v>368</v>
      </c>
      <c r="Z10" s="173">
        <f t="shared" si="8"/>
        <v>107</v>
      </c>
    </row>
    <row r="11" spans="1:26" ht="22.5" x14ac:dyDescent="0.55000000000000004">
      <c r="A11" s="43"/>
      <c r="B11" s="260">
        <f>แยกชั้นปี!B11</f>
        <v>6</v>
      </c>
      <c r="C11" s="1" t="str">
        <f>แยกชั้นปี!C11</f>
        <v>วิทยาศาสตรบัณฑิต</v>
      </c>
      <c r="D11" s="1" t="str">
        <f>แยกชั้นปี!D11</f>
        <v>วิทยาศาสตร์สิ่งแวดล้อม</v>
      </c>
      <c r="E11" s="1" t="str">
        <f>แยกชั้นปี!E11</f>
        <v>ปริญญาตรี</v>
      </c>
      <c r="F11" s="174">
        <f t="shared" si="0"/>
        <v>24</v>
      </c>
      <c r="G11" s="172">
        <f>จบปี63!O11</f>
        <v>3</v>
      </c>
      <c r="H11" s="172">
        <f>จบปี63!P11</f>
        <v>21</v>
      </c>
      <c r="I11" s="174">
        <f t="shared" si="1"/>
        <v>15</v>
      </c>
      <c r="J11" s="172">
        <f>แยกชั้นปี!AS11</f>
        <v>7</v>
      </c>
      <c r="K11" s="172">
        <f>แยกชั้นปี!AT11</f>
        <v>8</v>
      </c>
      <c r="L11" s="201">
        <f t="shared" si="2"/>
        <v>5</v>
      </c>
      <c r="M11" s="175">
        <f>แยกชั้นปี!AV11</f>
        <v>2</v>
      </c>
      <c r="N11" s="175">
        <f>แยกชั้นปี!AW11</f>
        <v>3</v>
      </c>
      <c r="O11" s="174">
        <f t="shared" si="3"/>
        <v>11</v>
      </c>
      <c r="P11" s="172">
        <f>แยกชั้นปี!AY11</f>
        <v>2</v>
      </c>
      <c r="Q11" s="172">
        <f>แยกชั้นปี!AZ11</f>
        <v>9</v>
      </c>
      <c r="R11" s="174">
        <f t="shared" si="4"/>
        <v>6</v>
      </c>
      <c r="S11" s="172">
        <f>แยกชั้นปี!BB11</f>
        <v>0</v>
      </c>
      <c r="T11" s="172">
        <f>แยกชั้นปี!BC11</f>
        <v>6</v>
      </c>
      <c r="U11" s="174">
        <f t="shared" si="5"/>
        <v>8</v>
      </c>
      <c r="V11" s="172">
        <f>แยกชั้นปี!BE11+แยกชั้นปี!BH11</f>
        <v>0</v>
      </c>
      <c r="W11" s="172">
        <f>แยกชั้นปี!BF11+แยกชั้นปี!BI11</f>
        <v>8</v>
      </c>
      <c r="X11" s="174">
        <f t="shared" si="6"/>
        <v>45</v>
      </c>
      <c r="Y11" s="173">
        <f t="shared" si="7"/>
        <v>11</v>
      </c>
      <c r="Z11" s="173">
        <f t="shared" si="8"/>
        <v>34</v>
      </c>
    </row>
    <row r="12" spans="1:26" ht="22.5" x14ac:dyDescent="0.55000000000000004">
      <c r="A12" s="43"/>
      <c r="B12" s="260">
        <f>แยกชั้นปี!B12</f>
        <v>7</v>
      </c>
      <c r="C12" s="1" t="str">
        <f>แยกชั้นปี!C12</f>
        <v>วิศวกรรมศาสตรบัณฑิต</v>
      </c>
      <c r="D12" s="1" t="str">
        <f>แยกชั้นปี!D12</f>
        <v>วิศวกรรมโลจิสติกส์</v>
      </c>
      <c r="E12" s="1" t="str">
        <f>แยกชั้นปี!E12</f>
        <v>ปริญญาตรี</v>
      </c>
      <c r="F12" s="174">
        <f t="shared" si="0"/>
        <v>16</v>
      </c>
      <c r="G12" s="172">
        <f>จบปี63!O12</f>
        <v>9</v>
      </c>
      <c r="H12" s="172">
        <f>จบปี63!P12</f>
        <v>7</v>
      </c>
      <c r="I12" s="174">
        <f t="shared" si="1"/>
        <v>27</v>
      </c>
      <c r="J12" s="172">
        <f>แยกชั้นปี!AS12</f>
        <v>5</v>
      </c>
      <c r="K12" s="172">
        <f>แยกชั้นปี!AT12</f>
        <v>22</v>
      </c>
      <c r="L12" s="201">
        <f t="shared" si="2"/>
        <v>33</v>
      </c>
      <c r="M12" s="175">
        <f>แยกชั้นปี!AV12</f>
        <v>6</v>
      </c>
      <c r="N12" s="175">
        <f>แยกชั้นปี!AW12</f>
        <v>27</v>
      </c>
      <c r="O12" s="174">
        <f t="shared" si="3"/>
        <v>35</v>
      </c>
      <c r="P12" s="172">
        <f>แยกชั้นปี!AY12</f>
        <v>10</v>
      </c>
      <c r="Q12" s="172">
        <f>แยกชั้นปี!AZ12</f>
        <v>25</v>
      </c>
      <c r="R12" s="174">
        <f t="shared" si="4"/>
        <v>23</v>
      </c>
      <c r="S12" s="172">
        <f>แยกชั้นปี!BB12</f>
        <v>9</v>
      </c>
      <c r="T12" s="172">
        <f>แยกชั้นปี!BC12</f>
        <v>14</v>
      </c>
      <c r="U12" s="174">
        <f t="shared" si="5"/>
        <v>30</v>
      </c>
      <c r="V12" s="172">
        <f>แยกชั้นปี!BE12+แยกชั้นปี!BH12</f>
        <v>7</v>
      </c>
      <c r="W12" s="172">
        <f>แยกชั้นปี!BF12+แยกชั้นปี!BI12</f>
        <v>23</v>
      </c>
      <c r="X12" s="174">
        <f t="shared" si="6"/>
        <v>148</v>
      </c>
      <c r="Y12" s="173">
        <f t="shared" si="7"/>
        <v>37</v>
      </c>
      <c r="Z12" s="173">
        <f t="shared" si="8"/>
        <v>111</v>
      </c>
    </row>
    <row r="13" spans="1:26" ht="22.5" x14ac:dyDescent="0.55000000000000004">
      <c r="A13" s="43"/>
      <c r="B13" s="260">
        <f>แยกชั้นปี!B13</f>
        <v>8</v>
      </c>
      <c r="C13" s="1" t="str">
        <f>แยกชั้นปี!C13</f>
        <v>วิทยาศาสตรบัณฑิต</v>
      </c>
      <c r="D13" s="1" t="str">
        <f>แยกชั้นปี!D13</f>
        <v>วิทยาศาสตร์และเทคโนโลยีอาหาร</v>
      </c>
      <c r="E13" s="1" t="str">
        <f>แยกชั้นปี!E13</f>
        <v>ปริญญาตรี</v>
      </c>
      <c r="F13" s="174">
        <f t="shared" si="0"/>
        <v>10</v>
      </c>
      <c r="G13" s="172">
        <f>จบปี63!O13</f>
        <v>1</v>
      </c>
      <c r="H13" s="172">
        <f>จบปี63!P13</f>
        <v>9</v>
      </c>
      <c r="I13" s="174">
        <f t="shared" si="1"/>
        <v>9</v>
      </c>
      <c r="J13" s="172">
        <f>แยกชั้นปี!AS13</f>
        <v>1</v>
      </c>
      <c r="K13" s="172">
        <f>แยกชั้นปี!AT13</f>
        <v>8</v>
      </c>
      <c r="L13" s="201">
        <f t="shared" si="2"/>
        <v>7</v>
      </c>
      <c r="M13" s="175">
        <f>แยกชั้นปี!AV13</f>
        <v>0</v>
      </c>
      <c r="N13" s="175">
        <f>แยกชั้นปี!AW13</f>
        <v>7</v>
      </c>
      <c r="O13" s="174">
        <f t="shared" si="3"/>
        <v>9</v>
      </c>
      <c r="P13" s="172">
        <f>แยกชั้นปี!AY13</f>
        <v>1</v>
      </c>
      <c r="Q13" s="172">
        <f>แยกชั้นปี!AZ13</f>
        <v>8</v>
      </c>
      <c r="R13" s="174">
        <f t="shared" si="4"/>
        <v>9</v>
      </c>
      <c r="S13" s="172">
        <f>แยกชั้นปี!BB13</f>
        <v>1</v>
      </c>
      <c r="T13" s="172">
        <f>แยกชั้นปี!BC13</f>
        <v>8</v>
      </c>
      <c r="U13" s="174">
        <f t="shared" si="5"/>
        <v>6</v>
      </c>
      <c r="V13" s="172">
        <f>แยกชั้นปี!BE13+แยกชั้นปี!BH13</f>
        <v>2</v>
      </c>
      <c r="W13" s="172">
        <f>แยกชั้นปี!BF13+แยกชั้นปี!BI13</f>
        <v>4</v>
      </c>
      <c r="X13" s="174">
        <f t="shared" si="6"/>
        <v>40</v>
      </c>
      <c r="Y13" s="173">
        <f t="shared" si="7"/>
        <v>5</v>
      </c>
      <c r="Z13" s="173">
        <f t="shared" si="8"/>
        <v>35</v>
      </c>
    </row>
    <row r="14" spans="1:26" ht="22.5" x14ac:dyDescent="0.55000000000000004">
      <c r="A14" s="43"/>
      <c r="B14" s="260">
        <f>แยกชั้นปี!B14</f>
        <v>9</v>
      </c>
      <c r="C14" s="1" t="str">
        <f>แยกชั้นปี!C14</f>
        <v>วิทยาศาสตรบัณฑิต</v>
      </c>
      <c r="D14" s="1" t="str">
        <f>แยกชั้นปี!D14</f>
        <v>เทคโนโลยีการเกษตร</v>
      </c>
      <c r="E14" s="1" t="str">
        <f>แยกชั้นปี!E14</f>
        <v>ปริญญาตรี</v>
      </c>
      <c r="F14" s="174">
        <f t="shared" si="0"/>
        <v>6</v>
      </c>
      <c r="G14" s="172">
        <f>จบปี63!O14</f>
        <v>3</v>
      </c>
      <c r="H14" s="172">
        <f>จบปี63!P14</f>
        <v>3</v>
      </c>
      <c r="I14" s="174">
        <f t="shared" si="1"/>
        <v>26</v>
      </c>
      <c r="J14" s="172">
        <f>แยกชั้นปี!AS14</f>
        <v>14</v>
      </c>
      <c r="K14" s="172">
        <f>แยกชั้นปี!AT14</f>
        <v>12</v>
      </c>
      <c r="L14" s="201">
        <f t="shared" si="2"/>
        <v>9</v>
      </c>
      <c r="M14" s="175">
        <f>แยกชั้นปี!AV14</f>
        <v>3</v>
      </c>
      <c r="N14" s="175">
        <f>แยกชั้นปี!AW14</f>
        <v>6</v>
      </c>
      <c r="O14" s="174">
        <f t="shared" si="3"/>
        <v>10</v>
      </c>
      <c r="P14" s="172">
        <f>แยกชั้นปี!AY14</f>
        <v>6</v>
      </c>
      <c r="Q14" s="172">
        <f>แยกชั้นปี!AZ14</f>
        <v>4</v>
      </c>
      <c r="R14" s="174">
        <f t="shared" si="4"/>
        <v>7</v>
      </c>
      <c r="S14" s="172">
        <f>แยกชั้นปี!BB14</f>
        <v>4</v>
      </c>
      <c r="T14" s="172">
        <f>แยกชั้นปี!BC14</f>
        <v>3</v>
      </c>
      <c r="U14" s="174">
        <f t="shared" si="5"/>
        <v>8</v>
      </c>
      <c r="V14" s="172">
        <f>แยกชั้นปี!BE14+แยกชั้นปี!BH14</f>
        <v>5</v>
      </c>
      <c r="W14" s="172">
        <f>แยกชั้นปี!BF14+แยกชั้นปี!BI14</f>
        <v>3</v>
      </c>
      <c r="X14" s="174">
        <f t="shared" si="6"/>
        <v>60</v>
      </c>
      <c r="Y14" s="173">
        <f t="shared" si="7"/>
        <v>32</v>
      </c>
      <c r="Z14" s="173">
        <f t="shared" si="8"/>
        <v>28</v>
      </c>
    </row>
    <row r="15" spans="1:26" ht="22.5" x14ac:dyDescent="0.55000000000000004">
      <c r="A15" s="43"/>
      <c r="B15" s="260">
        <f>แยกชั้นปี!B15</f>
        <v>10</v>
      </c>
      <c r="C15" s="1" t="str">
        <f>แยกชั้นปี!C15</f>
        <v>วิทยาศาสตรบัณฑิต</v>
      </c>
      <c r="D15" s="1" t="str">
        <f>แยกชั้นปี!D15</f>
        <v>เทคโนโลยีการจัดการอุตสาหกรรม</v>
      </c>
      <c r="E15" s="1" t="str">
        <f>แยกชั้นปี!E15</f>
        <v>ปริญญาตรี</v>
      </c>
      <c r="F15" s="174">
        <f t="shared" si="0"/>
        <v>8</v>
      </c>
      <c r="G15" s="172">
        <f>จบปี63!O15</f>
        <v>5</v>
      </c>
      <c r="H15" s="172">
        <f>จบปี63!P15</f>
        <v>3</v>
      </c>
      <c r="I15" s="174">
        <f t="shared" si="1"/>
        <v>6</v>
      </c>
      <c r="J15" s="172">
        <f>แยกชั้นปี!AS15</f>
        <v>6</v>
      </c>
      <c r="K15" s="172">
        <f>แยกชั้นปี!AT15</f>
        <v>0</v>
      </c>
      <c r="L15" s="201">
        <f t="shared" si="2"/>
        <v>12</v>
      </c>
      <c r="M15" s="175">
        <f>แยกชั้นปี!AV15</f>
        <v>8</v>
      </c>
      <c r="N15" s="175">
        <f>แยกชั้นปี!AW15</f>
        <v>4</v>
      </c>
      <c r="O15" s="174">
        <f t="shared" si="3"/>
        <v>16</v>
      </c>
      <c r="P15" s="172">
        <f>แยกชั้นปี!AY15</f>
        <v>7</v>
      </c>
      <c r="Q15" s="172">
        <f>แยกชั้นปี!AZ15</f>
        <v>9</v>
      </c>
      <c r="R15" s="174">
        <f t="shared" si="4"/>
        <v>8</v>
      </c>
      <c r="S15" s="172">
        <f>แยกชั้นปี!BB15</f>
        <v>7</v>
      </c>
      <c r="T15" s="172">
        <f>แยกชั้นปี!BC15</f>
        <v>1</v>
      </c>
      <c r="U15" s="174">
        <f t="shared" si="5"/>
        <v>8</v>
      </c>
      <c r="V15" s="172">
        <f>แยกชั้นปี!BE15+แยกชั้นปี!BH15</f>
        <v>7</v>
      </c>
      <c r="W15" s="172">
        <f>แยกชั้นปี!BF15+แยกชั้นปี!BI15</f>
        <v>1</v>
      </c>
      <c r="X15" s="174">
        <f t="shared" si="6"/>
        <v>50</v>
      </c>
      <c r="Y15" s="173">
        <f t="shared" si="7"/>
        <v>35</v>
      </c>
      <c r="Z15" s="173">
        <f t="shared" si="8"/>
        <v>15</v>
      </c>
    </row>
    <row r="16" spans="1:26" ht="22.5" x14ac:dyDescent="0.55000000000000004">
      <c r="A16" s="43"/>
      <c r="B16" s="260">
        <f>แยกชั้นปี!B16</f>
        <v>11</v>
      </c>
      <c r="C16" s="1" t="str">
        <f>แยกชั้นปี!C16</f>
        <v>เทคโนโลยีบัณฑิต</v>
      </c>
      <c r="D16" s="1" t="str">
        <f>แยกชั้นปี!D16</f>
        <v xml:space="preserve">เทคโนโลยีออกแบบผลิตภัณฑ์และบรรจุภัณฑ์ </v>
      </c>
      <c r="E16" s="1" t="str">
        <f>แยกชั้นปี!E16</f>
        <v>ปริญญาตรี</v>
      </c>
      <c r="F16" s="174">
        <f t="shared" si="0"/>
        <v>7</v>
      </c>
      <c r="G16" s="172">
        <f>จบปี63!O16</f>
        <v>5</v>
      </c>
      <c r="H16" s="172">
        <f>จบปี63!P16</f>
        <v>2</v>
      </c>
      <c r="I16" s="174">
        <f t="shared" si="1"/>
        <v>6</v>
      </c>
      <c r="J16" s="172">
        <f>แยกชั้นปี!AS16</f>
        <v>5</v>
      </c>
      <c r="K16" s="172">
        <f>แยกชั้นปี!AT16</f>
        <v>1</v>
      </c>
      <c r="L16" s="201">
        <f t="shared" si="2"/>
        <v>9</v>
      </c>
      <c r="M16" s="175">
        <f>แยกชั้นปี!AV16</f>
        <v>4</v>
      </c>
      <c r="N16" s="175">
        <f>แยกชั้นปี!AW16</f>
        <v>5</v>
      </c>
      <c r="O16" s="174">
        <f t="shared" si="3"/>
        <v>10</v>
      </c>
      <c r="P16" s="172">
        <f>แยกชั้นปี!AY16</f>
        <v>6</v>
      </c>
      <c r="Q16" s="172">
        <f>แยกชั้นปี!AZ16</f>
        <v>4</v>
      </c>
      <c r="R16" s="174">
        <f t="shared" si="4"/>
        <v>8</v>
      </c>
      <c r="S16" s="172">
        <f>แยกชั้นปี!BB16</f>
        <v>5</v>
      </c>
      <c r="T16" s="172">
        <f>แยกชั้นปี!BC16</f>
        <v>3</v>
      </c>
      <c r="U16" s="174">
        <f t="shared" si="5"/>
        <v>4</v>
      </c>
      <c r="V16" s="172">
        <f>แยกชั้นปี!BE16+แยกชั้นปี!BH16</f>
        <v>2</v>
      </c>
      <c r="W16" s="172">
        <f>แยกชั้นปี!BF16+แยกชั้นปี!BI16</f>
        <v>2</v>
      </c>
      <c r="X16" s="174">
        <f t="shared" si="6"/>
        <v>37</v>
      </c>
      <c r="Y16" s="173">
        <f t="shared" si="7"/>
        <v>22</v>
      </c>
      <c r="Z16" s="173">
        <f t="shared" si="8"/>
        <v>15</v>
      </c>
    </row>
    <row r="17" spans="1:26" ht="22.5" x14ac:dyDescent="0.55000000000000004">
      <c r="A17" s="43"/>
      <c r="B17" s="260">
        <f>แยกชั้นปี!B17</f>
        <v>12</v>
      </c>
      <c r="C17" s="1" t="str">
        <f>แยกชั้นปี!C17</f>
        <v>เทคโนโลยีบัณฑิต</v>
      </c>
      <c r="D17" s="1" t="str">
        <f>แยกชั้นปี!D17</f>
        <v xml:space="preserve">เทคโนโลยีโยธาและสถาปัตยกรรม </v>
      </c>
      <c r="E17" s="1" t="str">
        <f>แยกชั้นปี!E17</f>
        <v>ปริญญาตรี</v>
      </c>
      <c r="F17" s="174">
        <f t="shared" si="0"/>
        <v>17</v>
      </c>
      <c r="G17" s="172">
        <f>จบปี63!O17</f>
        <v>12</v>
      </c>
      <c r="H17" s="172">
        <f>จบปี63!P17</f>
        <v>5</v>
      </c>
      <c r="I17" s="174">
        <f t="shared" si="1"/>
        <v>36</v>
      </c>
      <c r="J17" s="172">
        <f>แยกชั้นปี!AS17</f>
        <v>30</v>
      </c>
      <c r="K17" s="172">
        <f>แยกชั้นปี!AT17</f>
        <v>6</v>
      </c>
      <c r="L17" s="201">
        <f t="shared" si="2"/>
        <v>21</v>
      </c>
      <c r="M17" s="175">
        <f>แยกชั้นปี!AV17</f>
        <v>16</v>
      </c>
      <c r="N17" s="175">
        <f>แยกชั้นปี!AW17</f>
        <v>5</v>
      </c>
      <c r="O17" s="174">
        <f t="shared" si="3"/>
        <v>20</v>
      </c>
      <c r="P17" s="172">
        <f>แยกชั้นปี!AY17</f>
        <v>14</v>
      </c>
      <c r="Q17" s="172">
        <f>แยกชั้นปี!AZ17</f>
        <v>6</v>
      </c>
      <c r="R17" s="174">
        <f t="shared" si="4"/>
        <v>34</v>
      </c>
      <c r="S17" s="172">
        <f>แยกชั้นปี!BB17</f>
        <v>29</v>
      </c>
      <c r="T17" s="172">
        <f>แยกชั้นปี!BC17</f>
        <v>5</v>
      </c>
      <c r="U17" s="174">
        <f t="shared" si="5"/>
        <v>25</v>
      </c>
      <c r="V17" s="172">
        <f>แยกชั้นปี!BE17+แยกชั้นปี!BH17</f>
        <v>20</v>
      </c>
      <c r="W17" s="172">
        <f>แยกชั้นปี!BF17+แยกชั้นปี!BI17</f>
        <v>5</v>
      </c>
      <c r="X17" s="174">
        <f t="shared" si="6"/>
        <v>136</v>
      </c>
      <c r="Y17" s="173">
        <f t="shared" si="7"/>
        <v>109</v>
      </c>
      <c r="Z17" s="173">
        <f t="shared" si="8"/>
        <v>27</v>
      </c>
    </row>
    <row r="18" spans="1:26" ht="22.5" x14ac:dyDescent="0.55000000000000004">
      <c r="A18" s="43"/>
      <c r="B18" s="260">
        <f>แยกชั้นปี!B18</f>
        <v>13</v>
      </c>
      <c r="C18" s="1" t="str">
        <f>แยกชั้นปี!C18</f>
        <v>วิทยาศาสตรบัณฑิต</v>
      </c>
      <c r="D18" s="1" t="str">
        <f>แยกชั้นปี!D18</f>
        <v>อาชีวอนามัยและความปลอดภัย</v>
      </c>
      <c r="E18" s="1" t="str">
        <f>แยกชั้นปี!E18</f>
        <v>ปริญญาตรี</v>
      </c>
      <c r="F18" s="174"/>
      <c r="G18" s="172"/>
      <c r="H18" s="172"/>
      <c r="I18" s="174">
        <f t="shared" si="1"/>
        <v>46</v>
      </c>
      <c r="J18" s="172">
        <f>แยกชั้นปี!AS18</f>
        <v>2</v>
      </c>
      <c r="K18" s="172">
        <f>แยกชั้นปี!AT18</f>
        <v>44</v>
      </c>
      <c r="L18" s="201">
        <f t="shared" si="2"/>
        <v>0</v>
      </c>
      <c r="M18" s="175">
        <f>แยกชั้นปี!AV18</f>
        <v>0</v>
      </c>
      <c r="N18" s="175">
        <f>แยกชั้นปี!AW18</f>
        <v>0</v>
      </c>
      <c r="O18" s="174">
        <f t="shared" si="3"/>
        <v>0</v>
      </c>
      <c r="P18" s="172">
        <f>แยกชั้นปี!AY18</f>
        <v>0</v>
      </c>
      <c r="Q18" s="172">
        <f>แยกชั้นปี!AZ18</f>
        <v>0</v>
      </c>
      <c r="R18" s="174">
        <f t="shared" si="4"/>
        <v>0</v>
      </c>
      <c r="S18" s="172">
        <f>แยกชั้นปี!BB18</f>
        <v>0</v>
      </c>
      <c r="T18" s="172">
        <f>แยกชั้นปี!BC18</f>
        <v>0</v>
      </c>
      <c r="U18" s="174">
        <f t="shared" si="5"/>
        <v>0</v>
      </c>
      <c r="V18" s="172">
        <f>แยกชั้นปี!BE18+แยกชั้นปี!BH18</f>
        <v>0</v>
      </c>
      <c r="W18" s="172">
        <f>แยกชั้นปี!BF18+แยกชั้นปี!BI18</f>
        <v>0</v>
      </c>
      <c r="X18" s="174">
        <f t="shared" si="6"/>
        <v>46</v>
      </c>
      <c r="Y18" s="173">
        <f t="shared" si="7"/>
        <v>2</v>
      </c>
      <c r="Z18" s="173">
        <f t="shared" si="8"/>
        <v>44</v>
      </c>
    </row>
    <row r="19" spans="1:26" s="255" customFormat="1" ht="22.5" x14ac:dyDescent="0.55000000000000004">
      <c r="A19" s="454" t="s">
        <v>21</v>
      </c>
      <c r="B19" s="455"/>
      <c r="C19" s="455"/>
      <c r="D19" s="455"/>
      <c r="E19" s="456"/>
      <c r="F19" s="288">
        <f>SUM(F6:F18)</f>
        <v>262</v>
      </c>
      <c r="G19" s="288">
        <f t="shared" ref="G19:Z19" si="9">SUM(G6:G18)</f>
        <v>135</v>
      </c>
      <c r="H19" s="288">
        <f t="shared" si="9"/>
        <v>127</v>
      </c>
      <c r="I19" s="288">
        <f t="shared" si="9"/>
        <v>460</v>
      </c>
      <c r="J19" s="288">
        <f t="shared" si="9"/>
        <v>242</v>
      </c>
      <c r="K19" s="288">
        <f t="shared" si="9"/>
        <v>218</v>
      </c>
      <c r="L19" s="288">
        <f t="shared" si="9"/>
        <v>280</v>
      </c>
      <c r="M19" s="288">
        <f t="shared" si="9"/>
        <v>152</v>
      </c>
      <c r="N19" s="288">
        <f t="shared" si="9"/>
        <v>128</v>
      </c>
      <c r="O19" s="288">
        <f t="shared" si="9"/>
        <v>299</v>
      </c>
      <c r="P19" s="288">
        <f t="shared" si="9"/>
        <v>155</v>
      </c>
      <c r="Q19" s="288">
        <f t="shared" si="9"/>
        <v>144</v>
      </c>
      <c r="R19" s="288">
        <f t="shared" si="9"/>
        <v>276</v>
      </c>
      <c r="S19" s="288">
        <f t="shared" si="9"/>
        <v>133</v>
      </c>
      <c r="T19" s="288">
        <f t="shared" si="9"/>
        <v>143</v>
      </c>
      <c r="U19" s="288">
        <f t="shared" si="9"/>
        <v>219</v>
      </c>
      <c r="V19" s="288">
        <f t="shared" si="9"/>
        <v>132</v>
      </c>
      <c r="W19" s="289">
        <f t="shared" si="9"/>
        <v>87</v>
      </c>
      <c r="X19" s="288">
        <f>SUM(X6:X18)</f>
        <v>1534</v>
      </c>
      <c r="Y19" s="288">
        <f t="shared" si="9"/>
        <v>814</v>
      </c>
      <c r="Z19" s="288">
        <f t="shared" si="9"/>
        <v>720</v>
      </c>
    </row>
    <row r="20" spans="1:26" s="255" customFormat="1" ht="22.5" x14ac:dyDescent="0.55000000000000004">
      <c r="A20" s="239" t="s">
        <v>22</v>
      </c>
      <c r="B20" s="240"/>
      <c r="C20" s="240"/>
      <c r="D20" s="240"/>
      <c r="E20" s="240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4"/>
    </row>
    <row r="21" spans="1:26" ht="22.5" x14ac:dyDescent="0.55000000000000004">
      <c r="A21" s="43"/>
      <c r="B21" s="260">
        <f>แยกชั้นปี!B21</f>
        <v>1</v>
      </c>
      <c r="C21" s="1" t="str">
        <f>แยกชั้นปี!C21</f>
        <v>ครุศาสตรบัณฑิต</v>
      </c>
      <c r="D21" s="1" t="str">
        <f>แยกชั้นปี!D21</f>
        <v>การศึกษาปฐมวัย</v>
      </c>
      <c r="E21" s="1" t="str">
        <f>แยกชั้นปี!E21</f>
        <v>ปริญญาตรี</v>
      </c>
      <c r="F21" s="194">
        <f>SUM(G21:H21)</f>
        <v>85</v>
      </c>
      <c r="G21" s="176">
        <f>จบปี63!O20</f>
        <v>0</v>
      </c>
      <c r="H21" s="176">
        <f>จบปี63!P20</f>
        <v>85</v>
      </c>
      <c r="I21" s="194">
        <f t="shared" ref="I21:I36" si="10">SUM(J21:K21)</f>
        <v>60</v>
      </c>
      <c r="J21" s="176">
        <f>แยกชั้นปี!AS21</f>
        <v>0</v>
      </c>
      <c r="K21" s="176">
        <f>แยกชั้นปี!AT21</f>
        <v>60</v>
      </c>
      <c r="L21" s="194">
        <f t="shared" ref="L21:L36" si="11">SUM(M21:N21)</f>
        <v>76</v>
      </c>
      <c r="M21" s="268">
        <f>แยกชั้นปี!AV21</f>
        <v>1</v>
      </c>
      <c r="N21" s="268">
        <f>แยกชั้นปี!AW21</f>
        <v>75</v>
      </c>
      <c r="O21" s="194">
        <f t="shared" ref="O21:O36" si="12">SUM(P21:Q21)</f>
        <v>63</v>
      </c>
      <c r="P21" s="176">
        <f>แยกชั้นปี!AY21</f>
        <v>1</v>
      </c>
      <c r="Q21" s="176">
        <f>แยกชั้นปี!AZ21</f>
        <v>62</v>
      </c>
      <c r="R21" s="194">
        <f t="shared" ref="R21:R36" si="13">SUM(S21:T21)</f>
        <v>60</v>
      </c>
      <c r="S21" s="176">
        <f>แยกชั้นปี!BB21</f>
        <v>1</v>
      </c>
      <c r="T21" s="176">
        <f>แยกชั้นปี!BC21</f>
        <v>59</v>
      </c>
      <c r="U21" s="194">
        <f t="shared" ref="U21:U36" si="14">SUM(V21:W21)</f>
        <v>65</v>
      </c>
      <c r="V21" s="176">
        <f>แยกชั้นปี!BE21+แยกชั้นปี!BH21</f>
        <v>0</v>
      </c>
      <c r="W21" s="176">
        <f>แยกชั้นปี!BF21+แยกชั้นปี!BI21</f>
        <v>65</v>
      </c>
      <c r="X21" s="194">
        <f t="shared" ref="X21:X36" si="15">SUM(Y21:Z21)</f>
        <v>324</v>
      </c>
      <c r="Y21" s="177">
        <f t="shared" ref="Y21:Y36" si="16">J21+M21+P21+S21+V21</f>
        <v>3</v>
      </c>
      <c r="Z21" s="177">
        <f t="shared" ref="Z21:Z36" si="17">K21+N21+Q21+T21+W21</f>
        <v>321</v>
      </c>
    </row>
    <row r="22" spans="1:26" ht="22.5" x14ac:dyDescent="0.55000000000000004">
      <c r="A22" s="43"/>
      <c r="B22" s="260">
        <f>แยกชั้นปี!B22</f>
        <v>2</v>
      </c>
      <c r="C22" s="1" t="str">
        <f>แยกชั้นปี!C22</f>
        <v>ครุศาสตรบัณฑิต</v>
      </c>
      <c r="D22" s="1" t="str">
        <f>แยกชั้นปี!D22</f>
        <v>คณิตศาสตร์</v>
      </c>
      <c r="E22" s="1" t="str">
        <f>แยกชั้นปี!E22</f>
        <v>ปริญญาตรี</v>
      </c>
      <c r="F22" s="194">
        <f t="shared" ref="F22:F36" si="18">SUM(G22:H22)</f>
        <v>80</v>
      </c>
      <c r="G22" s="176">
        <f>จบปี63!O21</f>
        <v>20</v>
      </c>
      <c r="H22" s="176">
        <f>จบปี63!P21</f>
        <v>60</v>
      </c>
      <c r="I22" s="189">
        <f t="shared" si="10"/>
        <v>62</v>
      </c>
      <c r="J22" s="172">
        <f>แยกชั้นปี!AS22</f>
        <v>22</v>
      </c>
      <c r="K22" s="172">
        <f>แยกชั้นปี!AT22</f>
        <v>40</v>
      </c>
      <c r="L22" s="189">
        <f t="shared" si="11"/>
        <v>59</v>
      </c>
      <c r="M22" s="175">
        <f>แยกชั้นปี!AV22</f>
        <v>20</v>
      </c>
      <c r="N22" s="175">
        <f>แยกชั้นปี!AW22</f>
        <v>39</v>
      </c>
      <c r="O22" s="189">
        <f t="shared" si="12"/>
        <v>64</v>
      </c>
      <c r="P22" s="172">
        <f>แยกชั้นปี!AY22</f>
        <v>19</v>
      </c>
      <c r="Q22" s="172">
        <f>แยกชั้นปี!AZ22</f>
        <v>45</v>
      </c>
      <c r="R22" s="189">
        <f t="shared" si="13"/>
        <v>60</v>
      </c>
      <c r="S22" s="172">
        <f>แยกชั้นปี!BB22</f>
        <v>13</v>
      </c>
      <c r="T22" s="172">
        <f>แยกชั้นปี!BC22</f>
        <v>47</v>
      </c>
      <c r="U22" s="189">
        <f t="shared" si="14"/>
        <v>55</v>
      </c>
      <c r="V22" s="172">
        <f>แยกชั้นปี!BE22+แยกชั้นปี!BH22</f>
        <v>11</v>
      </c>
      <c r="W22" s="172">
        <f>แยกชั้นปี!BF22+แยกชั้นปี!BI22</f>
        <v>44</v>
      </c>
      <c r="X22" s="194">
        <f t="shared" si="15"/>
        <v>300</v>
      </c>
      <c r="Y22" s="177">
        <f t="shared" si="16"/>
        <v>85</v>
      </c>
      <c r="Z22" s="177">
        <f t="shared" si="17"/>
        <v>215</v>
      </c>
    </row>
    <row r="23" spans="1:26" ht="22.5" x14ac:dyDescent="0.55000000000000004">
      <c r="A23" s="43"/>
      <c r="B23" s="260">
        <f>แยกชั้นปี!B23</f>
        <v>3</v>
      </c>
      <c r="C23" s="1" t="str">
        <f>แยกชั้นปี!C23</f>
        <v>ครุศาสตรบัณฑิต</v>
      </c>
      <c r="D23" s="1" t="str">
        <f>แยกชั้นปี!D23</f>
        <v>คอมพิวเตอร์ศึกษา</v>
      </c>
      <c r="E23" s="1" t="str">
        <f>แยกชั้นปี!E23</f>
        <v>ปริญญาตรี</v>
      </c>
      <c r="F23" s="194">
        <f t="shared" si="18"/>
        <v>58</v>
      </c>
      <c r="G23" s="176">
        <f>จบปี63!O22</f>
        <v>26</v>
      </c>
      <c r="H23" s="176">
        <f>จบปี63!P22</f>
        <v>32</v>
      </c>
      <c r="I23" s="189">
        <f t="shared" si="10"/>
        <v>61</v>
      </c>
      <c r="J23" s="172">
        <f>แยกชั้นปี!AS23</f>
        <v>24</v>
      </c>
      <c r="K23" s="172">
        <f>แยกชั้นปี!AT23</f>
        <v>37</v>
      </c>
      <c r="L23" s="189">
        <f t="shared" si="11"/>
        <v>48</v>
      </c>
      <c r="M23" s="175">
        <f>แยกชั้นปี!AV23</f>
        <v>22</v>
      </c>
      <c r="N23" s="175">
        <f>แยกชั้นปี!AW23</f>
        <v>26</v>
      </c>
      <c r="O23" s="189">
        <f t="shared" si="12"/>
        <v>57</v>
      </c>
      <c r="P23" s="172">
        <f>แยกชั้นปี!AY23</f>
        <v>26</v>
      </c>
      <c r="Q23" s="172">
        <f>แยกชั้นปี!AZ23</f>
        <v>31</v>
      </c>
      <c r="R23" s="189">
        <f t="shared" si="13"/>
        <v>19</v>
      </c>
      <c r="S23" s="172">
        <f>แยกชั้นปี!BB23</f>
        <v>9</v>
      </c>
      <c r="T23" s="172">
        <f>แยกชั้นปี!BC23</f>
        <v>10</v>
      </c>
      <c r="U23" s="189">
        <f t="shared" si="14"/>
        <v>56</v>
      </c>
      <c r="V23" s="172">
        <f>แยกชั้นปี!BE23+แยกชั้นปี!BH23</f>
        <v>20</v>
      </c>
      <c r="W23" s="172">
        <f>แยกชั้นปี!BF23+แยกชั้นปี!BI23</f>
        <v>36</v>
      </c>
      <c r="X23" s="194">
        <f t="shared" si="15"/>
        <v>241</v>
      </c>
      <c r="Y23" s="177">
        <f t="shared" si="16"/>
        <v>101</v>
      </c>
      <c r="Z23" s="177">
        <f t="shared" si="17"/>
        <v>140</v>
      </c>
    </row>
    <row r="24" spans="1:26" ht="22.5" x14ac:dyDescent="0.55000000000000004">
      <c r="A24" s="43"/>
      <c r="B24" s="260">
        <f>แยกชั้นปี!B24</f>
        <v>4</v>
      </c>
      <c r="C24" s="1" t="str">
        <f>แยกชั้นปี!C24</f>
        <v>ครุศาสตรบัณฑิต</v>
      </c>
      <c r="D24" s="1" t="str">
        <f>แยกชั้นปี!D24</f>
        <v>ภาษาอังกฤษ</v>
      </c>
      <c r="E24" s="1" t="str">
        <f>แยกชั้นปี!E24</f>
        <v>ปริญญาตรี</v>
      </c>
      <c r="F24" s="194">
        <f t="shared" si="18"/>
        <v>74</v>
      </c>
      <c r="G24" s="176">
        <f>จบปี63!O23</f>
        <v>7</v>
      </c>
      <c r="H24" s="176">
        <f>จบปี63!P23</f>
        <v>67</v>
      </c>
      <c r="I24" s="189">
        <f t="shared" si="10"/>
        <v>61</v>
      </c>
      <c r="J24" s="172">
        <f>แยกชั้นปี!AS24</f>
        <v>17</v>
      </c>
      <c r="K24" s="172">
        <f>แยกชั้นปี!AT24</f>
        <v>44</v>
      </c>
      <c r="L24" s="189">
        <f t="shared" si="11"/>
        <v>68</v>
      </c>
      <c r="M24" s="175">
        <f>แยกชั้นปี!AV24</f>
        <v>16</v>
      </c>
      <c r="N24" s="175">
        <f>แยกชั้นปี!AW24</f>
        <v>52</v>
      </c>
      <c r="O24" s="189">
        <f t="shared" si="12"/>
        <v>62</v>
      </c>
      <c r="P24" s="172">
        <f>แยกชั้นปี!AY24</f>
        <v>13</v>
      </c>
      <c r="Q24" s="172">
        <f>แยกชั้นปี!AZ24</f>
        <v>49</v>
      </c>
      <c r="R24" s="189">
        <f t="shared" si="13"/>
        <v>59</v>
      </c>
      <c r="S24" s="172">
        <f>แยกชั้นปี!BB24</f>
        <v>6</v>
      </c>
      <c r="T24" s="172">
        <f>แยกชั้นปี!BC24</f>
        <v>53</v>
      </c>
      <c r="U24" s="189">
        <f t="shared" si="14"/>
        <v>63</v>
      </c>
      <c r="V24" s="172">
        <f>แยกชั้นปี!BE24+แยกชั้นปี!BH24</f>
        <v>9</v>
      </c>
      <c r="W24" s="172">
        <f>แยกชั้นปี!BF24+แยกชั้นปี!BI24</f>
        <v>54</v>
      </c>
      <c r="X24" s="194">
        <f t="shared" si="15"/>
        <v>313</v>
      </c>
      <c r="Y24" s="177">
        <f t="shared" si="16"/>
        <v>61</v>
      </c>
      <c r="Z24" s="177">
        <f t="shared" si="17"/>
        <v>252</v>
      </c>
    </row>
    <row r="25" spans="1:26" ht="22.5" x14ac:dyDescent="0.55000000000000004">
      <c r="A25" s="43"/>
      <c r="B25" s="260">
        <f>แยกชั้นปี!B25</f>
        <v>5</v>
      </c>
      <c r="C25" s="1" t="str">
        <f>แยกชั้นปี!C25</f>
        <v>ครุศาสตรบัณฑิต</v>
      </c>
      <c r="D25" s="1" t="str">
        <f>แยกชั้นปี!D25</f>
        <v>ภาษาไทย</v>
      </c>
      <c r="E25" s="1" t="str">
        <f>แยกชั้นปี!E25</f>
        <v>ปริญญาตรี</v>
      </c>
      <c r="F25" s="194">
        <f t="shared" si="18"/>
        <v>85</v>
      </c>
      <c r="G25" s="176">
        <f>จบปี63!O24</f>
        <v>16</v>
      </c>
      <c r="H25" s="176">
        <f>จบปี63!P24</f>
        <v>69</v>
      </c>
      <c r="I25" s="189">
        <f t="shared" si="10"/>
        <v>60</v>
      </c>
      <c r="J25" s="172">
        <f>แยกชั้นปี!AS25</f>
        <v>6</v>
      </c>
      <c r="K25" s="172">
        <f>แยกชั้นปี!AT25</f>
        <v>54</v>
      </c>
      <c r="L25" s="189">
        <f t="shared" si="11"/>
        <v>72</v>
      </c>
      <c r="M25" s="175">
        <f>แยกชั้นปี!AV25</f>
        <v>9</v>
      </c>
      <c r="N25" s="175">
        <f>แยกชั้นปี!AW25</f>
        <v>63</v>
      </c>
      <c r="O25" s="189">
        <f t="shared" si="12"/>
        <v>67</v>
      </c>
      <c r="P25" s="172">
        <f>แยกชั้นปี!AY25</f>
        <v>10</v>
      </c>
      <c r="Q25" s="172">
        <f>แยกชั้นปี!AZ25</f>
        <v>57</v>
      </c>
      <c r="R25" s="189">
        <f t="shared" si="13"/>
        <v>62</v>
      </c>
      <c r="S25" s="172">
        <f>แยกชั้นปี!BB25</f>
        <v>6</v>
      </c>
      <c r="T25" s="172">
        <f>แยกชั้นปี!BC25</f>
        <v>56</v>
      </c>
      <c r="U25" s="189">
        <f t="shared" si="14"/>
        <v>64</v>
      </c>
      <c r="V25" s="172">
        <f>แยกชั้นปี!BE25+แยกชั้นปี!BH25</f>
        <v>12</v>
      </c>
      <c r="W25" s="172">
        <f>แยกชั้นปี!BF25+แยกชั้นปี!BI25</f>
        <v>52</v>
      </c>
      <c r="X25" s="194">
        <f t="shared" si="15"/>
        <v>325</v>
      </c>
      <c r="Y25" s="177">
        <f t="shared" si="16"/>
        <v>43</v>
      </c>
      <c r="Z25" s="177">
        <f t="shared" si="17"/>
        <v>282</v>
      </c>
    </row>
    <row r="26" spans="1:26" ht="22.5" x14ac:dyDescent="0.55000000000000004">
      <c r="A26" s="43"/>
      <c r="B26" s="260">
        <f>แยกชั้นปี!B26</f>
        <v>6</v>
      </c>
      <c r="C26" s="1" t="str">
        <f>แยกชั้นปี!C26</f>
        <v>ครุศาสตรบัณฑิต</v>
      </c>
      <c r="D26" s="1" t="str">
        <f>แยกชั้นปี!D26</f>
        <v>สังคมศึกษา</v>
      </c>
      <c r="E26" s="1" t="str">
        <f>แยกชั้นปี!E26</f>
        <v>ปริญญาตรี</v>
      </c>
      <c r="F26" s="194">
        <f t="shared" si="18"/>
        <v>84</v>
      </c>
      <c r="G26" s="176">
        <f>จบปี63!O25</f>
        <v>26</v>
      </c>
      <c r="H26" s="176">
        <f>จบปี63!P25</f>
        <v>58</v>
      </c>
      <c r="I26" s="189">
        <f t="shared" si="10"/>
        <v>60</v>
      </c>
      <c r="J26" s="172">
        <f>แยกชั้นปี!AS26</f>
        <v>18</v>
      </c>
      <c r="K26" s="172">
        <f>แยกชั้นปี!AT26</f>
        <v>42</v>
      </c>
      <c r="L26" s="189">
        <f t="shared" si="11"/>
        <v>64</v>
      </c>
      <c r="M26" s="175">
        <f>แยกชั้นปี!AV26</f>
        <v>16</v>
      </c>
      <c r="N26" s="175">
        <f>แยกชั้นปี!AW26</f>
        <v>48</v>
      </c>
      <c r="O26" s="189">
        <f t="shared" si="12"/>
        <v>64</v>
      </c>
      <c r="P26" s="172">
        <f>แยกชั้นปี!AY26</f>
        <v>24</v>
      </c>
      <c r="Q26" s="172">
        <f>แยกชั้นปี!AZ26</f>
        <v>40</v>
      </c>
      <c r="R26" s="189">
        <f t="shared" si="13"/>
        <v>64</v>
      </c>
      <c r="S26" s="172">
        <f>แยกชั้นปี!BB26</f>
        <v>14</v>
      </c>
      <c r="T26" s="172">
        <f>แยกชั้นปี!BC26</f>
        <v>50</v>
      </c>
      <c r="U26" s="189">
        <f t="shared" si="14"/>
        <v>58</v>
      </c>
      <c r="V26" s="172">
        <f>แยกชั้นปี!BE26+แยกชั้นปี!BH26</f>
        <v>18</v>
      </c>
      <c r="W26" s="172">
        <f>แยกชั้นปี!BF26+แยกชั้นปี!BI26</f>
        <v>40</v>
      </c>
      <c r="X26" s="194">
        <f t="shared" si="15"/>
        <v>310</v>
      </c>
      <c r="Y26" s="177">
        <f t="shared" si="16"/>
        <v>90</v>
      </c>
      <c r="Z26" s="177">
        <f t="shared" si="17"/>
        <v>220</v>
      </c>
    </row>
    <row r="27" spans="1:26" ht="22.5" x14ac:dyDescent="0.55000000000000004">
      <c r="A27" s="43"/>
      <c r="B27" s="260">
        <f>แยกชั้นปี!B27</f>
        <v>7</v>
      </c>
      <c r="C27" s="1" t="str">
        <f>แยกชั้นปี!C27</f>
        <v>ครุศาสตรบัณฑิต</v>
      </c>
      <c r="D27" s="1" t="str">
        <f>แยกชั้นปี!D27</f>
        <v>การประถมศึกษา</v>
      </c>
      <c r="E27" s="1" t="str">
        <f>แยกชั้นปี!E27</f>
        <v>ปริญญาตรี</v>
      </c>
      <c r="F27" s="194">
        <f t="shared" si="18"/>
        <v>85</v>
      </c>
      <c r="G27" s="176">
        <f>จบปี63!O26</f>
        <v>4</v>
      </c>
      <c r="H27" s="176">
        <f>จบปี63!P26</f>
        <v>81</v>
      </c>
      <c r="I27" s="189">
        <f t="shared" si="10"/>
        <v>61</v>
      </c>
      <c r="J27" s="172">
        <f>แยกชั้นปี!AS27</f>
        <v>4</v>
      </c>
      <c r="K27" s="172">
        <f>แยกชั้นปี!AT27</f>
        <v>57</v>
      </c>
      <c r="L27" s="189">
        <f t="shared" si="11"/>
        <v>72</v>
      </c>
      <c r="M27" s="175">
        <f>แยกชั้นปี!AV27</f>
        <v>1</v>
      </c>
      <c r="N27" s="175">
        <f>แยกชั้นปี!AW27</f>
        <v>71</v>
      </c>
      <c r="O27" s="189">
        <f t="shared" si="12"/>
        <v>64</v>
      </c>
      <c r="P27" s="172">
        <f>แยกชั้นปี!AY27</f>
        <v>3</v>
      </c>
      <c r="Q27" s="172">
        <f>แยกชั้นปี!AZ27</f>
        <v>61</v>
      </c>
      <c r="R27" s="189">
        <f t="shared" si="13"/>
        <v>68</v>
      </c>
      <c r="S27" s="172">
        <f>แยกชั้นปี!BB27</f>
        <v>6</v>
      </c>
      <c r="T27" s="172">
        <f>แยกชั้นปี!BC27</f>
        <v>62</v>
      </c>
      <c r="U27" s="189">
        <f t="shared" si="14"/>
        <v>60</v>
      </c>
      <c r="V27" s="172">
        <f>แยกชั้นปี!BE27+แยกชั้นปี!BH27</f>
        <v>3</v>
      </c>
      <c r="W27" s="172">
        <f>แยกชั้นปี!BF27+แยกชั้นปี!BI27</f>
        <v>57</v>
      </c>
      <c r="X27" s="194">
        <f t="shared" si="15"/>
        <v>325</v>
      </c>
      <c r="Y27" s="177">
        <f t="shared" si="16"/>
        <v>17</v>
      </c>
      <c r="Z27" s="177">
        <f t="shared" si="17"/>
        <v>308</v>
      </c>
    </row>
    <row r="28" spans="1:26" ht="22.5" x14ac:dyDescent="0.55000000000000004">
      <c r="A28" s="43"/>
      <c r="B28" s="260">
        <f>แยกชั้นปี!B28</f>
        <v>8</v>
      </c>
      <c r="C28" s="1" t="str">
        <f>แยกชั้นปี!C28</f>
        <v>ครุศาสตรบัณฑิต</v>
      </c>
      <c r="D28" s="1" t="str">
        <f>แยกชั้นปี!D28</f>
        <v>วิทยาศาสตร์</v>
      </c>
      <c r="E28" s="1" t="str">
        <f>แยกชั้นปี!E28</f>
        <v>ปริญญาตรี</v>
      </c>
      <c r="F28" s="194">
        <f t="shared" si="18"/>
        <v>79</v>
      </c>
      <c r="G28" s="176">
        <f>จบปี63!O27</f>
        <v>12</v>
      </c>
      <c r="H28" s="176">
        <f>จบปี63!P27</f>
        <v>67</v>
      </c>
      <c r="I28" s="189">
        <f t="shared" si="10"/>
        <v>59</v>
      </c>
      <c r="J28" s="172">
        <f>แยกชั้นปี!AS28</f>
        <v>9</v>
      </c>
      <c r="K28" s="172">
        <f>แยกชั้นปี!AT28</f>
        <v>50</v>
      </c>
      <c r="L28" s="189">
        <f t="shared" si="11"/>
        <v>61</v>
      </c>
      <c r="M28" s="175">
        <f>แยกชั้นปี!AV28</f>
        <v>13</v>
      </c>
      <c r="N28" s="175">
        <f>แยกชั้นปี!AW28</f>
        <v>48</v>
      </c>
      <c r="O28" s="189">
        <f t="shared" si="12"/>
        <v>60</v>
      </c>
      <c r="P28" s="172">
        <f>แยกชั้นปี!AY28</f>
        <v>8</v>
      </c>
      <c r="Q28" s="172">
        <f>แยกชั้นปี!AZ28</f>
        <v>52</v>
      </c>
      <c r="R28" s="189">
        <f t="shared" si="13"/>
        <v>53</v>
      </c>
      <c r="S28" s="172">
        <f>แยกชั้นปี!BB28</f>
        <v>7</v>
      </c>
      <c r="T28" s="172">
        <f>แยกชั้นปี!BC28</f>
        <v>46</v>
      </c>
      <c r="U28" s="189">
        <f t="shared" si="14"/>
        <v>52</v>
      </c>
      <c r="V28" s="172">
        <f>แยกชั้นปี!BE28+แยกชั้นปี!BH28</f>
        <v>9</v>
      </c>
      <c r="W28" s="172">
        <f>แยกชั้นปี!BF28+แยกชั้นปี!BI28</f>
        <v>43</v>
      </c>
      <c r="X28" s="194">
        <f t="shared" si="15"/>
        <v>285</v>
      </c>
      <c r="Y28" s="177">
        <f t="shared" si="16"/>
        <v>46</v>
      </c>
      <c r="Z28" s="177">
        <f t="shared" si="17"/>
        <v>239</v>
      </c>
    </row>
    <row r="29" spans="1:26" ht="22.5" x14ac:dyDescent="0.55000000000000004">
      <c r="A29" s="43"/>
      <c r="B29" s="260">
        <f>แยกชั้นปี!B29</f>
        <v>9</v>
      </c>
      <c r="C29" s="1" t="str">
        <f>แยกชั้นปี!C29</f>
        <v>ครุศาสตรบัณฑิต</v>
      </c>
      <c r="D29" s="1" t="str">
        <f>แยกชั้นปี!D29</f>
        <v>พลศึกษา</v>
      </c>
      <c r="E29" s="1" t="str">
        <f>แยกชั้นปี!E29</f>
        <v>ปริญญาตรี</v>
      </c>
      <c r="F29" s="194">
        <f t="shared" si="18"/>
        <v>87</v>
      </c>
      <c r="G29" s="176">
        <f>จบปี63!O28</f>
        <v>61</v>
      </c>
      <c r="H29" s="176">
        <f>จบปี63!P28</f>
        <v>26</v>
      </c>
      <c r="I29" s="189">
        <f t="shared" si="10"/>
        <v>59</v>
      </c>
      <c r="J29" s="172">
        <f>แยกชั้นปี!AS29</f>
        <v>36</v>
      </c>
      <c r="K29" s="172">
        <f>แยกชั้นปี!AT29</f>
        <v>23</v>
      </c>
      <c r="L29" s="189">
        <f t="shared" si="11"/>
        <v>81</v>
      </c>
      <c r="M29" s="175">
        <f>แยกชั้นปี!AV29</f>
        <v>44</v>
      </c>
      <c r="N29" s="175">
        <f>แยกชั้นปี!AW29</f>
        <v>37</v>
      </c>
      <c r="O29" s="189">
        <f t="shared" si="12"/>
        <v>72</v>
      </c>
      <c r="P29" s="172">
        <f>แยกชั้นปี!AY29</f>
        <v>44</v>
      </c>
      <c r="Q29" s="172">
        <f>แยกชั้นปี!AZ29</f>
        <v>28</v>
      </c>
      <c r="R29" s="189">
        <f t="shared" si="13"/>
        <v>62</v>
      </c>
      <c r="S29" s="172">
        <f>แยกชั้นปี!BB29</f>
        <v>41</v>
      </c>
      <c r="T29" s="172">
        <f>แยกชั้นปี!BC29</f>
        <v>21</v>
      </c>
      <c r="U29" s="189">
        <f t="shared" si="14"/>
        <v>71</v>
      </c>
      <c r="V29" s="172">
        <f>แยกชั้นปี!BE29+แยกชั้นปี!BH29</f>
        <v>46</v>
      </c>
      <c r="W29" s="172">
        <f>แยกชั้นปี!BF29+แยกชั้นปี!BI29</f>
        <v>25</v>
      </c>
      <c r="X29" s="194">
        <f t="shared" si="15"/>
        <v>345</v>
      </c>
      <c r="Y29" s="177">
        <f t="shared" si="16"/>
        <v>211</v>
      </c>
      <c r="Z29" s="177">
        <f t="shared" si="17"/>
        <v>134</v>
      </c>
    </row>
    <row r="30" spans="1:26" ht="22.5" x14ac:dyDescent="0.55000000000000004">
      <c r="A30" s="43"/>
      <c r="B30" s="260">
        <f>แยกชั้นปี!B30</f>
        <v>10</v>
      </c>
      <c r="C30" s="1" t="str">
        <f>แยกชั้นปี!C30</f>
        <v>ครุศาสตรบัณฑิต</v>
      </c>
      <c r="D30" s="1" t="str">
        <f>แยกชั้นปี!D30</f>
        <v>ดนตรีศึกษา</v>
      </c>
      <c r="E30" s="1" t="str">
        <f>แยกชั้นปี!E30</f>
        <v>ปริญญาตรี</v>
      </c>
      <c r="F30" s="194">
        <f t="shared" si="18"/>
        <v>40</v>
      </c>
      <c r="G30" s="176">
        <f>จบปี63!O29</f>
        <v>30</v>
      </c>
      <c r="H30" s="176">
        <f>จบปี63!P29</f>
        <v>10</v>
      </c>
      <c r="I30" s="189">
        <f t="shared" si="10"/>
        <v>60</v>
      </c>
      <c r="J30" s="172">
        <f>แยกชั้นปี!AS30</f>
        <v>48</v>
      </c>
      <c r="K30" s="172">
        <f>แยกชั้นปี!AT30</f>
        <v>12</v>
      </c>
      <c r="L30" s="189">
        <f t="shared" si="11"/>
        <v>44</v>
      </c>
      <c r="M30" s="175">
        <f>แยกชั้นปี!AV30</f>
        <v>37</v>
      </c>
      <c r="N30" s="175">
        <f>แยกชั้นปี!AW30</f>
        <v>7</v>
      </c>
      <c r="O30" s="189">
        <f t="shared" si="12"/>
        <v>54</v>
      </c>
      <c r="P30" s="172">
        <f>แยกชั้นปี!AY30</f>
        <v>44</v>
      </c>
      <c r="Q30" s="172">
        <f>แยกชั้นปี!AZ30</f>
        <v>10</v>
      </c>
      <c r="R30" s="189">
        <f t="shared" si="13"/>
        <v>36</v>
      </c>
      <c r="S30" s="172">
        <f>แยกชั้นปี!BB30</f>
        <v>30</v>
      </c>
      <c r="T30" s="172">
        <f>แยกชั้นปี!BC30</f>
        <v>6</v>
      </c>
      <c r="U30" s="189">
        <f t="shared" si="14"/>
        <v>59</v>
      </c>
      <c r="V30" s="172">
        <f>แยกชั้นปี!BE30+แยกชั้นปี!BH30</f>
        <v>44</v>
      </c>
      <c r="W30" s="172">
        <f>แยกชั้นปี!BF30+แยกชั้นปี!BI30</f>
        <v>15</v>
      </c>
      <c r="X30" s="194">
        <f t="shared" si="15"/>
        <v>253</v>
      </c>
      <c r="Y30" s="177">
        <f t="shared" si="16"/>
        <v>203</v>
      </c>
      <c r="Z30" s="177">
        <f t="shared" si="17"/>
        <v>50</v>
      </c>
    </row>
    <row r="31" spans="1:26" ht="22.5" x14ac:dyDescent="0.55000000000000004">
      <c r="A31" s="43"/>
      <c r="B31" s="260">
        <f>แยกชั้นปี!B31</f>
        <v>11</v>
      </c>
      <c r="C31" s="1" t="str">
        <f>แยกชั้นปี!C31</f>
        <v>ครุศาสตรบัณฑิต</v>
      </c>
      <c r="D31" s="1" t="str">
        <f>แยกชั้นปี!D31</f>
        <v>การสอนภาษาจีน</v>
      </c>
      <c r="E31" s="1" t="str">
        <f>แยกชั้นปี!E31</f>
        <v>ปริญญาตรี</v>
      </c>
      <c r="F31" s="194">
        <f t="shared" si="18"/>
        <v>48</v>
      </c>
      <c r="G31" s="176">
        <f>จบปี63!O30</f>
        <v>7</v>
      </c>
      <c r="H31" s="176">
        <f>จบปี63!P30</f>
        <v>41</v>
      </c>
      <c r="I31" s="189">
        <f t="shared" si="10"/>
        <v>60</v>
      </c>
      <c r="J31" s="172">
        <f>แยกชั้นปี!AS31</f>
        <v>2</v>
      </c>
      <c r="K31" s="172">
        <f>แยกชั้นปี!AT31</f>
        <v>58</v>
      </c>
      <c r="L31" s="189">
        <f t="shared" si="11"/>
        <v>39</v>
      </c>
      <c r="M31" s="175">
        <f>แยกชั้นปี!AV31</f>
        <v>2</v>
      </c>
      <c r="N31" s="175">
        <f>แยกชั้นปี!AW31</f>
        <v>37</v>
      </c>
      <c r="O31" s="189">
        <f t="shared" si="12"/>
        <v>47</v>
      </c>
      <c r="P31" s="172">
        <f>แยกชั้นปี!AY31</f>
        <v>4</v>
      </c>
      <c r="Q31" s="172">
        <f>แยกชั้นปี!AZ31</f>
        <v>43</v>
      </c>
      <c r="R31" s="189">
        <f t="shared" si="13"/>
        <v>36</v>
      </c>
      <c r="S31" s="172">
        <f>แยกชั้นปี!BB31</f>
        <v>2</v>
      </c>
      <c r="T31" s="172">
        <f>แยกชั้นปี!BC31</f>
        <v>34</v>
      </c>
      <c r="U31" s="189">
        <f t="shared" si="14"/>
        <v>62</v>
      </c>
      <c r="V31" s="172">
        <f>แยกชั้นปี!BE31+แยกชั้นปี!BH31</f>
        <v>3</v>
      </c>
      <c r="W31" s="172">
        <f>แยกชั้นปี!BF31+แยกชั้นปี!BI31</f>
        <v>59</v>
      </c>
      <c r="X31" s="194">
        <f t="shared" si="15"/>
        <v>244</v>
      </c>
      <c r="Y31" s="177">
        <f t="shared" si="16"/>
        <v>13</v>
      </c>
      <c r="Z31" s="177">
        <f t="shared" si="17"/>
        <v>231</v>
      </c>
    </row>
    <row r="32" spans="1:26" ht="22.5" x14ac:dyDescent="0.55000000000000004">
      <c r="A32" s="43"/>
      <c r="B32" s="260">
        <f>แยกชั้นปี!B32</f>
        <v>12</v>
      </c>
      <c r="C32" s="1" t="str">
        <f>แยกชั้นปี!C32</f>
        <v>ประกาศนียบัตรบัณฑิต</v>
      </c>
      <c r="D32" s="1" t="str">
        <f>แยกชั้นปี!D32</f>
        <v>ประกาศนียบัตรวิชาชีพครู</v>
      </c>
      <c r="E32" s="2" t="str">
        <f>แยกชั้นปี!E32</f>
        <v>ประกาศนียบัตรบัณฑิต</v>
      </c>
      <c r="F32" s="194">
        <f t="shared" si="18"/>
        <v>169</v>
      </c>
      <c r="G32" s="176">
        <f>จบปี63!O31</f>
        <v>43</v>
      </c>
      <c r="H32" s="176">
        <f>จบปี63!P31</f>
        <v>126</v>
      </c>
      <c r="I32" s="189">
        <f t="shared" si="10"/>
        <v>180</v>
      </c>
      <c r="J32" s="172">
        <f>แยกชั้นปี!AS32</f>
        <v>52</v>
      </c>
      <c r="K32" s="172">
        <f>แยกชั้นปี!AT32</f>
        <v>128</v>
      </c>
      <c r="L32" s="189">
        <f t="shared" si="11"/>
        <v>183</v>
      </c>
      <c r="M32" s="175">
        <f>แยกชั้นปี!AV32</f>
        <v>40</v>
      </c>
      <c r="N32" s="175">
        <f>แยกชั้นปี!AW32</f>
        <v>143</v>
      </c>
      <c r="O32" s="189">
        <f t="shared" si="12"/>
        <v>11</v>
      </c>
      <c r="P32" s="172">
        <f>แยกชั้นปี!AY32</f>
        <v>3</v>
      </c>
      <c r="Q32" s="172">
        <f>แยกชั้นปี!AZ32</f>
        <v>8</v>
      </c>
      <c r="R32" s="189">
        <f t="shared" si="13"/>
        <v>5</v>
      </c>
      <c r="S32" s="172">
        <f>แยกชั้นปี!BB32</f>
        <v>1</v>
      </c>
      <c r="T32" s="172">
        <f>แยกชั้นปี!BC32</f>
        <v>4</v>
      </c>
      <c r="U32" s="189">
        <f t="shared" si="14"/>
        <v>0</v>
      </c>
      <c r="V32" s="172">
        <f>แยกชั้นปี!BE32+แยกชั้นปี!BH32</f>
        <v>0</v>
      </c>
      <c r="W32" s="172">
        <f>แยกชั้นปี!BF32+แยกชั้นปี!BI32</f>
        <v>0</v>
      </c>
      <c r="X32" s="194">
        <f t="shared" si="15"/>
        <v>379</v>
      </c>
      <c r="Y32" s="177">
        <f t="shared" si="16"/>
        <v>96</v>
      </c>
      <c r="Z32" s="177">
        <f t="shared" si="17"/>
        <v>283</v>
      </c>
    </row>
    <row r="33" spans="1:26" ht="22.5" x14ac:dyDescent="0.55000000000000004">
      <c r="A33" s="43"/>
      <c r="B33" s="260">
        <f>แยกชั้นปี!B33</f>
        <v>13</v>
      </c>
      <c r="C33" s="1" t="str">
        <f>แยกชั้นปี!C33</f>
        <v>ครุศาสตรมหาบัณฑิต</v>
      </c>
      <c r="D33" s="1" t="str">
        <f>แยกชั้นปี!D33</f>
        <v>การบริหารการศึกษา</v>
      </c>
      <c r="E33" s="1" t="str">
        <f>แยกชั้นปี!E33</f>
        <v>ปริญญาโท</v>
      </c>
      <c r="F33" s="194">
        <f t="shared" si="18"/>
        <v>13</v>
      </c>
      <c r="G33" s="176">
        <f>จบปี63!O32</f>
        <v>5</v>
      </c>
      <c r="H33" s="176">
        <f>จบปี63!P32</f>
        <v>8</v>
      </c>
      <c r="I33" s="189">
        <f t="shared" si="10"/>
        <v>50</v>
      </c>
      <c r="J33" s="172">
        <f>แยกชั้นปี!AS33</f>
        <v>21</v>
      </c>
      <c r="K33" s="172">
        <f>แยกชั้นปี!AT33</f>
        <v>29</v>
      </c>
      <c r="L33" s="189">
        <f t="shared" si="11"/>
        <v>30</v>
      </c>
      <c r="M33" s="175">
        <f>แยกชั้นปี!AV33</f>
        <v>11</v>
      </c>
      <c r="N33" s="175">
        <f>แยกชั้นปี!AW33</f>
        <v>19</v>
      </c>
      <c r="O33" s="189">
        <f t="shared" si="12"/>
        <v>14</v>
      </c>
      <c r="P33" s="172">
        <f>แยกชั้นปี!AY33</f>
        <v>7</v>
      </c>
      <c r="Q33" s="172">
        <f>แยกชั้นปี!AZ33</f>
        <v>7</v>
      </c>
      <c r="R33" s="189">
        <f t="shared" si="13"/>
        <v>9</v>
      </c>
      <c r="S33" s="172">
        <f>แยกชั้นปี!BB33</f>
        <v>3</v>
      </c>
      <c r="T33" s="172">
        <f>แยกชั้นปี!BC33</f>
        <v>6</v>
      </c>
      <c r="U33" s="189">
        <f t="shared" si="14"/>
        <v>21</v>
      </c>
      <c r="V33" s="172">
        <f>แยกชั้นปี!BE33+แยกชั้นปี!BH33</f>
        <v>8</v>
      </c>
      <c r="W33" s="172">
        <f>แยกชั้นปี!BF33+แยกชั้นปี!BI33</f>
        <v>13</v>
      </c>
      <c r="X33" s="194">
        <f t="shared" si="15"/>
        <v>124</v>
      </c>
      <c r="Y33" s="177">
        <f t="shared" si="16"/>
        <v>50</v>
      </c>
      <c r="Z33" s="177">
        <f t="shared" si="17"/>
        <v>74</v>
      </c>
    </row>
    <row r="34" spans="1:26" ht="22.5" x14ac:dyDescent="0.55000000000000004">
      <c r="A34" s="43"/>
      <c r="B34" s="260">
        <f>แยกชั้นปี!B34</f>
        <v>14</v>
      </c>
      <c r="C34" s="1" t="str">
        <f>แยกชั้นปี!C34</f>
        <v>ครุศาสตรมหาบัณฑิต</v>
      </c>
      <c r="D34" s="1" t="str">
        <f>แยกชั้นปี!D34</f>
        <v>หลักสูตรและการสอน</v>
      </c>
      <c r="E34" s="1" t="str">
        <f>แยกชั้นปี!E34</f>
        <v>ปริญญาโท</v>
      </c>
      <c r="F34" s="194">
        <f t="shared" si="18"/>
        <v>1</v>
      </c>
      <c r="G34" s="176">
        <f>จบปี63!O33</f>
        <v>0</v>
      </c>
      <c r="H34" s="176">
        <f>จบปี63!P33</f>
        <v>1</v>
      </c>
      <c r="I34" s="189">
        <f t="shared" si="10"/>
        <v>0</v>
      </c>
      <c r="J34" s="172">
        <f>แยกชั้นปี!AS34</f>
        <v>0</v>
      </c>
      <c r="K34" s="172">
        <f>แยกชั้นปี!AT34</f>
        <v>0</v>
      </c>
      <c r="L34" s="189">
        <f t="shared" si="11"/>
        <v>0</v>
      </c>
      <c r="M34" s="175">
        <f>แยกชั้นปี!AV34</f>
        <v>0</v>
      </c>
      <c r="N34" s="175">
        <f>แยกชั้นปี!AW34</f>
        <v>0</v>
      </c>
      <c r="O34" s="189">
        <f t="shared" si="12"/>
        <v>0</v>
      </c>
      <c r="P34" s="172">
        <f>แยกชั้นปี!AY34</f>
        <v>0</v>
      </c>
      <c r="Q34" s="172">
        <f>แยกชั้นปี!AZ34</f>
        <v>0</v>
      </c>
      <c r="R34" s="189">
        <f t="shared" si="13"/>
        <v>0</v>
      </c>
      <c r="S34" s="172">
        <f>แยกชั้นปี!BB34</f>
        <v>0</v>
      </c>
      <c r="T34" s="172">
        <f>แยกชั้นปี!BC34</f>
        <v>0</v>
      </c>
      <c r="U34" s="189">
        <f t="shared" si="14"/>
        <v>2</v>
      </c>
      <c r="V34" s="172">
        <f>แยกชั้นปี!BE34+แยกชั้นปี!BH34</f>
        <v>0</v>
      </c>
      <c r="W34" s="172">
        <f>แยกชั้นปี!BF34+แยกชั้นปี!BI34</f>
        <v>2</v>
      </c>
      <c r="X34" s="194">
        <f t="shared" si="15"/>
        <v>2</v>
      </c>
      <c r="Y34" s="177">
        <f t="shared" si="16"/>
        <v>0</v>
      </c>
      <c r="Z34" s="177">
        <f t="shared" si="17"/>
        <v>2</v>
      </c>
    </row>
    <row r="35" spans="1:26" ht="22.5" x14ac:dyDescent="0.55000000000000004">
      <c r="A35" s="43"/>
      <c r="B35" s="260">
        <f>แยกชั้นปี!B35</f>
        <v>15</v>
      </c>
      <c r="C35" s="1" t="str">
        <f>แยกชั้นปี!C35</f>
        <v>ครุศาสตรมหาบัณฑิต</v>
      </c>
      <c r="D35" s="1" t="str">
        <f>แยกชั้นปี!D35</f>
        <v>วิจัยและประเมินผลการศึกษา</v>
      </c>
      <c r="E35" s="1" t="str">
        <f>แยกชั้นปี!E35</f>
        <v>ปริญญาโท</v>
      </c>
      <c r="F35" s="194">
        <f t="shared" si="18"/>
        <v>3</v>
      </c>
      <c r="G35" s="176">
        <f>จบปี63!O34</f>
        <v>0</v>
      </c>
      <c r="H35" s="176">
        <f>จบปี63!P34</f>
        <v>3</v>
      </c>
      <c r="I35" s="189">
        <f t="shared" si="10"/>
        <v>0</v>
      </c>
      <c r="J35" s="172">
        <f>แยกชั้นปี!AS35</f>
        <v>0</v>
      </c>
      <c r="K35" s="172">
        <f>แยกชั้นปี!AT35</f>
        <v>0</v>
      </c>
      <c r="L35" s="189">
        <f t="shared" si="11"/>
        <v>0</v>
      </c>
      <c r="M35" s="175">
        <f>แยกชั้นปี!AV35</f>
        <v>0</v>
      </c>
      <c r="N35" s="175">
        <f>แยกชั้นปี!AW35</f>
        <v>0</v>
      </c>
      <c r="O35" s="189">
        <f t="shared" si="12"/>
        <v>0</v>
      </c>
      <c r="P35" s="172">
        <f>แยกชั้นปี!AY35</f>
        <v>0</v>
      </c>
      <c r="Q35" s="172">
        <f>แยกชั้นปี!AZ35</f>
        <v>0</v>
      </c>
      <c r="R35" s="189">
        <f t="shared" si="13"/>
        <v>0</v>
      </c>
      <c r="S35" s="172">
        <f>แยกชั้นปี!BB35</f>
        <v>0</v>
      </c>
      <c r="T35" s="172">
        <f>แยกชั้นปี!BC35</f>
        <v>0</v>
      </c>
      <c r="U35" s="189">
        <f t="shared" si="14"/>
        <v>3</v>
      </c>
      <c r="V35" s="172">
        <f>แยกชั้นปี!BE35+แยกชั้นปี!BH35</f>
        <v>1</v>
      </c>
      <c r="W35" s="172">
        <f>แยกชั้นปี!BF35+แยกชั้นปี!BI35</f>
        <v>2</v>
      </c>
      <c r="X35" s="194">
        <f t="shared" si="15"/>
        <v>3</v>
      </c>
      <c r="Y35" s="177">
        <f t="shared" si="16"/>
        <v>1</v>
      </c>
      <c r="Z35" s="177">
        <f t="shared" si="17"/>
        <v>2</v>
      </c>
    </row>
    <row r="36" spans="1:26" ht="22.5" x14ac:dyDescent="0.55000000000000004">
      <c r="A36" s="43"/>
      <c r="B36" s="260">
        <f>แยกชั้นปี!B36</f>
        <v>16</v>
      </c>
      <c r="C36" s="1" t="str">
        <f>แยกชั้นปี!C36</f>
        <v>ครุศาสตรดุษฎีบัณฑิต</v>
      </c>
      <c r="D36" s="1" t="str">
        <f>แยกชั้นปี!D36</f>
        <v>การบริหารการศึกษา</v>
      </c>
      <c r="E36" s="1" t="str">
        <f>แยกชั้นปี!E36</f>
        <v>ปริญญาเอก</v>
      </c>
      <c r="F36" s="194">
        <f t="shared" si="18"/>
        <v>3</v>
      </c>
      <c r="G36" s="176">
        <f>จบปี63!O35</f>
        <v>2</v>
      </c>
      <c r="H36" s="176">
        <f>จบปี63!P35</f>
        <v>1</v>
      </c>
      <c r="I36" s="189">
        <f t="shared" si="10"/>
        <v>15</v>
      </c>
      <c r="J36" s="172">
        <f>แยกชั้นปี!AS36</f>
        <v>7</v>
      </c>
      <c r="K36" s="172">
        <f>แยกชั้นปี!AT36</f>
        <v>8</v>
      </c>
      <c r="L36" s="189">
        <f t="shared" si="11"/>
        <v>0</v>
      </c>
      <c r="M36" s="175">
        <f>แยกชั้นปี!AV36</f>
        <v>0</v>
      </c>
      <c r="N36" s="175">
        <f>แยกชั้นปี!AW36</f>
        <v>0</v>
      </c>
      <c r="O36" s="189">
        <f t="shared" si="12"/>
        <v>0</v>
      </c>
      <c r="P36" s="172">
        <f>แยกชั้นปี!AY36</f>
        <v>0</v>
      </c>
      <c r="Q36" s="172">
        <f>แยกชั้นปี!AZ36</f>
        <v>0</v>
      </c>
      <c r="R36" s="189">
        <f t="shared" si="13"/>
        <v>0</v>
      </c>
      <c r="S36" s="172">
        <f>แยกชั้นปี!BB36</f>
        <v>0</v>
      </c>
      <c r="T36" s="172">
        <f>แยกชั้นปี!BC36</f>
        <v>0</v>
      </c>
      <c r="U36" s="189">
        <f t="shared" si="14"/>
        <v>4</v>
      </c>
      <c r="V36" s="172">
        <f>แยกชั้นปี!BE36+แยกชั้นปี!BH36</f>
        <v>2</v>
      </c>
      <c r="W36" s="172">
        <f>แยกชั้นปี!BF36+แยกชั้นปี!BI36</f>
        <v>2</v>
      </c>
      <c r="X36" s="194">
        <f t="shared" si="15"/>
        <v>19</v>
      </c>
      <c r="Y36" s="177">
        <f t="shared" si="16"/>
        <v>9</v>
      </c>
      <c r="Z36" s="177">
        <f t="shared" si="17"/>
        <v>10</v>
      </c>
    </row>
    <row r="37" spans="1:26" s="255" customFormat="1" ht="22.5" x14ac:dyDescent="0.55000000000000004">
      <c r="A37" s="448" t="s">
        <v>43</v>
      </c>
      <c r="B37" s="448"/>
      <c r="C37" s="448"/>
      <c r="D37" s="448"/>
      <c r="E37" s="449"/>
      <c r="F37" s="194">
        <f>SUM(F21:F36)</f>
        <v>994</v>
      </c>
      <c r="G37" s="194">
        <f t="shared" ref="G37:Z37" si="19">SUM(G21:G36)</f>
        <v>259</v>
      </c>
      <c r="H37" s="194">
        <f t="shared" si="19"/>
        <v>735</v>
      </c>
      <c r="I37" s="194">
        <f t="shared" si="19"/>
        <v>908</v>
      </c>
      <c r="J37" s="194">
        <f t="shared" si="19"/>
        <v>266</v>
      </c>
      <c r="K37" s="194">
        <f t="shared" si="19"/>
        <v>642</v>
      </c>
      <c r="L37" s="194">
        <f t="shared" si="19"/>
        <v>897</v>
      </c>
      <c r="M37" s="194">
        <f t="shared" si="19"/>
        <v>232</v>
      </c>
      <c r="N37" s="194">
        <f t="shared" si="19"/>
        <v>665</v>
      </c>
      <c r="O37" s="194">
        <f t="shared" si="19"/>
        <v>699</v>
      </c>
      <c r="P37" s="194">
        <f t="shared" si="19"/>
        <v>206</v>
      </c>
      <c r="Q37" s="194">
        <f t="shared" si="19"/>
        <v>493</v>
      </c>
      <c r="R37" s="194">
        <f t="shared" si="19"/>
        <v>593</v>
      </c>
      <c r="S37" s="194">
        <f t="shared" si="19"/>
        <v>139</v>
      </c>
      <c r="T37" s="194">
        <f t="shared" si="19"/>
        <v>454</v>
      </c>
      <c r="U37" s="194">
        <f t="shared" si="19"/>
        <v>695</v>
      </c>
      <c r="V37" s="194">
        <f t="shared" si="19"/>
        <v>186</v>
      </c>
      <c r="W37" s="194">
        <f t="shared" si="19"/>
        <v>509</v>
      </c>
      <c r="X37" s="194">
        <f t="shared" si="19"/>
        <v>3792</v>
      </c>
      <c r="Y37" s="194">
        <f t="shared" si="19"/>
        <v>1029</v>
      </c>
      <c r="Z37" s="194">
        <f t="shared" si="19"/>
        <v>2763</v>
      </c>
    </row>
    <row r="38" spans="1:26" s="255" customFormat="1" ht="22.5" x14ac:dyDescent="0.55000000000000004">
      <c r="A38" s="237" t="s">
        <v>44</v>
      </c>
      <c r="B38" s="238"/>
      <c r="C38" s="238"/>
      <c r="D38" s="238"/>
      <c r="E38" s="238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2"/>
    </row>
    <row r="39" spans="1:26" ht="22.5" x14ac:dyDescent="0.55000000000000004">
      <c r="A39" s="43"/>
      <c r="B39" s="260">
        <f>แยกชั้นปี!B39</f>
        <v>1</v>
      </c>
      <c r="C39" s="1" t="str">
        <f>แยกชั้นปี!C39</f>
        <v>ศิลปศาสตรบัณฑิต</v>
      </c>
      <c r="D39" s="1" t="str">
        <f>แยกชั้นปี!D39</f>
        <v>การพัฒนาชุมชน</v>
      </c>
      <c r="E39" s="1" t="str">
        <f>แยกชั้นปี!E39</f>
        <v>ปริญญาตรี</v>
      </c>
      <c r="F39" s="122">
        <f>SUM(G39:H39)</f>
        <v>35</v>
      </c>
      <c r="G39" s="176">
        <f>จบปี63!O38</f>
        <v>15</v>
      </c>
      <c r="H39" s="176">
        <f>จบปี63!P38</f>
        <v>20</v>
      </c>
      <c r="I39" s="122">
        <f t="shared" ref="I39:I47" si="20">SUM(J39:K39)</f>
        <v>24</v>
      </c>
      <c r="J39" s="176">
        <f>แยกชั้นปี!AS39</f>
        <v>12</v>
      </c>
      <c r="K39" s="176">
        <f>แยกชั้นปี!AT39</f>
        <v>12</v>
      </c>
      <c r="L39" s="122">
        <f t="shared" ref="L39:L47" si="21">SUM(M39:N39)</f>
        <v>27</v>
      </c>
      <c r="M39" s="268">
        <f>แยกชั้นปี!AV39</f>
        <v>9</v>
      </c>
      <c r="N39" s="268">
        <f>แยกชั้นปี!AW39</f>
        <v>18</v>
      </c>
      <c r="O39" s="122">
        <f t="shared" ref="O39:O47" si="22">SUM(P39:Q39)</f>
        <v>21</v>
      </c>
      <c r="P39" s="176">
        <f>แยกชั้นปี!AY39</f>
        <v>7</v>
      </c>
      <c r="Q39" s="176">
        <f>แยกชั้นปี!AZ39</f>
        <v>14</v>
      </c>
      <c r="R39" s="122">
        <f t="shared" ref="R39:R47" si="23">SUM(S39:T39)</f>
        <v>40</v>
      </c>
      <c r="S39" s="176">
        <f>แยกชั้นปี!BB39</f>
        <v>17</v>
      </c>
      <c r="T39" s="176">
        <f>แยกชั้นปี!BC39</f>
        <v>23</v>
      </c>
      <c r="U39" s="122">
        <f t="shared" ref="U39:U47" si="24">SUM(V39:W39)</f>
        <v>34</v>
      </c>
      <c r="V39" s="176">
        <f>แยกชั้นปี!BE39+แยกชั้นปี!BH39</f>
        <v>19</v>
      </c>
      <c r="W39" s="176">
        <f>แยกชั้นปี!BF39+แยกชั้นปี!BI39</f>
        <v>15</v>
      </c>
      <c r="X39" s="122">
        <f t="shared" ref="X39:X47" si="25">SUM(Y39:Z39)</f>
        <v>146</v>
      </c>
      <c r="Y39" s="177">
        <f t="shared" ref="Y39:Y47" si="26">J39+M39+P39+S39+V39</f>
        <v>64</v>
      </c>
      <c r="Z39" s="177">
        <f t="shared" ref="Z39:Z47" si="27">K39+N39+Q39+T39+W39</f>
        <v>82</v>
      </c>
    </row>
    <row r="40" spans="1:26" ht="22.5" x14ac:dyDescent="0.55000000000000004">
      <c r="A40" s="43"/>
      <c r="B40" s="260">
        <f>แยกชั้นปี!B40</f>
        <v>2</v>
      </c>
      <c r="C40" s="1" t="str">
        <f>แยกชั้นปี!C40</f>
        <v>ศิลปศาสตรบัณฑิต</v>
      </c>
      <c r="D40" s="1" t="str">
        <f>แยกชั้นปี!D40</f>
        <v>ภาษาจีน</v>
      </c>
      <c r="E40" s="1" t="str">
        <f>แยกชั้นปี!E40</f>
        <v>ปริญญาตรี</v>
      </c>
      <c r="F40" s="122">
        <f t="shared" ref="F40:F47" si="28">SUM(G40:H40)</f>
        <v>56</v>
      </c>
      <c r="G40" s="176">
        <f>จบปี63!O39</f>
        <v>6</v>
      </c>
      <c r="H40" s="176">
        <f>จบปี63!P39</f>
        <v>50</v>
      </c>
      <c r="I40" s="120">
        <f t="shared" si="20"/>
        <v>33</v>
      </c>
      <c r="J40" s="172">
        <f>แยกชั้นปี!AS40</f>
        <v>6</v>
      </c>
      <c r="K40" s="172">
        <f>แยกชั้นปี!AT40</f>
        <v>27</v>
      </c>
      <c r="L40" s="120">
        <f t="shared" si="21"/>
        <v>28</v>
      </c>
      <c r="M40" s="175">
        <f>แยกชั้นปี!AV40</f>
        <v>3</v>
      </c>
      <c r="N40" s="175">
        <f>แยกชั้นปี!AW40</f>
        <v>25</v>
      </c>
      <c r="O40" s="120">
        <f t="shared" si="22"/>
        <v>40</v>
      </c>
      <c r="P40" s="172">
        <f>แยกชั้นปี!AY40</f>
        <v>2</v>
      </c>
      <c r="Q40" s="172">
        <f>แยกชั้นปี!AZ40</f>
        <v>38</v>
      </c>
      <c r="R40" s="120">
        <f t="shared" si="23"/>
        <v>36</v>
      </c>
      <c r="S40" s="172">
        <f>แยกชั้นปี!BB40</f>
        <v>1</v>
      </c>
      <c r="T40" s="172">
        <f>แยกชั้นปี!BC40</f>
        <v>35</v>
      </c>
      <c r="U40" s="122">
        <f t="shared" si="24"/>
        <v>17</v>
      </c>
      <c r="V40" s="176">
        <f>แยกชั้นปี!BE40+แยกชั้นปี!BH40</f>
        <v>5</v>
      </c>
      <c r="W40" s="176">
        <f>แยกชั้นปี!BF40+แยกชั้นปี!BI40</f>
        <v>12</v>
      </c>
      <c r="X40" s="122">
        <f t="shared" si="25"/>
        <v>154</v>
      </c>
      <c r="Y40" s="177">
        <f t="shared" si="26"/>
        <v>17</v>
      </c>
      <c r="Z40" s="177">
        <f t="shared" si="27"/>
        <v>137</v>
      </c>
    </row>
    <row r="41" spans="1:26" ht="22.5" x14ac:dyDescent="0.55000000000000004">
      <c r="A41" s="43"/>
      <c r="B41" s="260">
        <f>แยกชั้นปี!B41</f>
        <v>3</v>
      </c>
      <c r="C41" s="1" t="str">
        <f>แยกชั้นปี!C41</f>
        <v>ศิลปศาสตรบัณฑิต</v>
      </c>
      <c r="D41" s="1" t="str">
        <f>แยกชั้นปี!D41</f>
        <v>ภาษาญี่ปุ่น</v>
      </c>
      <c r="E41" s="1" t="str">
        <f>แยกชั้นปี!E41</f>
        <v>ปริญญาตรี</v>
      </c>
      <c r="F41" s="122">
        <f t="shared" si="28"/>
        <v>43</v>
      </c>
      <c r="G41" s="176">
        <f>จบปี63!O40</f>
        <v>6</v>
      </c>
      <c r="H41" s="176">
        <f>จบปี63!P40</f>
        <v>37</v>
      </c>
      <c r="I41" s="120">
        <f t="shared" si="20"/>
        <v>23</v>
      </c>
      <c r="J41" s="172">
        <f>แยกชั้นปี!AS41</f>
        <v>8</v>
      </c>
      <c r="K41" s="172">
        <f>แยกชั้นปี!AT41</f>
        <v>15</v>
      </c>
      <c r="L41" s="120">
        <f t="shared" si="21"/>
        <v>14</v>
      </c>
      <c r="M41" s="175">
        <f>แยกชั้นปี!AV41</f>
        <v>7</v>
      </c>
      <c r="N41" s="175">
        <f>แยกชั้นปี!AW41</f>
        <v>7</v>
      </c>
      <c r="O41" s="120">
        <f t="shared" si="22"/>
        <v>21</v>
      </c>
      <c r="P41" s="172">
        <f>แยกชั้นปี!AY41</f>
        <v>3</v>
      </c>
      <c r="Q41" s="172">
        <f>แยกชั้นปี!AZ41</f>
        <v>18</v>
      </c>
      <c r="R41" s="120">
        <f t="shared" si="23"/>
        <v>19</v>
      </c>
      <c r="S41" s="172">
        <f>แยกชั้นปี!BB41</f>
        <v>4</v>
      </c>
      <c r="T41" s="172">
        <f>แยกชั้นปี!BC41</f>
        <v>15</v>
      </c>
      <c r="U41" s="122">
        <f t="shared" si="24"/>
        <v>12</v>
      </c>
      <c r="V41" s="176">
        <f>แยกชั้นปี!BE41+แยกชั้นปี!BH41</f>
        <v>3</v>
      </c>
      <c r="W41" s="176">
        <f>แยกชั้นปี!BF41+แยกชั้นปี!BI41</f>
        <v>9</v>
      </c>
      <c r="X41" s="122">
        <f t="shared" si="25"/>
        <v>89</v>
      </c>
      <c r="Y41" s="177">
        <f t="shared" si="26"/>
        <v>25</v>
      </c>
      <c r="Z41" s="177">
        <f t="shared" si="27"/>
        <v>64</v>
      </c>
    </row>
    <row r="42" spans="1:26" ht="22.5" x14ac:dyDescent="0.55000000000000004">
      <c r="A42" s="43"/>
      <c r="B42" s="260">
        <f>แยกชั้นปี!B42</f>
        <v>4</v>
      </c>
      <c r="C42" s="1" t="str">
        <f>แยกชั้นปี!C42</f>
        <v>ศิลปศาสตรบัณฑิต</v>
      </c>
      <c r="D42" s="1" t="str">
        <f>แยกชั้นปี!D42</f>
        <v>ภาษาอังกฤษธุรกิจ</v>
      </c>
      <c r="E42" s="1" t="str">
        <f>แยกชั้นปี!E42</f>
        <v>ปริญญาตรี</v>
      </c>
      <c r="F42" s="122">
        <f t="shared" si="28"/>
        <v>106</v>
      </c>
      <c r="G42" s="176">
        <f>จบปี63!O41</f>
        <v>15</v>
      </c>
      <c r="H42" s="176">
        <f>จบปี63!P41</f>
        <v>91</v>
      </c>
      <c r="I42" s="120">
        <f t="shared" si="20"/>
        <v>100</v>
      </c>
      <c r="J42" s="172">
        <f>แยกชั้นปี!AS42</f>
        <v>27</v>
      </c>
      <c r="K42" s="172">
        <f>แยกชั้นปี!AT42</f>
        <v>73</v>
      </c>
      <c r="L42" s="120">
        <f t="shared" si="21"/>
        <v>74</v>
      </c>
      <c r="M42" s="175">
        <f>แยกชั้นปี!AV42</f>
        <v>10</v>
      </c>
      <c r="N42" s="175">
        <f>แยกชั้นปี!AW42</f>
        <v>64</v>
      </c>
      <c r="O42" s="120">
        <f t="shared" si="22"/>
        <v>116</v>
      </c>
      <c r="P42" s="172">
        <f>แยกชั้นปี!AY42</f>
        <v>19</v>
      </c>
      <c r="Q42" s="172">
        <f>แยกชั้นปี!AZ42</f>
        <v>97</v>
      </c>
      <c r="R42" s="120">
        <f t="shared" si="23"/>
        <v>74</v>
      </c>
      <c r="S42" s="172">
        <f>แยกชั้นปี!BB42</f>
        <v>8</v>
      </c>
      <c r="T42" s="172">
        <f>แยกชั้นปี!BC42</f>
        <v>66</v>
      </c>
      <c r="U42" s="122">
        <f t="shared" si="24"/>
        <v>47</v>
      </c>
      <c r="V42" s="176">
        <f>แยกชั้นปี!BE42+แยกชั้นปี!BH42</f>
        <v>9</v>
      </c>
      <c r="W42" s="176">
        <f>แยกชั้นปี!BF42+แยกชั้นปี!BI42</f>
        <v>38</v>
      </c>
      <c r="X42" s="122">
        <f t="shared" si="25"/>
        <v>411</v>
      </c>
      <c r="Y42" s="177">
        <f t="shared" si="26"/>
        <v>73</v>
      </c>
      <c r="Z42" s="177">
        <f t="shared" si="27"/>
        <v>338</v>
      </c>
    </row>
    <row r="43" spans="1:26" ht="22.5" x14ac:dyDescent="0.55000000000000004">
      <c r="A43" s="43"/>
      <c r="B43" s="260">
        <f>แยกชั้นปี!B43</f>
        <v>5</v>
      </c>
      <c r="C43" s="1" t="str">
        <f>แยกชั้นปี!C43</f>
        <v>ศิลปศาสตรบัณฑิต</v>
      </c>
      <c r="D43" s="1" t="str">
        <f>แยกชั้นปี!D43</f>
        <v>บรรณรักษ์ศาสตร์และสารสนเทศศาสตร์</v>
      </c>
      <c r="E43" s="1" t="str">
        <f>แยกชั้นปี!E43</f>
        <v>ปริญญาตรี</v>
      </c>
      <c r="F43" s="122">
        <f t="shared" si="28"/>
        <v>4</v>
      </c>
      <c r="G43" s="176">
        <f>จบปี63!O42</f>
        <v>1</v>
      </c>
      <c r="H43" s="176">
        <f>จบปี63!P42</f>
        <v>3</v>
      </c>
      <c r="I43" s="120">
        <f t="shared" si="20"/>
        <v>0</v>
      </c>
      <c r="J43" s="172">
        <f>แยกชั้นปี!AS43</f>
        <v>0</v>
      </c>
      <c r="K43" s="172">
        <f>แยกชั้นปี!AT43</f>
        <v>0</v>
      </c>
      <c r="L43" s="120">
        <f t="shared" si="21"/>
        <v>9</v>
      </c>
      <c r="M43" s="175">
        <f>แยกชั้นปี!AV43</f>
        <v>0</v>
      </c>
      <c r="N43" s="175">
        <f>แยกชั้นปี!AW43</f>
        <v>9</v>
      </c>
      <c r="O43" s="120">
        <f t="shared" si="22"/>
        <v>7</v>
      </c>
      <c r="P43" s="172">
        <f>แยกชั้นปี!AY43</f>
        <v>1</v>
      </c>
      <c r="Q43" s="172">
        <f>แยกชั้นปี!AZ43</f>
        <v>6</v>
      </c>
      <c r="R43" s="120">
        <f t="shared" si="23"/>
        <v>12</v>
      </c>
      <c r="S43" s="172">
        <f>แยกชั้นปี!BB43</f>
        <v>5</v>
      </c>
      <c r="T43" s="172">
        <f>แยกชั้นปี!BC43</f>
        <v>7</v>
      </c>
      <c r="U43" s="122">
        <f t="shared" si="24"/>
        <v>9</v>
      </c>
      <c r="V43" s="176">
        <f>แยกชั้นปี!BE43+แยกชั้นปี!BH43</f>
        <v>3</v>
      </c>
      <c r="W43" s="176">
        <f>แยกชั้นปี!BF43+แยกชั้นปี!BI43</f>
        <v>6</v>
      </c>
      <c r="X43" s="122">
        <f t="shared" si="25"/>
        <v>37</v>
      </c>
      <c r="Y43" s="177">
        <f t="shared" si="26"/>
        <v>9</v>
      </c>
      <c r="Z43" s="177">
        <f t="shared" si="27"/>
        <v>28</v>
      </c>
    </row>
    <row r="44" spans="1:26" ht="22.5" x14ac:dyDescent="0.55000000000000004">
      <c r="A44" s="43"/>
      <c r="B44" s="260">
        <f>แยกชั้นปี!B44</f>
        <v>6</v>
      </c>
      <c r="C44" s="1" t="str">
        <f>แยกชั้นปี!C44</f>
        <v>ศิลปศาสตรบัณฑิต</v>
      </c>
      <c r="D44" s="1" t="str">
        <f>แยกชั้นปี!D44</f>
        <v>ศิลปะและการออกแบบ</v>
      </c>
      <c r="E44" s="1" t="str">
        <f>แยกชั้นปี!E44</f>
        <v>ปริญญาตรี</v>
      </c>
      <c r="F44" s="122">
        <f t="shared" si="28"/>
        <v>12</v>
      </c>
      <c r="G44" s="176">
        <f>จบปี63!O43</f>
        <v>6</v>
      </c>
      <c r="H44" s="176">
        <f>จบปี63!P43</f>
        <v>6</v>
      </c>
      <c r="I44" s="120">
        <f t="shared" si="20"/>
        <v>15</v>
      </c>
      <c r="J44" s="172">
        <f>แยกชั้นปี!AS44</f>
        <v>12</v>
      </c>
      <c r="K44" s="172">
        <f>แยกชั้นปี!AT44</f>
        <v>3</v>
      </c>
      <c r="L44" s="120">
        <f t="shared" si="21"/>
        <v>8</v>
      </c>
      <c r="M44" s="175">
        <f>แยกชั้นปี!AV44</f>
        <v>3</v>
      </c>
      <c r="N44" s="175">
        <f>แยกชั้นปี!AW44</f>
        <v>5</v>
      </c>
      <c r="O44" s="120">
        <f t="shared" si="22"/>
        <v>13</v>
      </c>
      <c r="P44" s="172">
        <f>แยกชั้นปี!AY44</f>
        <v>10</v>
      </c>
      <c r="Q44" s="172">
        <f>แยกชั้นปี!AZ44</f>
        <v>3</v>
      </c>
      <c r="R44" s="120">
        <f t="shared" si="23"/>
        <v>21</v>
      </c>
      <c r="S44" s="172">
        <f>แยกชั้นปี!BB44</f>
        <v>8</v>
      </c>
      <c r="T44" s="172">
        <f>แยกชั้นปี!BC44</f>
        <v>13</v>
      </c>
      <c r="U44" s="122">
        <f t="shared" si="24"/>
        <v>19</v>
      </c>
      <c r="V44" s="176">
        <f>แยกชั้นปี!BE44+แยกชั้นปี!BH44</f>
        <v>15</v>
      </c>
      <c r="W44" s="176">
        <f>แยกชั้นปี!BF44+แยกชั้นปี!BI44</f>
        <v>4</v>
      </c>
      <c r="X44" s="122">
        <f t="shared" si="25"/>
        <v>76</v>
      </c>
      <c r="Y44" s="177">
        <f t="shared" si="26"/>
        <v>48</v>
      </c>
      <c r="Z44" s="177">
        <f t="shared" si="27"/>
        <v>28</v>
      </c>
    </row>
    <row r="45" spans="1:26" ht="22.5" x14ac:dyDescent="0.55000000000000004">
      <c r="A45" s="43"/>
      <c r="B45" s="260">
        <f>แยกชั้นปี!B45</f>
        <v>7</v>
      </c>
      <c r="C45" s="1" t="str">
        <f>แยกชั้นปี!C45</f>
        <v>ศิลปศาสตรบัณฑิต</v>
      </c>
      <c r="D45" s="1" t="str">
        <f>แยกชั้นปี!D45</f>
        <v>ภาษาไทยเพื่อการสื่อสาร</v>
      </c>
      <c r="E45" s="1" t="str">
        <f>แยกชั้นปี!E45</f>
        <v>ปริญญาตรี</v>
      </c>
      <c r="F45" s="122">
        <f t="shared" si="28"/>
        <v>81</v>
      </c>
      <c r="G45" s="176">
        <f>จบปี63!O44</f>
        <v>5</v>
      </c>
      <c r="H45" s="176">
        <f>จบปี63!P44</f>
        <v>76</v>
      </c>
      <c r="I45" s="120">
        <f t="shared" si="20"/>
        <v>77</v>
      </c>
      <c r="J45" s="172">
        <f>แยกชั้นปี!AS45</f>
        <v>10</v>
      </c>
      <c r="K45" s="172">
        <f>แยกชั้นปี!AT45</f>
        <v>67</v>
      </c>
      <c r="L45" s="120">
        <f t="shared" si="21"/>
        <v>36</v>
      </c>
      <c r="M45" s="175">
        <f>แยกชั้นปี!AV45</f>
        <v>4</v>
      </c>
      <c r="N45" s="175">
        <f>แยกชั้นปี!AW45</f>
        <v>32</v>
      </c>
      <c r="O45" s="120">
        <f t="shared" si="22"/>
        <v>62</v>
      </c>
      <c r="P45" s="172">
        <f>แยกชั้นปี!AY45</f>
        <v>6</v>
      </c>
      <c r="Q45" s="172">
        <f>แยกชั้นปี!AZ45</f>
        <v>56</v>
      </c>
      <c r="R45" s="120">
        <f t="shared" si="23"/>
        <v>77</v>
      </c>
      <c r="S45" s="172">
        <f>แยกชั้นปี!BB45</f>
        <v>13</v>
      </c>
      <c r="T45" s="172">
        <f>แยกชั้นปี!BC45</f>
        <v>64</v>
      </c>
      <c r="U45" s="122">
        <f t="shared" si="24"/>
        <v>60</v>
      </c>
      <c r="V45" s="176">
        <f>แยกชั้นปี!BE45+แยกชั้นปี!BH45</f>
        <v>11</v>
      </c>
      <c r="W45" s="176">
        <f>แยกชั้นปี!BF45+แยกชั้นปี!BI45</f>
        <v>49</v>
      </c>
      <c r="X45" s="122">
        <f t="shared" si="25"/>
        <v>312</v>
      </c>
      <c r="Y45" s="177">
        <f t="shared" si="26"/>
        <v>44</v>
      </c>
      <c r="Z45" s="177">
        <f t="shared" si="27"/>
        <v>268</v>
      </c>
    </row>
    <row r="46" spans="1:26" ht="22.5" x14ac:dyDescent="0.55000000000000004">
      <c r="A46" s="43"/>
      <c r="B46" s="260">
        <f>แยกชั้นปี!B46</f>
        <v>8</v>
      </c>
      <c r="C46" s="1" t="str">
        <f>แยกชั้นปี!C46</f>
        <v>ศิลปศาสตรบัณฑิต</v>
      </c>
      <c r="D46" s="1" t="str">
        <f>แยกชั้นปี!D46</f>
        <v>ประวัติศาสตร์</v>
      </c>
      <c r="E46" s="1" t="str">
        <f>แยกชั้นปี!E46</f>
        <v>ปริญญาตรี</v>
      </c>
      <c r="F46" s="122">
        <f t="shared" si="28"/>
        <v>16</v>
      </c>
      <c r="G46" s="176">
        <f>จบปี63!O45</f>
        <v>8</v>
      </c>
      <c r="H46" s="176">
        <f>จบปี63!P45</f>
        <v>8</v>
      </c>
      <c r="I46" s="120">
        <f t="shared" si="20"/>
        <v>7</v>
      </c>
      <c r="J46" s="172">
        <f>แยกชั้นปี!AS46</f>
        <v>4</v>
      </c>
      <c r="K46" s="172">
        <f>แยกชั้นปี!AT46</f>
        <v>3</v>
      </c>
      <c r="L46" s="120">
        <f t="shared" si="21"/>
        <v>8</v>
      </c>
      <c r="M46" s="175">
        <f>แยกชั้นปี!AV46</f>
        <v>3</v>
      </c>
      <c r="N46" s="175">
        <f>แยกชั้นปี!AW46</f>
        <v>5</v>
      </c>
      <c r="O46" s="120">
        <f t="shared" si="22"/>
        <v>18</v>
      </c>
      <c r="P46" s="172">
        <f>แยกชั้นปี!AY46</f>
        <v>10</v>
      </c>
      <c r="Q46" s="172">
        <f>แยกชั้นปี!AZ46</f>
        <v>8</v>
      </c>
      <c r="R46" s="120">
        <f t="shared" si="23"/>
        <v>17</v>
      </c>
      <c r="S46" s="172">
        <f>แยกชั้นปี!BB46</f>
        <v>5</v>
      </c>
      <c r="T46" s="172">
        <f>แยกชั้นปี!BC46</f>
        <v>12</v>
      </c>
      <c r="U46" s="122">
        <f t="shared" si="24"/>
        <v>3</v>
      </c>
      <c r="V46" s="176">
        <f>แยกชั้นปี!BE46+แยกชั้นปี!BH46</f>
        <v>2</v>
      </c>
      <c r="W46" s="176">
        <f>แยกชั้นปี!BF46+แยกชั้นปี!BI46</f>
        <v>1</v>
      </c>
      <c r="X46" s="122">
        <f t="shared" si="25"/>
        <v>53</v>
      </c>
      <c r="Y46" s="177">
        <f t="shared" si="26"/>
        <v>24</v>
      </c>
      <c r="Z46" s="177">
        <f t="shared" si="27"/>
        <v>29</v>
      </c>
    </row>
    <row r="47" spans="1:26" ht="22.5" x14ac:dyDescent="0.55000000000000004">
      <c r="A47" s="43"/>
      <c r="B47" s="260">
        <f>แยกชั้นปี!B47</f>
        <v>9</v>
      </c>
      <c r="C47" s="1" t="str">
        <f>แยกชั้นปี!C47</f>
        <v>นิเทศศาสตรบัณฑิต</v>
      </c>
      <c r="D47" s="1" t="str">
        <f>แยกชั้นปี!D47</f>
        <v>นิเทศศาสตร์</v>
      </c>
      <c r="E47" s="1" t="str">
        <f>แยกชั้นปี!E47</f>
        <v>ปริญญาตรี</v>
      </c>
      <c r="F47" s="122">
        <f t="shared" si="28"/>
        <v>11</v>
      </c>
      <c r="G47" s="176">
        <f>จบปี63!O46</f>
        <v>5</v>
      </c>
      <c r="H47" s="176">
        <f>จบปี63!P46</f>
        <v>6</v>
      </c>
      <c r="I47" s="120">
        <f t="shared" si="20"/>
        <v>23</v>
      </c>
      <c r="J47" s="172">
        <f>แยกชั้นปี!AS47</f>
        <v>15</v>
      </c>
      <c r="K47" s="172">
        <f>แยกชั้นปี!AT47</f>
        <v>8</v>
      </c>
      <c r="L47" s="120">
        <f t="shared" si="21"/>
        <v>19</v>
      </c>
      <c r="M47" s="175">
        <f>แยกชั้นปี!AV47</f>
        <v>14</v>
      </c>
      <c r="N47" s="175">
        <f>แยกชั้นปี!AW47</f>
        <v>5</v>
      </c>
      <c r="O47" s="120">
        <f t="shared" si="22"/>
        <v>20</v>
      </c>
      <c r="P47" s="172">
        <f>แยกชั้นปี!AY47</f>
        <v>7</v>
      </c>
      <c r="Q47" s="172">
        <f>แยกชั้นปี!AZ47</f>
        <v>13</v>
      </c>
      <c r="R47" s="120">
        <f t="shared" si="23"/>
        <v>8</v>
      </c>
      <c r="S47" s="172">
        <f>แยกชั้นปี!BB47</f>
        <v>2</v>
      </c>
      <c r="T47" s="172">
        <f>แยกชั้นปี!BC47</f>
        <v>6</v>
      </c>
      <c r="U47" s="122">
        <f t="shared" si="24"/>
        <v>8</v>
      </c>
      <c r="V47" s="176">
        <f>แยกชั้นปี!BE47+แยกชั้นปี!BH47</f>
        <v>4</v>
      </c>
      <c r="W47" s="176">
        <f>แยกชั้นปี!BF47+แยกชั้นปี!BI47</f>
        <v>4</v>
      </c>
      <c r="X47" s="122">
        <f t="shared" si="25"/>
        <v>78</v>
      </c>
      <c r="Y47" s="177">
        <f t="shared" si="26"/>
        <v>42</v>
      </c>
      <c r="Z47" s="177">
        <f t="shared" si="27"/>
        <v>36</v>
      </c>
    </row>
    <row r="48" spans="1:26" s="255" customFormat="1" ht="22.5" x14ac:dyDescent="0.55000000000000004">
      <c r="A48" s="450" t="s">
        <v>53</v>
      </c>
      <c r="B48" s="450"/>
      <c r="C48" s="450"/>
      <c r="D48" s="450"/>
      <c r="E48" s="451"/>
      <c r="F48" s="122">
        <f t="shared" ref="F48:H48" si="29">SUM(F39:F47)</f>
        <v>364</v>
      </c>
      <c r="G48" s="122">
        <f t="shared" si="29"/>
        <v>67</v>
      </c>
      <c r="H48" s="122">
        <f t="shared" si="29"/>
        <v>297</v>
      </c>
      <c r="I48" s="122">
        <f>SUM(I39:I47)</f>
        <v>302</v>
      </c>
      <c r="J48" s="122">
        <f t="shared" ref="J48:Z48" si="30">SUM(J39:J47)</f>
        <v>94</v>
      </c>
      <c r="K48" s="122">
        <f t="shared" si="30"/>
        <v>208</v>
      </c>
      <c r="L48" s="122">
        <f t="shared" si="30"/>
        <v>223</v>
      </c>
      <c r="M48" s="122">
        <f t="shared" si="30"/>
        <v>53</v>
      </c>
      <c r="N48" s="122">
        <f t="shared" si="30"/>
        <v>170</v>
      </c>
      <c r="O48" s="122">
        <f t="shared" si="30"/>
        <v>318</v>
      </c>
      <c r="P48" s="122">
        <f t="shared" si="30"/>
        <v>65</v>
      </c>
      <c r="Q48" s="122">
        <f t="shared" si="30"/>
        <v>253</v>
      </c>
      <c r="R48" s="122">
        <f t="shared" si="30"/>
        <v>304</v>
      </c>
      <c r="S48" s="122">
        <f t="shared" si="30"/>
        <v>63</v>
      </c>
      <c r="T48" s="122">
        <f t="shared" si="30"/>
        <v>241</v>
      </c>
      <c r="U48" s="122">
        <f t="shared" si="30"/>
        <v>209</v>
      </c>
      <c r="V48" s="122">
        <f t="shared" si="30"/>
        <v>71</v>
      </c>
      <c r="W48" s="122">
        <f t="shared" si="30"/>
        <v>138</v>
      </c>
      <c r="X48" s="122">
        <f t="shared" si="30"/>
        <v>1356</v>
      </c>
      <c r="Y48" s="122">
        <f t="shared" si="30"/>
        <v>346</v>
      </c>
      <c r="Z48" s="122">
        <f t="shared" si="30"/>
        <v>1010</v>
      </c>
    </row>
    <row r="49" spans="1:26" s="255" customFormat="1" ht="22.5" x14ac:dyDescent="0.55000000000000004">
      <c r="A49" s="276" t="s">
        <v>54</v>
      </c>
      <c r="B49" s="277"/>
      <c r="C49" s="278"/>
      <c r="D49" s="278"/>
      <c r="E49" s="278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80"/>
    </row>
    <row r="50" spans="1:26" ht="22.5" x14ac:dyDescent="0.55000000000000004">
      <c r="A50" s="43"/>
      <c r="B50" s="260">
        <f>แยกชั้นปี!B50</f>
        <v>1</v>
      </c>
      <c r="C50" s="1" t="str">
        <f>แยกชั้นปี!C50</f>
        <v>ศิลปศาสตรบัณฑิต</v>
      </c>
      <c r="D50" s="1" t="str">
        <f>แยกชั้นปี!D50</f>
        <v>การจัดการการท่องเที่ยวและการโรงแรม</v>
      </c>
      <c r="E50" s="1" t="str">
        <f>แยกชั้นปี!E50</f>
        <v>ปริญญาตรี</v>
      </c>
      <c r="F50" s="126">
        <f>SUM(G50:H50)</f>
        <v>30</v>
      </c>
      <c r="G50" s="176">
        <f>จบปี63!O49</f>
        <v>7</v>
      </c>
      <c r="H50" s="176">
        <f>จบปี63!P49</f>
        <v>23</v>
      </c>
      <c r="I50" s="126">
        <f t="shared" ref="I50:I57" si="31">SUM(J50:K50)</f>
        <v>18</v>
      </c>
      <c r="J50" s="176">
        <f>แยกชั้นปี!AS50</f>
        <v>5</v>
      </c>
      <c r="K50" s="176">
        <f>แยกชั้นปี!AT50</f>
        <v>13</v>
      </c>
      <c r="L50" s="126">
        <f t="shared" ref="L50:L57" si="32">SUM(M50:N50)</f>
        <v>35</v>
      </c>
      <c r="M50" s="268">
        <f>แยกชั้นปี!AV50</f>
        <v>5</v>
      </c>
      <c r="N50" s="268">
        <f>แยกชั้นปี!AW50</f>
        <v>30</v>
      </c>
      <c r="O50" s="126">
        <f t="shared" ref="O50:O57" si="33">SUM(P50:Q50)</f>
        <v>52</v>
      </c>
      <c r="P50" s="176">
        <f>แยกชั้นปี!AY50</f>
        <v>8</v>
      </c>
      <c r="Q50" s="176">
        <f>แยกชั้นปี!AZ50</f>
        <v>44</v>
      </c>
      <c r="R50" s="126">
        <f t="shared" ref="R50:R57" si="34">SUM(S50:T50)</f>
        <v>48</v>
      </c>
      <c r="S50" s="176">
        <f>แยกชั้นปี!BB50</f>
        <v>11</v>
      </c>
      <c r="T50" s="176">
        <f>แยกชั้นปี!BC50</f>
        <v>37</v>
      </c>
      <c r="U50" s="126">
        <f t="shared" ref="U50:U57" si="35">SUM(V50:W50)</f>
        <v>38</v>
      </c>
      <c r="V50" s="176">
        <f>แยกชั้นปี!BE50+แยกชั้นปี!BH50</f>
        <v>4</v>
      </c>
      <c r="W50" s="176">
        <f>แยกชั้นปี!BF50+แยกชั้นปี!BI50</f>
        <v>34</v>
      </c>
      <c r="X50" s="126">
        <f t="shared" ref="X50:X57" si="36">SUM(Y50:Z50)</f>
        <v>191</v>
      </c>
      <c r="Y50" s="177">
        <f t="shared" ref="Y50:Y57" si="37">J50+M50+P50+S50+V50</f>
        <v>33</v>
      </c>
      <c r="Z50" s="177">
        <f t="shared" ref="Z50:Z57" si="38">K50+N50+Q50+T50+W50</f>
        <v>158</v>
      </c>
    </row>
    <row r="51" spans="1:26" ht="22.5" x14ac:dyDescent="0.55000000000000004">
      <c r="A51" s="43"/>
      <c r="B51" s="260">
        <f>แยกชั้นปี!B51</f>
        <v>2</v>
      </c>
      <c r="C51" s="1" t="str">
        <f>แยกชั้นปี!C51</f>
        <v>บริหารธุรกิจบัณฑิต</v>
      </c>
      <c r="D51" s="1" t="str">
        <f>แยกชั้นปี!D51</f>
        <v>การจัดการ</v>
      </c>
      <c r="E51" s="1" t="str">
        <f>แยกชั้นปี!E51</f>
        <v>ปริญญาตรี</v>
      </c>
      <c r="F51" s="126">
        <f t="shared" ref="F51:F56" si="39">SUM(G51:H51)</f>
        <v>35</v>
      </c>
      <c r="G51" s="176">
        <f>จบปี63!O50</f>
        <v>2</v>
      </c>
      <c r="H51" s="176">
        <f>จบปี63!P50</f>
        <v>33</v>
      </c>
      <c r="I51" s="124">
        <f t="shared" si="31"/>
        <v>17</v>
      </c>
      <c r="J51" s="172">
        <f>แยกชั้นปี!AS51</f>
        <v>5</v>
      </c>
      <c r="K51" s="172">
        <f>แยกชั้นปี!AT51</f>
        <v>12</v>
      </c>
      <c r="L51" s="124">
        <f t="shared" si="32"/>
        <v>20</v>
      </c>
      <c r="M51" s="175">
        <f>แยกชั้นปี!AV51</f>
        <v>3</v>
      </c>
      <c r="N51" s="175">
        <f>แยกชั้นปี!AW51</f>
        <v>17</v>
      </c>
      <c r="O51" s="124">
        <f t="shared" si="33"/>
        <v>30</v>
      </c>
      <c r="P51" s="172">
        <f>แยกชั้นปี!AY51</f>
        <v>11</v>
      </c>
      <c r="Q51" s="172">
        <f>แยกชั้นปี!AZ51</f>
        <v>19</v>
      </c>
      <c r="R51" s="124">
        <f t="shared" si="34"/>
        <v>30</v>
      </c>
      <c r="S51" s="172">
        <f>แยกชั้นปี!BB51</f>
        <v>11</v>
      </c>
      <c r="T51" s="172">
        <f>แยกชั้นปี!BC51</f>
        <v>19</v>
      </c>
      <c r="U51" s="126">
        <f t="shared" si="35"/>
        <v>39</v>
      </c>
      <c r="V51" s="176">
        <f>แยกชั้นปี!BE51+แยกชั้นปี!BH51</f>
        <v>12</v>
      </c>
      <c r="W51" s="176">
        <f>แยกชั้นปี!BF51+แยกชั้นปี!BI51</f>
        <v>27</v>
      </c>
      <c r="X51" s="126">
        <f t="shared" si="36"/>
        <v>136</v>
      </c>
      <c r="Y51" s="177">
        <f t="shared" si="37"/>
        <v>42</v>
      </c>
      <c r="Z51" s="177">
        <f t="shared" si="38"/>
        <v>94</v>
      </c>
    </row>
    <row r="52" spans="1:26" ht="22.5" x14ac:dyDescent="0.55000000000000004">
      <c r="A52" s="43"/>
      <c r="B52" s="260">
        <f>แยกชั้นปี!B52</f>
        <v>3</v>
      </c>
      <c r="C52" s="1" t="str">
        <f>แยกชั้นปี!C52</f>
        <v>บริหารธุรกิจบัณฑิต</v>
      </c>
      <c r="D52" s="1" t="str">
        <f>แยกชั้นปี!D52</f>
        <v>การตลาด</v>
      </c>
      <c r="E52" s="1" t="str">
        <f>แยกชั้นปี!E52</f>
        <v>ปริญญาตรี</v>
      </c>
      <c r="F52" s="126">
        <f t="shared" si="39"/>
        <v>21</v>
      </c>
      <c r="G52" s="176">
        <f>จบปี63!O51</f>
        <v>3</v>
      </c>
      <c r="H52" s="176">
        <f>จบปี63!P51</f>
        <v>18</v>
      </c>
      <c r="I52" s="124">
        <f t="shared" si="31"/>
        <v>20</v>
      </c>
      <c r="J52" s="172">
        <f>แยกชั้นปี!AS52</f>
        <v>2</v>
      </c>
      <c r="K52" s="172">
        <f>แยกชั้นปี!AT52</f>
        <v>18</v>
      </c>
      <c r="L52" s="124">
        <f t="shared" si="32"/>
        <v>20</v>
      </c>
      <c r="M52" s="175">
        <f>แยกชั้นปี!AV52</f>
        <v>4</v>
      </c>
      <c r="N52" s="175">
        <f>แยกชั้นปี!AW52</f>
        <v>16</v>
      </c>
      <c r="O52" s="124">
        <f t="shared" si="33"/>
        <v>26</v>
      </c>
      <c r="P52" s="172">
        <f>แยกชั้นปี!AY52</f>
        <v>8</v>
      </c>
      <c r="Q52" s="172">
        <f>แยกชั้นปี!AZ52</f>
        <v>18</v>
      </c>
      <c r="R52" s="124">
        <f t="shared" si="34"/>
        <v>34</v>
      </c>
      <c r="S52" s="172">
        <f>แยกชั้นปี!BB52</f>
        <v>9</v>
      </c>
      <c r="T52" s="172">
        <f>แยกชั้นปี!BC52</f>
        <v>25</v>
      </c>
      <c r="U52" s="126">
        <f t="shared" si="35"/>
        <v>14</v>
      </c>
      <c r="V52" s="176">
        <f>แยกชั้นปี!BE52+แยกชั้นปี!BH52</f>
        <v>6</v>
      </c>
      <c r="W52" s="176">
        <f>แยกชั้นปี!BF52+แยกชั้นปี!BI52</f>
        <v>8</v>
      </c>
      <c r="X52" s="126">
        <f t="shared" si="36"/>
        <v>114</v>
      </c>
      <c r="Y52" s="177">
        <f t="shared" si="37"/>
        <v>29</v>
      </c>
      <c r="Z52" s="177">
        <f t="shared" si="38"/>
        <v>85</v>
      </c>
    </row>
    <row r="53" spans="1:26" ht="22.5" x14ac:dyDescent="0.55000000000000004">
      <c r="A53" s="43"/>
      <c r="B53" s="260">
        <f>แยกชั้นปี!B53</f>
        <v>4</v>
      </c>
      <c r="C53" s="1" t="str">
        <f>แยกชั้นปี!C53</f>
        <v>บริหารธุรกิจบัณฑิต</v>
      </c>
      <c r="D53" s="1" t="str">
        <f>แยกชั้นปี!D53</f>
        <v>คอมพิวเตอร์ธุรกิจ</v>
      </c>
      <c r="E53" s="1" t="str">
        <f>แยกชั้นปี!E53</f>
        <v>ปริญญาตรี</v>
      </c>
      <c r="F53" s="126">
        <f t="shared" si="39"/>
        <v>37</v>
      </c>
      <c r="G53" s="176">
        <f>จบปี63!O52</f>
        <v>14</v>
      </c>
      <c r="H53" s="176">
        <f>จบปี63!P52</f>
        <v>23</v>
      </c>
      <c r="I53" s="124">
        <f t="shared" si="31"/>
        <v>27</v>
      </c>
      <c r="J53" s="172">
        <f>แยกชั้นปี!AS53</f>
        <v>4</v>
      </c>
      <c r="K53" s="172">
        <f>แยกชั้นปี!AT53</f>
        <v>23</v>
      </c>
      <c r="L53" s="124">
        <f t="shared" si="32"/>
        <v>16</v>
      </c>
      <c r="M53" s="175">
        <f>แยกชั้นปี!AV53</f>
        <v>7</v>
      </c>
      <c r="N53" s="175">
        <f>แยกชั้นปี!AW53</f>
        <v>9</v>
      </c>
      <c r="O53" s="124">
        <f t="shared" si="33"/>
        <v>32</v>
      </c>
      <c r="P53" s="172">
        <f>แยกชั้นปี!AY53</f>
        <v>18</v>
      </c>
      <c r="Q53" s="172">
        <f>แยกชั้นปี!AZ53</f>
        <v>14</v>
      </c>
      <c r="R53" s="124">
        <f t="shared" si="34"/>
        <v>27</v>
      </c>
      <c r="S53" s="172">
        <f>แยกชั้นปี!BB53</f>
        <v>13</v>
      </c>
      <c r="T53" s="172">
        <f>แยกชั้นปี!BC53</f>
        <v>14</v>
      </c>
      <c r="U53" s="126">
        <f t="shared" si="35"/>
        <v>43</v>
      </c>
      <c r="V53" s="176">
        <f>แยกชั้นปี!BE53+แยกชั้นปี!BH53</f>
        <v>18</v>
      </c>
      <c r="W53" s="176">
        <f>แยกชั้นปี!BF53+แยกชั้นปี!BI53</f>
        <v>25</v>
      </c>
      <c r="X53" s="126">
        <f t="shared" si="36"/>
        <v>145</v>
      </c>
      <c r="Y53" s="177">
        <f t="shared" si="37"/>
        <v>60</v>
      </c>
      <c r="Z53" s="177">
        <f t="shared" si="38"/>
        <v>85</v>
      </c>
    </row>
    <row r="54" spans="1:26" ht="22.5" x14ac:dyDescent="0.55000000000000004">
      <c r="A54" s="43"/>
      <c r="B54" s="260">
        <f>แยกชั้นปี!B54</f>
        <v>5</v>
      </c>
      <c r="C54" s="1" t="str">
        <f>แยกชั้นปี!C54</f>
        <v>บริหารธุรกิจบัณฑิต</v>
      </c>
      <c r="D54" s="1" t="str">
        <f>แยกชั้นปี!D54</f>
        <v>บริหารธุรกิจระหว่างประเทศ</v>
      </c>
      <c r="E54" s="1" t="str">
        <f>แยกชั้นปี!E54</f>
        <v>ปริญญาตรี</v>
      </c>
      <c r="F54" s="126">
        <f t="shared" si="39"/>
        <v>3</v>
      </c>
      <c r="G54" s="176">
        <f>จบปี63!O53</f>
        <v>1</v>
      </c>
      <c r="H54" s="176">
        <f>จบปี63!P53</f>
        <v>2</v>
      </c>
      <c r="I54" s="124">
        <f t="shared" si="31"/>
        <v>8</v>
      </c>
      <c r="J54" s="172">
        <f>แยกชั้นปี!AS54</f>
        <v>2</v>
      </c>
      <c r="K54" s="172">
        <f>แยกชั้นปี!AT54</f>
        <v>6</v>
      </c>
      <c r="L54" s="124">
        <f t="shared" si="32"/>
        <v>12</v>
      </c>
      <c r="M54" s="175">
        <f>แยกชั้นปี!AV54</f>
        <v>1</v>
      </c>
      <c r="N54" s="175">
        <f>แยกชั้นปี!AW54</f>
        <v>11</v>
      </c>
      <c r="O54" s="124">
        <f t="shared" si="33"/>
        <v>16</v>
      </c>
      <c r="P54" s="172">
        <f>แยกชั้นปี!AY54</f>
        <v>3</v>
      </c>
      <c r="Q54" s="172">
        <f>แยกชั้นปี!AZ54</f>
        <v>13</v>
      </c>
      <c r="R54" s="124">
        <f t="shared" si="34"/>
        <v>5</v>
      </c>
      <c r="S54" s="172">
        <f>แยกชั้นปี!BB54</f>
        <v>0</v>
      </c>
      <c r="T54" s="172">
        <f>แยกชั้นปี!BC54</f>
        <v>5</v>
      </c>
      <c r="U54" s="126">
        <f t="shared" si="35"/>
        <v>2</v>
      </c>
      <c r="V54" s="176">
        <f>แยกชั้นปี!BE54+แยกชั้นปี!BH54</f>
        <v>0</v>
      </c>
      <c r="W54" s="176">
        <f>แยกชั้นปี!BF54+แยกชั้นปี!BI54</f>
        <v>2</v>
      </c>
      <c r="X54" s="126">
        <f t="shared" si="36"/>
        <v>43</v>
      </c>
      <c r="Y54" s="177">
        <f t="shared" si="37"/>
        <v>6</v>
      </c>
      <c r="Z54" s="177">
        <f t="shared" si="38"/>
        <v>37</v>
      </c>
    </row>
    <row r="55" spans="1:26" ht="22.5" x14ac:dyDescent="0.55000000000000004">
      <c r="A55" s="43"/>
      <c r="B55" s="260">
        <f>แยกชั้นปี!B55</f>
        <v>6</v>
      </c>
      <c r="C55" s="1" t="str">
        <f>แยกชั้นปี!C55</f>
        <v>บริหารธุรกิจบัณฑิต</v>
      </c>
      <c r="D55" s="1" t="str">
        <f>แยกชั้นปี!D55</f>
        <v>เศรษฐศาสตร์การเงินการคลัง</v>
      </c>
      <c r="E55" s="1" t="str">
        <f>แยกชั้นปี!E55</f>
        <v>ปริญญาตรี</v>
      </c>
      <c r="F55" s="126">
        <f t="shared" si="39"/>
        <v>17</v>
      </c>
      <c r="G55" s="176">
        <f>จบปี63!O54</f>
        <v>3</v>
      </c>
      <c r="H55" s="176">
        <f>จบปี63!P54</f>
        <v>14</v>
      </c>
      <c r="I55" s="124">
        <f t="shared" si="31"/>
        <v>0</v>
      </c>
      <c r="J55" s="172">
        <f>แยกชั้นปี!AS55</f>
        <v>0</v>
      </c>
      <c r="K55" s="172">
        <f>แยกชั้นปี!AT55</f>
        <v>0</v>
      </c>
      <c r="L55" s="124">
        <f t="shared" si="32"/>
        <v>4</v>
      </c>
      <c r="M55" s="175">
        <f>แยกชั้นปี!AV55</f>
        <v>1</v>
      </c>
      <c r="N55" s="175">
        <f>แยกชั้นปี!AW55</f>
        <v>3</v>
      </c>
      <c r="O55" s="124">
        <f t="shared" si="33"/>
        <v>7</v>
      </c>
      <c r="P55" s="172">
        <f>แยกชั้นปี!AY55</f>
        <v>1</v>
      </c>
      <c r="Q55" s="172">
        <f>แยกชั้นปี!AZ55</f>
        <v>6</v>
      </c>
      <c r="R55" s="124">
        <f t="shared" si="34"/>
        <v>10</v>
      </c>
      <c r="S55" s="172">
        <f>แยกชั้นปี!BB55</f>
        <v>1</v>
      </c>
      <c r="T55" s="172">
        <f>แยกชั้นปี!BC55</f>
        <v>9</v>
      </c>
      <c r="U55" s="126">
        <f t="shared" si="35"/>
        <v>9</v>
      </c>
      <c r="V55" s="176">
        <f>แยกชั้นปี!BE55+แยกชั้นปี!BH55</f>
        <v>2</v>
      </c>
      <c r="W55" s="176">
        <f>แยกชั้นปี!BF55+แยกชั้นปี!BI55</f>
        <v>7</v>
      </c>
      <c r="X55" s="126">
        <f t="shared" si="36"/>
        <v>30</v>
      </c>
      <c r="Y55" s="177">
        <f t="shared" si="37"/>
        <v>5</v>
      </c>
      <c r="Z55" s="177">
        <f t="shared" si="38"/>
        <v>25</v>
      </c>
    </row>
    <row r="56" spans="1:26" ht="22.5" x14ac:dyDescent="0.55000000000000004">
      <c r="A56" s="43"/>
      <c r="B56" s="260">
        <f>แยกชั้นปี!B56</f>
        <v>7</v>
      </c>
      <c r="C56" s="1" t="str">
        <f>แยกชั้นปี!C56</f>
        <v>บัญชีบัณฑิต</v>
      </c>
      <c r="D56" s="1" t="str">
        <f>แยกชั้นปี!D56</f>
        <v>การบัญชี</v>
      </c>
      <c r="E56" s="1" t="str">
        <f>แยกชั้นปี!E56</f>
        <v>ปริญญาตรี</v>
      </c>
      <c r="F56" s="126">
        <f t="shared" si="39"/>
        <v>116</v>
      </c>
      <c r="G56" s="176">
        <f>จบปี63!O55</f>
        <v>4</v>
      </c>
      <c r="H56" s="176">
        <f>จบปี63!P55</f>
        <v>112</v>
      </c>
      <c r="I56" s="124">
        <f t="shared" si="31"/>
        <v>94</v>
      </c>
      <c r="J56" s="172">
        <f>แยกชั้นปี!AS56</f>
        <v>2</v>
      </c>
      <c r="K56" s="172">
        <f>แยกชั้นปี!AT56</f>
        <v>92</v>
      </c>
      <c r="L56" s="124">
        <f t="shared" si="32"/>
        <v>94</v>
      </c>
      <c r="M56" s="175">
        <f>แยกชั้นปี!AV56</f>
        <v>9</v>
      </c>
      <c r="N56" s="175">
        <f>แยกชั้นปี!AW56</f>
        <v>85</v>
      </c>
      <c r="O56" s="124">
        <f t="shared" si="33"/>
        <v>128</v>
      </c>
      <c r="P56" s="172">
        <f>แยกชั้นปี!AY56</f>
        <v>8</v>
      </c>
      <c r="Q56" s="172">
        <f>แยกชั้นปี!AZ56</f>
        <v>120</v>
      </c>
      <c r="R56" s="124">
        <f t="shared" si="34"/>
        <v>149</v>
      </c>
      <c r="S56" s="172">
        <f>แยกชั้นปี!BB56</f>
        <v>7</v>
      </c>
      <c r="T56" s="172">
        <f>แยกชั้นปี!BC56</f>
        <v>142</v>
      </c>
      <c r="U56" s="126">
        <f t="shared" si="35"/>
        <v>23</v>
      </c>
      <c r="V56" s="176">
        <f>แยกชั้นปี!BE56+แยกชั้นปี!BH56</f>
        <v>2</v>
      </c>
      <c r="W56" s="176">
        <f>แยกชั้นปี!BF56+แยกชั้นปี!BI56</f>
        <v>21</v>
      </c>
      <c r="X56" s="126">
        <f t="shared" si="36"/>
        <v>488</v>
      </c>
      <c r="Y56" s="177">
        <f t="shared" si="37"/>
        <v>28</v>
      </c>
      <c r="Z56" s="177">
        <f t="shared" si="38"/>
        <v>460</v>
      </c>
    </row>
    <row r="57" spans="1:26" ht="22.5" x14ac:dyDescent="0.55000000000000004">
      <c r="A57" s="43"/>
      <c r="B57" s="260">
        <f>แยกชั้นปี!B57</f>
        <v>8</v>
      </c>
      <c r="C57" s="1" t="str">
        <f>แยกชั้นปี!C57</f>
        <v>บริหารธุรกิจบัณฑิต</v>
      </c>
      <c r="D57" s="1" t="str">
        <f>แยกชั้นปี!D57</f>
        <v>การจัดการธุรกิจการค้าสมัยใหม่</v>
      </c>
      <c r="E57" s="1" t="str">
        <f>แยกชั้นปี!E57</f>
        <v>ปริญญาตรี</v>
      </c>
      <c r="F57" s="126"/>
      <c r="G57" s="176"/>
      <c r="H57" s="173"/>
      <c r="I57" s="124">
        <f t="shared" si="31"/>
        <v>17</v>
      </c>
      <c r="J57" s="172">
        <f>แยกชั้นปี!AS57</f>
        <v>2</v>
      </c>
      <c r="K57" s="172">
        <f>แยกชั้นปี!AT57</f>
        <v>15</v>
      </c>
      <c r="L57" s="124">
        <f t="shared" si="32"/>
        <v>20</v>
      </c>
      <c r="M57" s="175">
        <f>แยกชั้นปี!AV57</f>
        <v>8</v>
      </c>
      <c r="N57" s="175">
        <f>แยกชั้นปี!AW57</f>
        <v>12</v>
      </c>
      <c r="O57" s="124">
        <f t="shared" si="33"/>
        <v>0</v>
      </c>
      <c r="P57" s="172">
        <f>แยกชั้นปี!AY57</f>
        <v>0</v>
      </c>
      <c r="Q57" s="172">
        <f>แยกชั้นปี!AZ57</f>
        <v>0</v>
      </c>
      <c r="R57" s="124">
        <f t="shared" si="34"/>
        <v>0</v>
      </c>
      <c r="S57" s="172">
        <f>แยกชั้นปี!BB57</f>
        <v>0</v>
      </c>
      <c r="T57" s="172">
        <f>แยกชั้นปี!BC57</f>
        <v>0</v>
      </c>
      <c r="U57" s="126">
        <f t="shared" si="35"/>
        <v>0</v>
      </c>
      <c r="V57" s="176">
        <f>แยกชั้นปี!BE57+แยกชั้นปี!BH57</f>
        <v>0</v>
      </c>
      <c r="W57" s="176">
        <f>แยกชั้นปี!BF57+แยกชั้นปี!BI57</f>
        <v>0</v>
      </c>
      <c r="X57" s="126">
        <f t="shared" si="36"/>
        <v>37</v>
      </c>
      <c r="Y57" s="177">
        <f t="shared" si="37"/>
        <v>10</v>
      </c>
      <c r="Z57" s="177">
        <f t="shared" si="38"/>
        <v>27</v>
      </c>
    </row>
    <row r="58" spans="1:26" s="255" customFormat="1" ht="22.5" x14ac:dyDescent="0.55000000000000004">
      <c r="A58" s="386" t="s">
        <v>64</v>
      </c>
      <c r="B58" s="386"/>
      <c r="C58" s="386"/>
      <c r="D58" s="386"/>
      <c r="E58" s="386"/>
      <c r="F58" s="126">
        <f t="shared" ref="F58:H58" si="40">SUM(F50:F57)</f>
        <v>259</v>
      </c>
      <c r="G58" s="126">
        <f t="shared" si="40"/>
        <v>34</v>
      </c>
      <c r="H58" s="126">
        <f t="shared" si="40"/>
        <v>225</v>
      </c>
      <c r="I58" s="126">
        <f>SUM(I50:I57)</f>
        <v>201</v>
      </c>
      <c r="J58" s="126">
        <f t="shared" ref="J58:Z58" si="41">SUM(J50:J57)</f>
        <v>22</v>
      </c>
      <c r="K58" s="126">
        <f t="shared" si="41"/>
        <v>179</v>
      </c>
      <c r="L58" s="126">
        <f t="shared" si="41"/>
        <v>221</v>
      </c>
      <c r="M58" s="126">
        <f t="shared" si="41"/>
        <v>38</v>
      </c>
      <c r="N58" s="126">
        <f t="shared" si="41"/>
        <v>183</v>
      </c>
      <c r="O58" s="126">
        <f t="shared" si="41"/>
        <v>291</v>
      </c>
      <c r="P58" s="126">
        <f t="shared" si="41"/>
        <v>57</v>
      </c>
      <c r="Q58" s="126">
        <f t="shared" si="41"/>
        <v>234</v>
      </c>
      <c r="R58" s="126">
        <f t="shared" si="41"/>
        <v>303</v>
      </c>
      <c r="S58" s="126">
        <f t="shared" si="41"/>
        <v>52</v>
      </c>
      <c r="T58" s="126">
        <f t="shared" si="41"/>
        <v>251</v>
      </c>
      <c r="U58" s="126">
        <f t="shared" si="41"/>
        <v>168</v>
      </c>
      <c r="V58" s="126">
        <f t="shared" si="41"/>
        <v>44</v>
      </c>
      <c r="W58" s="126">
        <f t="shared" si="41"/>
        <v>124</v>
      </c>
      <c r="X58" s="126">
        <f t="shared" si="41"/>
        <v>1184</v>
      </c>
      <c r="Y58" s="126">
        <f t="shared" si="41"/>
        <v>213</v>
      </c>
      <c r="Z58" s="126">
        <f t="shared" si="41"/>
        <v>971</v>
      </c>
    </row>
    <row r="59" spans="1:26" s="255" customFormat="1" ht="22.5" x14ac:dyDescent="0.55000000000000004">
      <c r="A59" s="235" t="s">
        <v>65</v>
      </c>
      <c r="B59" s="236"/>
      <c r="C59" s="236"/>
      <c r="D59" s="236"/>
      <c r="E59" s="236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4"/>
    </row>
    <row r="60" spans="1:26" ht="22.5" x14ac:dyDescent="0.55000000000000004">
      <c r="A60" s="43"/>
      <c r="B60" s="260">
        <f>แยกชั้นปี!B60</f>
        <v>1</v>
      </c>
      <c r="C60" s="1" t="str">
        <f>แยกชั้นปี!C60</f>
        <v>นิติศาสตรบัณฑิต</v>
      </c>
      <c r="D60" s="1" t="str">
        <f>แยกชั้นปี!D60</f>
        <v>นิติศาสตร์</v>
      </c>
      <c r="E60" s="1" t="str">
        <f>แยกชั้นปี!E60</f>
        <v>ปริญญาตรี</v>
      </c>
      <c r="F60" s="272">
        <f>SUM(G60:H60)</f>
        <v>65</v>
      </c>
      <c r="G60" s="176">
        <f>จบปี63!O58</f>
        <v>40</v>
      </c>
      <c r="H60" s="176">
        <f>จบปี63!P58</f>
        <v>25</v>
      </c>
      <c r="I60" s="272">
        <f t="shared" ref="I60:I63" si="42">SUM(J60:K60)</f>
        <v>106</v>
      </c>
      <c r="J60" s="176">
        <f>แยกชั้นปี!AS60</f>
        <v>61</v>
      </c>
      <c r="K60" s="176">
        <f>แยกชั้นปี!AT60</f>
        <v>45</v>
      </c>
      <c r="L60" s="272">
        <f t="shared" ref="L60:L63" si="43">SUM(M60:N60)</f>
        <v>79</v>
      </c>
      <c r="M60" s="268">
        <f>แยกชั้นปี!AV60</f>
        <v>43</v>
      </c>
      <c r="N60" s="268">
        <f>แยกชั้นปี!AW60</f>
        <v>36</v>
      </c>
      <c r="O60" s="272">
        <f t="shared" ref="O60:O63" si="44">SUM(P60:Q60)</f>
        <v>102</v>
      </c>
      <c r="P60" s="176">
        <f>แยกชั้นปี!AY60</f>
        <v>47</v>
      </c>
      <c r="Q60" s="176">
        <f>แยกชั้นปี!AZ60</f>
        <v>55</v>
      </c>
      <c r="R60" s="272">
        <f t="shared" ref="R60:R63" si="45">SUM(S60:T60)</f>
        <v>86</v>
      </c>
      <c r="S60" s="176">
        <f>แยกชั้นปี!BB60</f>
        <v>52</v>
      </c>
      <c r="T60" s="176">
        <f>แยกชั้นปี!BC60</f>
        <v>34</v>
      </c>
      <c r="U60" s="272">
        <f t="shared" ref="U60:U63" si="46">SUM(V60:W60)</f>
        <v>70</v>
      </c>
      <c r="V60" s="176">
        <f>แยกชั้นปี!BE60+แยกชั้นปี!BH60</f>
        <v>51</v>
      </c>
      <c r="W60" s="176">
        <f>แยกชั้นปี!BF60+แยกชั้นปี!BI60</f>
        <v>19</v>
      </c>
      <c r="X60" s="272">
        <f t="shared" ref="X60:X63" si="47">SUM(Y60:Z60)</f>
        <v>443</v>
      </c>
      <c r="Y60" s="177">
        <f t="shared" ref="Y60:Y63" si="48">J60+M60+P60+S60+V60</f>
        <v>254</v>
      </c>
      <c r="Z60" s="177">
        <f t="shared" ref="Z60:Z63" si="49">K60+N60+Q60+T60+W60</f>
        <v>189</v>
      </c>
    </row>
    <row r="61" spans="1:26" ht="22.5" x14ac:dyDescent="0.55000000000000004">
      <c r="A61" s="43"/>
      <c r="B61" s="260">
        <f>แยกชั้นปี!B61</f>
        <v>2</v>
      </c>
      <c r="C61" s="1" t="str">
        <f>แยกชั้นปี!C61</f>
        <v>รัฐประศาสนศาสตรบัณฑิต</v>
      </c>
      <c r="D61" s="1" t="str">
        <f>แยกชั้นปี!D61</f>
        <v>รัฐประศาสนศาสตร์</v>
      </c>
      <c r="E61" s="1" t="str">
        <f>แยกชั้นปี!E61</f>
        <v>ปริญญาตรี</v>
      </c>
      <c r="F61" s="272">
        <f t="shared" ref="F61:F63" si="50">SUM(G61:H61)</f>
        <v>63</v>
      </c>
      <c r="G61" s="176">
        <f>จบปี63!O59</f>
        <v>25</v>
      </c>
      <c r="H61" s="176">
        <f>จบปี63!P59</f>
        <v>38</v>
      </c>
      <c r="I61" s="275">
        <f t="shared" si="42"/>
        <v>54</v>
      </c>
      <c r="J61" s="172">
        <f>แยกชั้นปี!AS61</f>
        <v>14</v>
      </c>
      <c r="K61" s="172">
        <f>แยกชั้นปี!AT61</f>
        <v>40</v>
      </c>
      <c r="L61" s="275">
        <f t="shared" si="43"/>
        <v>43</v>
      </c>
      <c r="M61" s="175">
        <f>แยกชั้นปี!AV61</f>
        <v>22</v>
      </c>
      <c r="N61" s="175">
        <f>แยกชั้นปี!AW61</f>
        <v>21</v>
      </c>
      <c r="O61" s="275">
        <f t="shared" si="44"/>
        <v>47</v>
      </c>
      <c r="P61" s="172">
        <f>แยกชั้นปี!AY61</f>
        <v>17</v>
      </c>
      <c r="Q61" s="172">
        <f>แยกชั้นปี!AZ61</f>
        <v>30</v>
      </c>
      <c r="R61" s="275">
        <f t="shared" si="45"/>
        <v>71</v>
      </c>
      <c r="S61" s="172">
        <f>แยกชั้นปี!BB61</f>
        <v>25</v>
      </c>
      <c r="T61" s="172">
        <f>แยกชั้นปี!BC61</f>
        <v>46</v>
      </c>
      <c r="U61" s="272">
        <f t="shared" si="46"/>
        <v>78</v>
      </c>
      <c r="V61" s="176">
        <f>แยกชั้นปี!BE61+แยกชั้นปี!BH61</f>
        <v>52</v>
      </c>
      <c r="W61" s="176">
        <f>แยกชั้นปี!BF61+แยกชั้นปี!BI61</f>
        <v>26</v>
      </c>
      <c r="X61" s="272">
        <f t="shared" si="47"/>
        <v>293</v>
      </c>
      <c r="Y61" s="177">
        <f t="shared" si="48"/>
        <v>130</v>
      </c>
      <c r="Z61" s="177">
        <f t="shared" si="49"/>
        <v>163</v>
      </c>
    </row>
    <row r="62" spans="1:26" ht="22.5" x14ac:dyDescent="0.55000000000000004">
      <c r="A62" s="43"/>
      <c r="B62" s="260">
        <f>แยกชั้นปี!B62</f>
        <v>3</v>
      </c>
      <c r="C62" s="1" t="str">
        <f>แยกชั้นปี!C62</f>
        <v>รัฐประศาสนศาสตรมหาบัณฑิต</v>
      </c>
      <c r="D62" s="1" t="str">
        <f>แยกชั้นปี!D62</f>
        <v>การปกครองท้องถิ่น</v>
      </c>
      <c r="E62" s="1" t="str">
        <f>แยกชั้นปี!E62</f>
        <v>ปริญญาโท</v>
      </c>
      <c r="F62" s="272">
        <f t="shared" si="50"/>
        <v>0</v>
      </c>
      <c r="G62" s="176"/>
      <c r="H62" s="173"/>
      <c r="I62" s="275">
        <f t="shared" si="42"/>
        <v>0</v>
      </c>
      <c r="J62" s="172">
        <f>แยกชั้นปี!AS62</f>
        <v>0</v>
      </c>
      <c r="K62" s="172">
        <f>แยกชั้นปี!AT62</f>
        <v>0</v>
      </c>
      <c r="L62" s="275">
        <f t="shared" si="43"/>
        <v>0</v>
      </c>
      <c r="M62" s="175">
        <f>แยกชั้นปี!AV62</f>
        <v>0</v>
      </c>
      <c r="N62" s="175">
        <f>แยกชั้นปี!AW62</f>
        <v>0</v>
      </c>
      <c r="O62" s="275">
        <f t="shared" si="44"/>
        <v>0</v>
      </c>
      <c r="P62" s="172">
        <f>แยกชั้นปี!AY62</f>
        <v>0</v>
      </c>
      <c r="Q62" s="172">
        <f>แยกชั้นปี!AZ62</f>
        <v>0</v>
      </c>
      <c r="R62" s="275">
        <f t="shared" si="45"/>
        <v>0</v>
      </c>
      <c r="S62" s="172">
        <f>แยกชั้นปี!BB62</f>
        <v>0</v>
      </c>
      <c r="T62" s="172">
        <f>แยกชั้นปี!BC62</f>
        <v>0</v>
      </c>
      <c r="U62" s="272">
        <f t="shared" si="46"/>
        <v>4</v>
      </c>
      <c r="V62" s="176">
        <f>แยกชั้นปี!BE62+แยกชั้นปี!BH62</f>
        <v>4</v>
      </c>
      <c r="W62" s="176">
        <f>แยกชั้นปี!BF62+แยกชั้นปี!BI62</f>
        <v>0</v>
      </c>
      <c r="X62" s="272">
        <f t="shared" si="47"/>
        <v>4</v>
      </c>
      <c r="Y62" s="177">
        <f t="shared" si="48"/>
        <v>4</v>
      </c>
      <c r="Z62" s="177">
        <f t="shared" si="49"/>
        <v>0</v>
      </c>
    </row>
    <row r="63" spans="1:26" ht="22.5" x14ac:dyDescent="0.55000000000000004">
      <c r="A63" s="43"/>
      <c r="B63" s="260">
        <f>แยกชั้นปี!B63</f>
        <v>4</v>
      </c>
      <c r="C63" s="1" t="str">
        <f>แยกชั้นปี!C63</f>
        <v>รัฐศาสตรบัณฑิต</v>
      </c>
      <c r="D63" s="1" t="str">
        <f>แยกชั้นปี!D63</f>
        <v>รัฐศาสตร์</v>
      </c>
      <c r="E63" s="1" t="str">
        <f>แยกชั้นปี!E63</f>
        <v>ปริญญาตรี</v>
      </c>
      <c r="F63" s="272">
        <f t="shared" si="50"/>
        <v>95</v>
      </c>
      <c r="G63" s="176">
        <f>จบปี63!O60</f>
        <v>38</v>
      </c>
      <c r="H63" s="176">
        <f>จบปี63!P60</f>
        <v>57</v>
      </c>
      <c r="I63" s="275">
        <f t="shared" si="42"/>
        <v>130</v>
      </c>
      <c r="J63" s="172">
        <f>แยกชั้นปี!AS63</f>
        <v>68</v>
      </c>
      <c r="K63" s="172">
        <f>แยกชั้นปี!AT63</f>
        <v>62</v>
      </c>
      <c r="L63" s="275">
        <f t="shared" si="43"/>
        <v>108</v>
      </c>
      <c r="M63" s="175">
        <f>แยกชั้นปี!AV63</f>
        <v>41</v>
      </c>
      <c r="N63" s="175">
        <f>แยกชั้นปี!AW63</f>
        <v>67</v>
      </c>
      <c r="O63" s="275">
        <f t="shared" si="44"/>
        <v>108</v>
      </c>
      <c r="P63" s="172">
        <f>แยกชั้นปี!AY63</f>
        <v>56</v>
      </c>
      <c r="Q63" s="172">
        <f>แยกชั้นปี!AZ63</f>
        <v>52</v>
      </c>
      <c r="R63" s="275">
        <f t="shared" si="45"/>
        <v>139</v>
      </c>
      <c r="S63" s="172">
        <f>แยกชั้นปี!BB63</f>
        <v>76</v>
      </c>
      <c r="T63" s="172">
        <f>แยกชั้นปี!BC63</f>
        <v>63</v>
      </c>
      <c r="U63" s="272">
        <f t="shared" si="46"/>
        <v>90</v>
      </c>
      <c r="V63" s="176">
        <f>แยกชั้นปี!BE63+แยกชั้นปี!BH63</f>
        <v>53</v>
      </c>
      <c r="W63" s="176">
        <f>แยกชั้นปี!BF63+แยกชั้นปี!BI63</f>
        <v>37</v>
      </c>
      <c r="X63" s="272">
        <f t="shared" si="47"/>
        <v>575</v>
      </c>
      <c r="Y63" s="177">
        <f t="shared" si="48"/>
        <v>294</v>
      </c>
      <c r="Z63" s="177">
        <f t="shared" si="49"/>
        <v>281</v>
      </c>
    </row>
    <row r="64" spans="1:26" s="255" customFormat="1" ht="22.5" x14ac:dyDescent="0.55000000000000004">
      <c r="A64" s="415" t="s">
        <v>74</v>
      </c>
      <c r="B64" s="415"/>
      <c r="C64" s="415"/>
      <c r="D64" s="415"/>
      <c r="E64" s="415"/>
      <c r="F64" s="272">
        <f t="shared" ref="F64:H64" si="51">SUM(F60:F63)</f>
        <v>223</v>
      </c>
      <c r="G64" s="272">
        <f t="shared" si="51"/>
        <v>103</v>
      </c>
      <c r="H64" s="272">
        <f t="shared" si="51"/>
        <v>120</v>
      </c>
      <c r="I64" s="272">
        <f>SUM(I60:I63)</f>
        <v>290</v>
      </c>
      <c r="J64" s="272">
        <f t="shared" ref="J64:Z64" si="52">SUM(J60:J63)</f>
        <v>143</v>
      </c>
      <c r="K64" s="272">
        <f t="shared" si="52"/>
        <v>147</v>
      </c>
      <c r="L64" s="272">
        <f t="shared" si="52"/>
        <v>230</v>
      </c>
      <c r="M64" s="272">
        <f t="shared" si="52"/>
        <v>106</v>
      </c>
      <c r="N64" s="272">
        <f t="shared" si="52"/>
        <v>124</v>
      </c>
      <c r="O64" s="272">
        <f t="shared" si="52"/>
        <v>257</v>
      </c>
      <c r="P64" s="272">
        <f t="shared" si="52"/>
        <v>120</v>
      </c>
      <c r="Q64" s="272">
        <f t="shared" si="52"/>
        <v>137</v>
      </c>
      <c r="R64" s="272">
        <f t="shared" si="52"/>
        <v>296</v>
      </c>
      <c r="S64" s="272">
        <f t="shared" si="52"/>
        <v>153</v>
      </c>
      <c r="T64" s="272">
        <f t="shared" si="52"/>
        <v>143</v>
      </c>
      <c r="U64" s="272">
        <f t="shared" si="52"/>
        <v>242</v>
      </c>
      <c r="V64" s="272">
        <f t="shared" si="52"/>
        <v>160</v>
      </c>
      <c r="W64" s="272">
        <f t="shared" si="52"/>
        <v>82</v>
      </c>
      <c r="X64" s="272">
        <f t="shared" si="52"/>
        <v>1315</v>
      </c>
      <c r="Y64" s="272">
        <f t="shared" si="52"/>
        <v>682</v>
      </c>
      <c r="Z64" s="272">
        <f t="shared" si="52"/>
        <v>633</v>
      </c>
    </row>
    <row r="65" spans="1:26" s="255" customFormat="1" ht="22.5" x14ac:dyDescent="0.55000000000000004">
      <c r="A65" s="378" t="s">
        <v>75</v>
      </c>
      <c r="B65" s="378"/>
      <c r="C65" s="378"/>
      <c r="D65" s="378"/>
      <c r="E65" s="378"/>
      <c r="F65" s="271">
        <f t="shared" ref="F65:H65" si="53">F19+F37+F48+F58+F64</f>
        <v>2102</v>
      </c>
      <c r="G65" s="271">
        <f t="shared" si="53"/>
        <v>598</v>
      </c>
      <c r="H65" s="271">
        <f t="shared" si="53"/>
        <v>1504</v>
      </c>
      <c r="I65" s="271">
        <f>I19+I37+I48+I58+I64</f>
        <v>2161</v>
      </c>
      <c r="J65" s="271">
        <f t="shared" ref="J65:Z65" si="54">J19+J37+J48+J58+J64</f>
        <v>767</v>
      </c>
      <c r="K65" s="271">
        <f t="shared" si="54"/>
        <v>1394</v>
      </c>
      <c r="L65" s="271">
        <f t="shared" si="54"/>
        <v>1851</v>
      </c>
      <c r="M65" s="271">
        <f t="shared" si="54"/>
        <v>581</v>
      </c>
      <c r="N65" s="271">
        <f t="shared" si="54"/>
        <v>1270</v>
      </c>
      <c r="O65" s="271">
        <f t="shared" si="54"/>
        <v>1864</v>
      </c>
      <c r="P65" s="271">
        <f t="shared" si="54"/>
        <v>603</v>
      </c>
      <c r="Q65" s="271">
        <f t="shared" si="54"/>
        <v>1261</v>
      </c>
      <c r="R65" s="271">
        <f t="shared" si="54"/>
        <v>1772</v>
      </c>
      <c r="S65" s="271">
        <f t="shared" si="54"/>
        <v>540</v>
      </c>
      <c r="T65" s="271">
        <f t="shared" si="54"/>
        <v>1232</v>
      </c>
      <c r="U65" s="271">
        <f t="shared" si="54"/>
        <v>1533</v>
      </c>
      <c r="V65" s="271">
        <f t="shared" si="54"/>
        <v>593</v>
      </c>
      <c r="W65" s="271">
        <f t="shared" si="54"/>
        <v>940</v>
      </c>
      <c r="X65" s="271">
        <f t="shared" si="54"/>
        <v>9181</v>
      </c>
      <c r="Y65" s="271">
        <f t="shared" si="54"/>
        <v>3084</v>
      </c>
      <c r="Z65" s="271">
        <f t="shared" si="54"/>
        <v>6097</v>
      </c>
    </row>
  </sheetData>
  <mergeCells count="15">
    <mergeCell ref="I2:Z2"/>
    <mergeCell ref="A19:E19"/>
    <mergeCell ref="F2:H2"/>
    <mergeCell ref="F3:H3"/>
    <mergeCell ref="I3:K3"/>
    <mergeCell ref="L3:N3"/>
    <mergeCell ref="O3:Q3"/>
    <mergeCell ref="R3:T3"/>
    <mergeCell ref="U3:W3"/>
    <mergeCell ref="X3:Z3"/>
    <mergeCell ref="A37:E37"/>
    <mergeCell ref="A48:E48"/>
    <mergeCell ref="A58:E58"/>
    <mergeCell ref="A64:E64"/>
    <mergeCell ref="A65:E65"/>
  </mergeCells>
  <pageMargins left="0.39370078740157483" right="0.39370078740157483" top="0.39370078740157483" bottom="0.39370078740157483" header="0.51181102362204722" footer="0.51181102362204722"/>
  <pageSetup paperSize="9" scale="68" orientation="landscape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แยกชั้นปี</vt:lpstr>
      <vt:lpstr>จบปี63</vt:lpstr>
      <vt:lpstr>จบปี64</vt:lpstr>
      <vt:lpstr>สรุปแยก</vt:lpstr>
      <vt:lpstr>สรุปรวม</vt:lpstr>
      <vt:lpstr>เผยแพร่ 4</vt:lpstr>
      <vt:lpstr>เผยแพร่ 5</vt:lpstr>
      <vt:lpstr>จัดหางาน</vt:lpstr>
      <vt:lpstr>จบปี63!Print_Titles</vt:lpstr>
      <vt:lpstr>จบปี64!Print_Titles</vt:lpstr>
      <vt:lpstr>จัดหางาน!Print_Titles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2022-07-01T06:12:02Z</cp:lastPrinted>
  <dcterms:created xsi:type="dcterms:W3CDTF">2015-10-24T07:41:00Z</dcterms:created>
  <dcterms:modified xsi:type="dcterms:W3CDTF">2022-07-15T04:04:10Z</dcterms:modified>
</cp:coreProperties>
</file>