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regis2009\text\"/>
    </mc:Choice>
  </mc:AlternateContent>
  <xr:revisionPtr revIDLastSave="0" documentId="8_{4D8E2D5E-F152-4B73-BAE9-B5B6DF05F4DC}" xr6:coauthVersionLast="45" xr6:coauthVersionMax="45" xr10:uidLastSave="{00000000-0000-0000-0000-000000000000}"/>
  <bookViews>
    <workbookView xWindow="-120" yWindow="-120" windowWidth="29040" windowHeight="15840" tabRatio="713" activeTab="7" xr2:uid="{00000000-000D-0000-FFFF-FFFF00000000}"/>
  </bookViews>
  <sheets>
    <sheet name="data66" sheetId="20" r:id="rId1"/>
    <sheet name="แยกชั้นปี" sheetId="1" r:id="rId2"/>
    <sheet name="จบปี65" sheetId="19" r:id="rId3"/>
    <sheet name="สรุปแยก" sheetId="6" r:id="rId4"/>
    <sheet name="สรุปรวม" sheetId="5" r:id="rId5"/>
    <sheet name="เผยแพร่ 4" sheetId="14" r:id="rId6"/>
    <sheet name="เผยแพร่ 5" sheetId="15" r:id="rId7"/>
    <sheet name="จัดหางาน" sheetId="18" r:id="rId8"/>
  </sheets>
  <externalReferences>
    <externalReference r:id="rId9"/>
  </externalReferences>
  <definedNames>
    <definedName name="_xlnm.Print_Area" localSheetId="1">แยกชั้นปี!$A$1:$AR$66</definedName>
    <definedName name="_xlnm.Print_Titles" localSheetId="2">จบปี65!$1:$4</definedName>
    <definedName name="_xlnm.Print_Titles" localSheetId="7">จัดหางาน!$1:$4</definedName>
    <definedName name="_xlnm.Print_Titles" localSheetId="6">'เผยแพร่ 5'!$1:$5</definedName>
    <definedName name="_xlnm.Print_Titles" localSheetId="1">แยกชั้นปี!$1:$4</definedName>
    <definedName name="_xlnm.Print_Titles" localSheetId="3">สรุปแยก!$1:$4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4" i="18" l="1"/>
  <c r="Q18" i="5" l="1"/>
  <c r="J7" i="18" l="1"/>
  <c r="I7" i="18" s="1"/>
  <c r="K7" i="18"/>
  <c r="Z7" i="18" s="1"/>
  <c r="M7" i="18"/>
  <c r="L7" i="18" s="1"/>
  <c r="N7" i="18"/>
  <c r="P7" i="18"/>
  <c r="O7" i="18" s="1"/>
  <c r="Q7" i="18"/>
  <c r="S7" i="18"/>
  <c r="R7" i="18" s="1"/>
  <c r="T7" i="18"/>
  <c r="V7" i="18"/>
  <c r="U7" i="18" s="1"/>
  <c r="J8" i="18"/>
  <c r="I8" i="18" s="1"/>
  <c r="K8" i="18"/>
  <c r="Z8" i="18" s="1"/>
  <c r="M8" i="18"/>
  <c r="L8" i="18" s="1"/>
  <c r="N8" i="18"/>
  <c r="P8" i="18"/>
  <c r="O8" i="18" s="1"/>
  <c r="Q8" i="18"/>
  <c r="S8" i="18"/>
  <c r="R8" i="18" s="1"/>
  <c r="T8" i="18"/>
  <c r="V8" i="18"/>
  <c r="U8" i="18" s="1"/>
  <c r="W8" i="18"/>
  <c r="J9" i="18"/>
  <c r="I9" i="18" s="1"/>
  <c r="K9" i="18"/>
  <c r="Z9" i="18" s="1"/>
  <c r="M9" i="18"/>
  <c r="L9" i="18" s="1"/>
  <c r="N9" i="18"/>
  <c r="P9" i="18"/>
  <c r="O9" i="18" s="1"/>
  <c r="Q9" i="18"/>
  <c r="S9" i="18"/>
  <c r="R9" i="18" s="1"/>
  <c r="T9" i="18"/>
  <c r="V9" i="18"/>
  <c r="U9" i="18" s="1"/>
  <c r="W9" i="18"/>
  <c r="J10" i="18"/>
  <c r="I10" i="18" s="1"/>
  <c r="K10" i="18"/>
  <c r="Z10" i="18" s="1"/>
  <c r="M10" i="18"/>
  <c r="L10" i="18" s="1"/>
  <c r="N10" i="18"/>
  <c r="P10" i="18"/>
  <c r="O10" i="18" s="1"/>
  <c r="Q10" i="18"/>
  <c r="S10" i="18"/>
  <c r="R10" i="18" s="1"/>
  <c r="T10" i="18"/>
  <c r="V10" i="18"/>
  <c r="U10" i="18" s="1"/>
  <c r="W10" i="18"/>
  <c r="Y11" i="18"/>
  <c r="Z11" i="18"/>
  <c r="M11" i="18"/>
  <c r="L11" i="18" s="1"/>
  <c r="N11" i="18"/>
  <c r="P11" i="18"/>
  <c r="O11" i="18" s="1"/>
  <c r="Q11" i="18"/>
  <c r="S11" i="18"/>
  <c r="R11" i="18" s="1"/>
  <c r="T11" i="18"/>
  <c r="U11" i="18"/>
  <c r="W11" i="18"/>
  <c r="J12" i="18"/>
  <c r="Y12" i="18" s="1"/>
  <c r="X12" i="18" s="1"/>
  <c r="K12" i="18"/>
  <c r="Z12" i="18" s="1"/>
  <c r="M12" i="18"/>
  <c r="L12" i="18" s="1"/>
  <c r="N12" i="18"/>
  <c r="P12" i="18"/>
  <c r="O12" i="18" s="1"/>
  <c r="Q12" i="18"/>
  <c r="S12" i="18"/>
  <c r="R12" i="18" s="1"/>
  <c r="T12" i="18"/>
  <c r="V12" i="18"/>
  <c r="U12" i="18" s="1"/>
  <c r="W12" i="18"/>
  <c r="J13" i="18"/>
  <c r="I13" i="18" s="1"/>
  <c r="K13" i="18"/>
  <c r="Z13" i="18" s="1"/>
  <c r="P13" i="18"/>
  <c r="O13" i="18" s="1"/>
  <c r="Q13" i="18"/>
  <c r="R13" i="18"/>
  <c r="T13" i="18"/>
  <c r="U13" i="18"/>
  <c r="W13" i="18"/>
  <c r="J14" i="18"/>
  <c r="Y14" i="18" s="1"/>
  <c r="K14" i="18"/>
  <c r="Z14" i="18" s="1"/>
  <c r="M14" i="18"/>
  <c r="L14" i="18" s="1"/>
  <c r="N14" i="18"/>
  <c r="P14" i="18"/>
  <c r="O14" i="18" s="1"/>
  <c r="Q14" i="18"/>
  <c r="S14" i="18"/>
  <c r="R14" i="18" s="1"/>
  <c r="T14" i="18"/>
  <c r="V14" i="18"/>
  <c r="U14" i="18" s="1"/>
  <c r="W14" i="18"/>
  <c r="J15" i="18"/>
  <c r="I15" i="18" s="1"/>
  <c r="K15" i="18"/>
  <c r="Z15" i="18" s="1"/>
  <c r="M15" i="18"/>
  <c r="L15" i="18" s="1"/>
  <c r="N15" i="18"/>
  <c r="P15" i="18"/>
  <c r="O15" i="18" s="1"/>
  <c r="Q15" i="18"/>
  <c r="S15" i="18"/>
  <c r="R15" i="18" s="1"/>
  <c r="T15" i="18"/>
  <c r="V15" i="18"/>
  <c r="U15" i="18" s="1"/>
  <c r="W15" i="18"/>
  <c r="J16" i="18"/>
  <c r="I16" i="18" s="1"/>
  <c r="K16" i="18"/>
  <c r="Z16" i="18" s="1"/>
  <c r="M16" i="18"/>
  <c r="L16" i="18" s="1"/>
  <c r="P16" i="18"/>
  <c r="O16" i="18" s="1"/>
  <c r="Q16" i="18"/>
  <c r="S16" i="18"/>
  <c r="R16" i="18" s="1"/>
  <c r="T16" i="18"/>
  <c r="V16" i="18"/>
  <c r="U16" i="18" s="1"/>
  <c r="W16" i="18"/>
  <c r="J17" i="18"/>
  <c r="Y17" i="18" s="1"/>
  <c r="K17" i="18"/>
  <c r="Z17" i="18" s="1"/>
  <c r="M17" i="18"/>
  <c r="L17" i="18" s="1"/>
  <c r="N17" i="18"/>
  <c r="P17" i="18"/>
  <c r="O17" i="18" s="1"/>
  <c r="Q17" i="18"/>
  <c r="S17" i="18"/>
  <c r="R17" i="18" s="1"/>
  <c r="T17" i="18"/>
  <c r="V17" i="18"/>
  <c r="U17" i="18" s="1"/>
  <c r="W17" i="18"/>
  <c r="J18" i="18"/>
  <c r="Y18" i="18" s="1"/>
  <c r="X18" i="18" s="1"/>
  <c r="K18" i="18"/>
  <c r="Z18" i="18" s="1"/>
  <c r="M18" i="18"/>
  <c r="L18" i="18" s="1"/>
  <c r="N18" i="18"/>
  <c r="P18" i="18"/>
  <c r="O18" i="18" s="1"/>
  <c r="Q18" i="18"/>
  <c r="Y34" i="18"/>
  <c r="V34" i="18"/>
  <c r="T34" i="18"/>
  <c r="S34" i="18"/>
  <c r="P35" i="18"/>
  <c r="O35" i="18" s="1"/>
  <c r="Q35" i="18"/>
  <c r="Q34" i="18"/>
  <c r="P34" i="18"/>
  <c r="N34" i="18"/>
  <c r="M34" i="18"/>
  <c r="J35" i="18"/>
  <c r="K35" i="18"/>
  <c r="R34" i="18"/>
  <c r="L34" i="18"/>
  <c r="I34" i="18"/>
  <c r="I35" i="18"/>
  <c r="K34" i="18"/>
  <c r="J34" i="18"/>
  <c r="J22" i="18"/>
  <c r="I22" i="18" s="1"/>
  <c r="K22" i="18"/>
  <c r="M22" i="18"/>
  <c r="L22" i="18" s="1"/>
  <c r="N22" i="18"/>
  <c r="P22" i="18"/>
  <c r="O22" i="18" s="1"/>
  <c r="Q22" i="18"/>
  <c r="S22" i="18"/>
  <c r="R22" i="18" s="1"/>
  <c r="T22" i="18"/>
  <c r="Z22" i="18" s="1"/>
  <c r="V22" i="18"/>
  <c r="U22" i="18" s="1"/>
  <c r="W22" i="18"/>
  <c r="J23" i="18"/>
  <c r="I23" i="18" s="1"/>
  <c r="K23" i="18"/>
  <c r="M23" i="18"/>
  <c r="L23" i="18" s="1"/>
  <c r="N23" i="18"/>
  <c r="P23" i="18"/>
  <c r="O23" i="18" s="1"/>
  <c r="Q23" i="18"/>
  <c r="S23" i="18"/>
  <c r="R23" i="18" s="1"/>
  <c r="T23" i="18"/>
  <c r="V23" i="18"/>
  <c r="U23" i="18" s="1"/>
  <c r="W23" i="18"/>
  <c r="Z23" i="18"/>
  <c r="J24" i="18"/>
  <c r="I24" i="18" s="1"/>
  <c r="K24" i="18"/>
  <c r="M24" i="18"/>
  <c r="L24" i="18" s="1"/>
  <c r="N24" i="18"/>
  <c r="P24" i="18"/>
  <c r="O24" i="18" s="1"/>
  <c r="Q24" i="18"/>
  <c r="S24" i="18"/>
  <c r="R24" i="18" s="1"/>
  <c r="T24" i="18"/>
  <c r="Z24" i="18" s="1"/>
  <c r="V24" i="18"/>
  <c r="U24" i="18" s="1"/>
  <c r="W24" i="18"/>
  <c r="J25" i="18"/>
  <c r="I25" i="18" s="1"/>
  <c r="K25" i="18"/>
  <c r="M25" i="18"/>
  <c r="L25" i="18" s="1"/>
  <c r="N25" i="18"/>
  <c r="P25" i="18"/>
  <c r="O25" i="18" s="1"/>
  <c r="Q25" i="18"/>
  <c r="S25" i="18"/>
  <c r="R25" i="18" s="1"/>
  <c r="T25" i="18"/>
  <c r="V25" i="18"/>
  <c r="U25" i="18" s="1"/>
  <c r="W25" i="18"/>
  <c r="Z25" i="18"/>
  <c r="J26" i="18"/>
  <c r="I26" i="18" s="1"/>
  <c r="K26" i="18"/>
  <c r="M26" i="18"/>
  <c r="L26" i="18" s="1"/>
  <c r="N26" i="18"/>
  <c r="P26" i="18"/>
  <c r="O26" i="18" s="1"/>
  <c r="Q26" i="18"/>
  <c r="S26" i="18"/>
  <c r="R26" i="18" s="1"/>
  <c r="T26" i="18"/>
  <c r="V26" i="18"/>
  <c r="U26" i="18" s="1"/>
  <c r="W26" i="18"/>
  <c r="Z26" i="18"/>
  <c r="J27" i="18"/>
  <c r="I27" i="18" s="1"/>
  <c r="K27" i="18"/>
  <c r="M27" i="18"/>
  <c r="L27" i="18" s="1"/>
  <c r="N27" i="18"/>
  <c r="P27" i="18"/>
  <c r="O27" i="18" s="1"/>
  <c r="Q27" i="18"/>
  <c r="S27" i="18"/>
  <c r="R27" i="18" s="1"/>
  <c r="T27" i="18"/>
  <c r="Z27" i="18" s="1"/>
  <c r="V27" i="18"/>
  <c r="U27" i="18" s="1"/>
  <c r="W27" i="18"/>
  <c r="J28" i="18"/>
  <c r="I28" i="18" s="1"/>
  <c r="K28" i="18"/>
  <c r="M28" i="18"/>
  <c r="L28" i="18" s="1"/>
  <c r="N28" i="18"/>
  <c r="P28" i="18"/>
  <c r="O28" i="18" s="1"/>
  <c r="Q28" i="18"/>
  <c r="S28" i="18"/>
  <c r="R28" i="18" s="1"/>
  <c r="T28" i="18"/>
  <c r="V28" i="18"/>
  <c r="U28" i="18" s="1"/>
  <c r="W28" i="18"/>
  <c r="Z28" i="18"/>
  <c r="J29" i="18"/>
  <c r="I29" i="18" s="1"/>
  <c r="K29" i="18"/>
  <c r="M29" i="18"/>
  <c r="L29" i="18" s="1"/>
  <c r="N29" i="18"/>
  <c r="P29" i="18"/>
  <c r="O29" i="18" s="1"/>
  <c r="Q29" i="18"/>
  <c r="S29" i="18"/>
  <c r="R29" i="18" s="1"/>
  <c r="T29" i="18"/>
  <c r="Z29" i="18" s="1"/>
  <c r="V29" i="18"/>
  <c r="U29" i="18" s="1"/>
  <c r="W29" i="18"/>
  <c r="J30" i="18"/>
  <c r="I30" i="18" s="1"/>
  <c r="K30" i="18"/>
  <c r="M30" i="18"/>
  <c r="L30" i="18" s="1"/>
  <c r="N30" i="18"/>
  <c r="Z30" i="18" s="1"/>
  <c r="P30" i="18"/>
  <c r="O30" i="18" s="1"/>
  <c r="Q30" i="18"/>
  <c r="S30" i="18"/>
  <c r="R30" i="18" s="1"/>
  <c r="T30" i="18"/>
  <c r="V30" i="18"/>
  <c r="U30" i="18" s="1"/>
  <c r="W30" i="18"/>
  <c r="J31" i="18"/>
  <c r="I31" i="18" s="1"/>
  <c r="K31" i="18"/>
  <c r="M31" i="18"/>
  <c r="L31" i="18" s="1"/>
  <c r="N31" i="18"/>
  <c r="P31" i="18"/>
  <c r="O31" i="18" s="1"/>
  <c r="Q31" i="18"/>
  <c r="S31" i="18"/>
  <c r="R31" i="18" s="1"/>
  <c r="T31" i="18"/>
  <c r="V31" i="18"/>
  <c r="U31" i="18" s="1"/>
  <c r="W31" i="18"/>
  <c r="Z31" i="18"/>
  <c r="J32" i="18"/>
  <c r="I32" i="18" s="1"/>
  <c r="K32" i="18"/>
  <c r="Z32" i="18"/>
  <c r="J21" i="18"/>
  <c r="I39" i="18"/>
  <c r="J39" i="18"/>
  <c r="K39" i="18"/>
  <c r="Z39" i="18" s="1"/>
  <c r="M39" i="18"/>
  <c r="L39" i="18" s="1"/>
  <c r="N39" i="18"/>
  <c r="O39" i="18"/>
  <c r="P39" i="18"/>
  <c r="Q39" i="18"/>
  <c r="S39" i="18"/>
  <c r="R39" i="18" s="1"/>
  <c r="T39" i="18"/>
  <c r="U39" i="18"/>
  <c r="V39" i="18"/>
  <c r="W39" i="18"/>
  <c r="Y39" i="18"/>
  <c r="I40" i="18"/>
  <c r="J40" i="18"/>
  <c r="K40" i="18"/>
  <c r="M40" i="18"/>
  <c r="L40" i="18" s="1"/>
  <c r="N40" i="18"/>
  <c r="O40" i="18"/>
  <c r="P40" i="18"/>
  <c r="Q40" i="18"/>
  <c r="Z40" i="18" s="1"/>
  <c r="S40" i="18"/>
  <c r="R40" i="18" s="1"/>
  <c r="T40" i="18"/>
  <c r="U40" i="18"/>
  <c r="V40" i="18"/>
  <c r="W40" i="18"/>
  <c r="Y40" i="18"/>
  <c r="X40" i="18" s="1"/>
  <c r="I41" i="18"/>
  <c r="J41" i="18"/>
  <c r="K41" i="18"/>
  <c r="M41" i="18"/>
  <c r="L41" i="18" s="1"/>
  <c r="N41" i="18"/>
  <c r="O41" i="18"/>
  <c r="P41" i="18"/>
  <c r="Q41" i="18"/>
  <c r="S41" i="18"/>
  <c r="R41" i="18" s="1"/>
  <c r="T41" i="18"/>
  <c r="U41" i="18"/>
  <c r="V41" i="18"/>
  <c r="W41" i="18"/>
  <c r="Z41" i="18" s="1"/>
  <c r="Y41" i="18"/>
  <c r="X41" i="18" s="1"/>
  <c r="Z42" i="18"/>
  <c r="R42" i="18"/>
  <c r="T42" i="18"/>
  <c r="U42" i="18"/>
  <c r="V42" i="18"/>
  <c r="Y42" i="18"/>
  <c r="I43" i="18"/>
  <c r="J43" i="18"/>
  <c r="K43" i="18"/>
  <c r="Z43" i="18" s="1"/>
  <c r="M43" i="18"/>
  <c r="L43" i="18" s="1"/>
  <c r="N43" i="18"/>
  <c r="O43" i="18"/>
  <c r="P43" i="18"/>
  <c r="Q43" i="18"/>
  <c r="S43" i="18"/>
  <c r="R43" i="18" s="1"/>
  <c r="T43" i="18"/>
  <c r="U43" i="18"/>
  <c r="V43" i="18"/>
  <c r="W43" i="18"/>
  <c r="Y43" i="18"/>
  <c r="I44" i="18"/>
  <c r="J44" i="18"/>
  <c r="K44" i="18"/>
  <c r="Z44" i="18" s="1"/>
  <c r="M44" i="18"/>
  <c r="L44" i="18" s="1"/>
  <c r="N44" i="18"/>
  <c r="O44" i="18"/>
  <c r="P44" i="18"/>
  <c r="Q44" i="18"/>
  <c r="S44" i="18"/>
  <c r="R44" i="18" s="1"/>
  <c r="T44" i="18"/>
  <c r="U44" i="18"/>
  <c r="V44" i="18"/>
  <c r="W44" i="18"/>
  <c r="Y44" i="18"/>
  <c r="I45" i="18"/>
  <c r="J45" i="18"/>
  <c r="K45" i="18"/>
  <c r="Z45" i="18" s="1"/>
  <c r="M45" i="18"/>
  <c r="L45" i="18" s="1"/>
  <c r="N45" i="18"/>
  <c r="O45" i="18"/>
  <c r="P45" i="18"/>
  <c r="Q45" i="18"/>
  <c r="S45" i="18"/>
  <c r="R45" i="18" s="1"/>
  <c r="T45" i="18"/>
  <c r="U45" i="18"/>
  <c r="V45" i="18"/>
  <c r="W45" i="18"/>
  <c r="Y45" i="18"/>
  <c r="I46" i="18"/>
  <c r="J46" i="18"/>
  <c r="K46" i="18"/>
  <c r="Z46" i="18" s="1"/>
  <c r="M46" i="18"/>
  <c r="L46" i="18" s="1"/>
  <c r="N46" i="18"/>
  <c r="O46" i="18"/>
  <c r="P46" i="18"/>
  <c r="Q46" i="18"/>
  <c r="S46" i="18"/>
  <c r="R46" i="18" s="1"/>
  <c r="T46" i="18"/>
  <c r="U46" i="18"/>
  <c r="V46" i="18"/>
  <c r="W46" i="18"/>
  <c r="Y46" i="18"/>
  <c r="J50" i="18"/>
  <c r="Y50" i="18" s="1"/>
  <c r="K50" i="18"/>
  <c r="Z50" i="18" s="1"/>
  <c r="M50" i="18"/>
  <c r="L50" i="18" s="1"/>
  <c r="N50" i="18"/>
  <c r="P50" i="18"/>
  <c r="O50" i="18" s="1"/>
  <c r="Q50" i="18"/>
  <c r="S50" i="18"/>
  <c r="R50" i="18" s="1"/>
  <c r="T50" i="18"/>
  <c r="V50" i="18"/>
  <c r="U50" i="18" s="1"/>
  <c r="W50" i="18"/>
  <c r="J51" i="18"/>
  <c r="I51" i="18" s="1"/>
  <c r="K51" i="18"/>
  <c r="Z51" i="18" s="1"/>
  <c r="M51" i="18"/>
  <c r="L51" i="18" s="1"/>
  <c r="N51" i="18"/>
  <c r="P51" i="18"/>
  <c r="O51" i="18" s="1"/>
  <c r="Q51" i="18"/>
  <c r="S51" i="18"/>
  <c r="R51" i="18" s="1"/>
  <c r="T51" i="18"/>
  <c r="V51" i="18"/>
  <c r="U51" i="18" s="1"/>
  <c r="W51" i="18"/>
  <c r="J52" i="18"/>
  <c r="I52" i="18" s="1"/>
  <c r="K52" i="18"/>
  <c r="Z52" i="18" s="1"/>
  <c r="M52" i="18"/>
  <c r="L52" i="18" s="1"/>
  <c r="N52" i="18"/>
  <c r="P52" i="18"/>
  <c r="O52" i="18" s="1"/>
  <c r="Q52" i="18"/>
  <c r="S52" i="18"/>
  <c r="R52" i="18" s="1"/>
  <c r="T52" i="18"/>
  <c r="V52" i="18"/>
  <c r="U52" i="18" s="1"/>
  <c r="W52" i="18"/>
  <c r="J53" i="18"/>
  <c r="Y53" i="18" s="1"/>
  <c r="K53" i="18"/>
  <c r="Z53" i="18" s="1"/>
  <c r="M53" i="18"/>
  <c r="L53" i="18" s="1"/>
  <c r="N53" i="18"/>
  <c r="P53" i="18"/>
  <c r="O53" i="18" s="1"/>
  <c r="Q53" i="18"/>
  <c r="S53" i="18"/>
  <c r="R53" i="18" s="1"/>
  <c r="T53" i="18"/>
  <c r="U53" i="18"/>
  <c r="W53" i="18"/>
  <c r="Z54" i="18"/>
  <c r="V54" i="18"/>
  <c r="U54" i="18" s="1"/>
  <c r="W54" i="18"/>
  <c r="J55" i="18"/>
  <c r="I55" i="18" s="1"/>
  <c r="K55" i="18"/>
  <c r="Z55" i="18" s="1"/>
  <c r="M55" i="18"/>
  <c r="L55" i="18" s="1"/>
  <c r="N55" i="18"/>
  <c r="P55" i="18"/>
  <c r="O55" i="18" s="1"/>
  <c r="Q55" i="18"/>
  <c r="S55" i="18"/>
  <c r="R55" i="18" s="1"/>
  <c r="T55" i="18"/>
  <c r="V55" i="18"/>
  <c r="U55" i="18" s="1"/>
  <c r="W55" i="18"/>
  <c r="J56" i="18"/>
  <c r="I56" i="18" s="1"/>
  <c r="K56" i="18"/>
  <c r="Z56" i="18" s="1"/>
  <c r="M56" i="18"/>
  <c r="L56" i="18" s="1"/>
  <c r="N56" i="18"/>
  <c r="P56" i="18"/>
  <c r="O56" i="18" s="1"/>
  <c r="Q56" i="18"/>
  <c r="S56" i="18"/>
  <c r="R56" i="18" s="1"/>
  <c r="T56" i="18"/>
  <c r="F50" i="18"/>
  <c r="F51" i="18"/>
  <c r="F52" i="18"/>
  <c r="F53" i="18"/>
  <c r="F54" i="18"/>
  <c r="F55" i="18"/>
  <c r="F49" i="18"/>
  <c r="G50" i="18"/>
  <c r="H50" i="18"/>
  <c r="G51" i="18"/>
  <c r="H51" i="18"/>
  <c r="G52" i="18"/>
  <c r="H52" i="18"/>
  <c r="G53" i="18"/>
  <c r="H53" i="18"/>
  <c r="G54" i="18"/>
  <c r="H54" i="18"/>
  <c r="G55" i="18"/>
  <c r="H55" i="18"/>
  <c r="H49" i="18"/>
  <c r="G49" i="18"/>
  <c r="G60" i="18"/>
  <c r="F60" i="18" s="1"/>
  <c r="H60" i="18"/>
  <c r="F61" i="18"/>
  <c r="G61" i="18"/>
  <c r="H61" i="18"/>
  <c r="H59" i="18"/>
  <c r="G59" i="18"/>
  <c r="Y60" i="18"/>
  <c r="X60" i="18" s="1"/>
  <c r="Z60" i="18"/>
  <c r="Y61" i="18"/>
  <c r="X61" i="18" s="1"/>
  <c r="Z61" i="18"/>
  <c r="V60" i="18"/>
  <c r="U60" i="18" s="1"/>
  <c r="W60" i="18"/>
  <c r="U61" i="18"/>
  <c r="V61" i="18"/>
  <c r="W61" i="18"/>
  <c r="S60" i="18"/>
  <c r="R60" i="18" s="1"/>
  <c r="T60" i="18"/>
  <c r="R61" i="18"/>
  <c r="S61" i="18"/>
  <c r="T61" i="18"/>
  <c r="P60" i="18"/>
  <c r="O60" i="18" s="1"/>
  <c r="Q60" i="18"/>
  <c r="P61" i="18"/>
  <c r="O61" i="18" s="1"/>
  <c r="Q61" i="18"/>
  <c r="L60" i="18"/>
  <c r="M60" i="18"/>
  <c r="N60" i="18"/>
  <c r="M61" i="18"/>
  <c r="L61" i="18" s="1"/>
  <c r="N61" i="18"/>
  <c r="I61" i="18"/>
  <c r="J60" i="18"/>
  <c r="K60" i="18"/>
  <c r="J61" i="18"/>
  <c r="K61" i="18"/>
  <c r="J65" i="18"/>
  <c r="K65" i="18"/>
  <c r="L65" i="18"/>
  <c r="M65" i="18"/>
  <c r="N65" i="18"/>
  <c r="L64" i="18"/>
  <c r="N64" i="18"/>
  <c r="M64" i="18"/>
  <c r="G39" i="18"/>
  <c r="H39" i="18"/>
  <c r="G40" i="18"/>
  <c r="H40" i="18"/>
  <c r="G41" i="18"/>
  <c r="H41" i="18"/>
  <c r="H42" i="18"/>
  <c r="G43" i="18"/>
  <c r="H43" i="18"/>
  <c r="G44" i="18"/>
  <c r="H44" i="18"/>
  <c r="G45" i="18"/>
  <c r="H45" i="18"/>
  <c r="G46" i="18"/>
  <c r="H46" i="18"/>
  <c r="H38" i="18"/>
  <c r="G38" i="18"/>
  <c r="F34" i="18"/>
  <c r="F35" i="18"/>
  <c r="G34" i="18"/>
  <c r="H34" i="18"/>
  <c r="H35" i="18"/>
  <c r="H33" i="18"/>
  <c r="G33" i="18"/>
  <c r="C32" i="19"/>
  <c r="D32" i="19"/>
  <c r="E32" i="19"/>
  <c r="C33" i="19"/>
  <c r="D33" i="19"/>
  <c r="E33" i="19"/>
  <c r="D31" i="19"/>
  <c r="E31" i="19"/>
  <c r="C31" i="19"/>
  <c r="B21" i="19"/>
  <c r="C21" i="19"/>
  <c r="D21" i="19"/>
  <c r="E21" i="19"/>
  <c r="B22" i="19"/>
  <c r="C22" i="19"/>
  <c r="D22" i="19"/>
  <c r="E22" i="19"/>
  <c r="B23" i="19"/>
  <c r="C23" i="19"/>
  <c r="D23" i="19"/>
  <c r="E23" i="19"/>
  <c r="B24" i="19"/>
  <c r="C24" i="19"/>
  <c r="D24" i="19"/>
  <c r="E24" i="19"/>
  <c r="B25" i="19"/>
  <c r="C25" i="19"/>
  <c r="D25" i="19"/>
  <c r="E25" i="19"/>
  <c r="B26" i="19"/>
  <c r="C26" i="19"/>
  <c r="D26" i="19"/>
  <c r="E26" i="19"/>
  <c r="B27" i="19"/>
  <c r="C27" i="19"/>
  <c r="D27" i="19"/>
  <c r="E27" i="19"/>
  <c r="B28" i="19"/>
  <c r="C28" i="19"/>
  <c r="D28" i="19"/>
  <c r="E28" i="19"/>
  <c r="B29" i="19"/>
  <c r="C29" i="19"/>
  <c r="D29" i="19"/>
  <c r="E29" i="19"/>
  <c r="B30" i="19"/>
  <c r="C30" i="19"/>
  <c r="D30" i="19"/>
  <c r="E30" i="19"/>
  <c r="B31" i="19"/>
  <c r="B32" i="19"/>
  <c r="B33" i="19"/>
  <c r="E20" i="19"/>
  <c r="C20" i="19"/>
  <c r="D20" i="19"/>
  <c r="B20" i="19"/>
  <c r="G22" i="18"/>
  <c r="H22" i="18"/>
  <c r="G23" i="18"/>
  <c r="H23" i="18"/>
  <c r="G24" i="18"/>
  <c r="H24" i="18"/>
  <c r="G25" i="18"/>
  <c r="H25" i="18"/>
  <c r="G26" i="18"/>
  <c r="H26" i="18"/>
  <c r="G27" i="18"/>
  <c r="H27" i="18"/>
  <c r="G28" i="18"/>
  <c r="H28" i="18"/>
  <c r="G29" i="18"/>
  <c r="H29" i="18"/>
  <c r="G30" i="18"/>
  <c r="H30" i="18"/>
  <c r="G31" i="18"/>
  <c r="H31" i="18"/>
  <c r="H21" i="18"/>
  <c r="G21" i="18"/>
  <c r="B7" i="18"/>
  <c r="C7" i="18"/>
  <c r="D7" i="18"/>
  <c r="E7" i="18"/>
  <c r="B8" i="18"/>
  <c r="C8" i="18"/>
  <c r="D8" i="18"/>
  <c r="E8" i="18"/>
  <c r="B9" i="18"/>
  <c r="C9" i="18"/>
  <c r="D9" i="18"/>
  <c r="E9" i="18"/>
  <c r="B10" i="18"/>
  <c r="C10" i="18"/>
  <c r="D10" i="18"/>
  <c r="E10" i="18"/>
  <c r="B11" i="18"/>
  <c r="C11" i="18"/>
  <c r="D11" i="18"/>
  <c r="E11" i="18"/>
  <c r="B12" i="18"/>
  <c r="C12" i="18"/>
  <c r="D12" i="18"/>
  <c r="E12" i="18"/>
  <c r="B13" i="18"/>
  <c r="C13" i="18"/>
  <c r="D13" i="18"/>
  <c r="E13" i="18"/>
  <c r="B14" i="18"/>
  <c r="C14" i="18"/>
  <c r="D14" i="18"/>
  <c r="E14" i="18"/>
  <c r="B15" i="18"/>
  <c r="C15" i="18"/>
  <c r="D15" i="18"/>
  <c r="E15" i="18"/>
  <c r="B16" i="18"/>
  <c r="C16" i="18"/>
  <c r="D16" i="18"/>
  <c r="E16" i="18"/>
  <c r="B17" i="18"/>
  <c r="C17" i="18"/>
  <c r="D17" i="18"/>
  <c r="E17" i="18"/>
  <c r="C6" i="18"/>
  <c r="D6" i="18"/>
  <c r="E6" i="18"/>
  <c r="B6" i="18"/>
  <c r="G7" i="18"/>
  <c r="H7" i="18"/>
  <c r="G8" i="18"/>
  <c r="H8" i="18"/>
  <c r="G9" i="18"/>
  <c r="H9" i="18"/>
  <c r="G10" i="18"/>
  <c r="H10" i="18"/>
  <c r="G11" i="18"/>
  <c r="H11" i="18"/>
  <c r="G12" i="18"/>
  <c r="H12" i="18"/>
  <c r="G13" i="18"/>
  <c r="H13" i="18"/>
  <c r="G14" i="18"/>
  <c r="H14" i="18"/>
  <c r="G15" i="18"/>
  <c r="H15" i="18"/>
  <c r="G16" i="18"/>
  <c r="H16" i="18"/>
  <c r="G17" i="18"/>
  <c r="H17" i="18"/>
  <c r="G6" i="18"/>
  <c r="X17" i="18" l="1"/>
  <c r="X14" i="18"/>
  <c r="X11" i="18"/>
  <c r="I18" i="18"/>
  <c r="I17" i="18"/>
  <c r="I14" i="18"/>
  <c r="I12" i="18"/>
  <c r="Y16" i="18"/>
  <c r="X16" i="18" s="1"/>
  <c r="Y15" i="18"/>
  <c r="X15" i="18" s="1"/>
  <c r="Y13" i="18"/>
  <c r="X13" i="18" s="1"/>
  <c r="Y10" i="18"/>
  <c r="X10" i="18" s="1"/>
  <c r="Y9" i="18"/>
  <c r="X9" i="18" s="1"/>
  <c r="Y8" i="18"/>
  <c r="X8" i="18" s="1"/>
  <c r="Y7" i="18"/>
  <c r="X7" i="18" s="1"/>
  <c r="O34" i="18"/>
  <c r="Y32" i="18"/>
  <c r="X32" i="18" s="1"/>
  <c r="Y31" i="18"/>
  <c r="X31" i="18" s="1"/>
  <c r="Y30" i="18"/>
  <c r="X30" i="18" s="1"/>
  <c r="Y29" i="18"/>
  <c r="X29" i="18" s="1"/>
  <c r="Y28" i="18"/>
  <c r="X28" i="18" s="1"/>
  <c r="Y27" i="18"/>
  <c r="X27" i="18" s="1"/>
  <c r="Y26" i="18"/>
  <c r="X26" i="18" s="1"/>
  <c r="Y25" i="18"/>
  <c r="X25" i="18" s="1"/>
  <c r="Y24" i="18"/>
  <c r="X24" i="18" s="1"/>
  <c r="Y23" i="18"/>
  <c r="X23" i="18" s="1"/>
  <c r="Y22" i="18"/>
  <c r="X22" i="18" s="1"/>
  <c r="X45" i="18"/>
  <c r="X42" i="18"/>
  <c r="X39" i="18"/>
  <c r="X44" i="18"/>
  <c r="X46" i="18"/>
  <c r="X43" i="18"/>
  <c r="X53" i="18"/>
  <c r="X50" i="18"/>
  <c r="I53" i="18"/>
  <c r="I50" i="18"/>
  <c r="Y56" i="18"/>
  <c r="X56" i="18" s="1"/>
  <c r="Y55" i="18"/>
  <c r="X55" i="18" s="1"/>
  <c r="Y54" i="18"/>
  <c r="X54" i="18" s="1"/>
  <c r="Y52" i="18"/>
  <c r="X52" i="18" s="1"/>
  <c r="Y51" i="18"/>
  <c r="X51" i="18" s="1"/>
  <c r="D73" i="14"/>
  <c r="E73" i="14"/>
  <c r="C73" i="14"/>
  <c r="C29" i="14"/>
  <c r="C30" i="14"/>
  <c r="C31" i="14"/>
  <c r="C32" i="14"/>
  <c r="C33" i="14"/>
  <c r="C34" i="14"/>
  <c r="C35" i="14"/>
  <c r="C36" i="14"/>
  <c r="C37" i="14"/>
  <c r="C38" i="14"/>
  <c r="O38" i="14" s="1"/>
  <c r="C28" i="14"/>
  <c r="D38" i="14"/>
  <c r="P38" i="14" s="1"/>
  <c r="B38" i="14"/>
  <c r="M40" i="14"/>
  <c r="L40" i="14"/>
  <c r="J40" i="14"/>
  <c r="I40" i="14"/>
  <c r="G39" i="14"/>
  <c r="F39" i="14"/>
  <c r="A68" i="1"/>
  <c r="Q38" i="14" l="1"/>
  <c r="E38" i="14"/>
  <c r="P32" i="6" l="1"/>
  <c r="W22" i="1"/>
  <c r="W23" i="1"/>
  <c r="Q23" i="1"/>
  <c r="N30" i="1"/>
  <c r="H32" i="1"/>
  <c r="J32" i="6" s="1"/>
  <c r="H21" i="1"/>
  <c r="AA52" i="20"/>
  <c r="AA51" i="20"/>
  <c r="AA50" i="20"/>
  <c r="AA47" i="20"/>
  <c r="AA39" i="20"/>
  <c r="AM50" i="1"/>
  <c r="AO50" i="1" s="1"/>
  <c r="AN50" i="1"/>
  <c r="AM52" i="1"/>
  <c r="AN52" i="1"/>
  <c r="AN57" i="1" s="1"/>
  <c r="AM55" i="1"/>
  <c r="AN55" i="1"/>
  <c r="AJ55" i="1"/>
  <c r="AK55" i="1"/>
  <c r="AK57" i="1" s="1"/>
  <c r="AQ50" i="1"/>
  <c r="AH55" i="1"/>
  <c r="AI55" i="1" s="1"/>
  <c r="AD55" i="1"/>
  <c r="AE55" i="1"/>
  <c r="AE57" i="1" s="1"/>
  <c r="AA55" i="1"/>
  <c r="AB55" i="1"/>
  <c r="AB57" i="1" s="1"/>
  <c r="T49" i="1"/>
  <c r="K53" i="1"/>
  <c r="V50" i="1"/>
  <c r="U51" i="1"/>
  <c r="W51" i="1" s="1"/>
  <c r="V51" i="1"/>
  <c r="U52" i="1"/>
  <c r="W52" i="1" s="1"/>
  <c r="V52" i="1"/>
  <c r="BI52" i="1" s="1"/>
  <c r="V53" i="1"/>
  <c r="V54" i="1"/>
  <c r="W54" i="1" s="1"/>
  <c r="V55" i="1"/>
  <c r="BI55" i="1" s="1"/>
  <c r="V49" i="1"/>
  <c r="U49" i="1"/>
  <c r="W49" i="1" s="1"/>
  <c r="R50" i="1"/>
  <c r="T50" i="1" s="1"/>
  <c r="S50" i="1"/>
  <c r="BF50" i="1" s="1"/>
  <c r="R51" i="1"/>
  <c r="S51" i="1"/>
  <c r="R52" i="1"/>
  <c r="S52" i="1"/>
  <c r="S53" i="1"/>
  <c r="T53" i="1" s="1"/>
  <c r="R54" i="1"/>
  <c r="S54" i="1"/>
  <c r="R55" i="1"/>
  <c r="BE55" i="1" s="1"/>
  <c r="S55" i="1"/>
  <c r="S49" i="1"/>
  <c r="O50" i="1"/>
  <c r="P50" i="1"/>
  <c r="BC50" i="1" s="1"/>
  <c r="O51" i="1"/>
  <c r="Q51" i="1" s="1"/>
  <c r="P51" i="1"/>
  <c r="O52" i="1"/>
  <c r="Q52" i="1" s="1"/>
  <c r="P52" i="1"/>
  <c r="O53" i="1"/>
  <c r="P53" i="1"/>
  <c r="BC53" i="1" s="1"/>
  <c r="O55" i="1"/>
  <c r="Q55" i="1" s="1"/>
  <c r="P55" i="1"/>
  <c r="O56" i="1"/>
  <c r="BB56" i="1" s="1"/>
  <c r="P56" i="1"/>
  <c r="P49" i="1"/>
  <c r="BC49" i="1" s="1"/>
  <c r="O49" i="1"/>
  <c r="Q49" i="1" s="1"/>
  <c r="L50" i="1"/>
  <c r="N50" i="1" s="1"/>
  <c r="M50" i="1"/>
  <c r="L51" i="1"/>
  <c r="N51" i="1" s="1"/>
  <c r="M51" i="1"/>
  <c r="L52" i="1"/>
  <c r="M52" i="1"/>
  <c r="L53" i="1"/>
  <c r="AY53" i="1" s="1"/>
  <c r="M53" i="1"/>
  <c r="L55" i="1"/>
  <c r="AY55" i="1" s="1"/>
  <c r="M55" i="1"/>
  <c r="L56" i="1"/>
  <c r="M56" i="1"/>
  <c r="AZ56" i="1" s="1"/>
  <c r="M49" i="1"/>
  <c r="AZ49" i="1" s="1"/>
  <c r="L49" i="1"/>
  <c r="AY49" i="1" s="1"/>
  <c r="I50" i="1"/>
  <c r="K50" i="1" s="1"/>
  <c r="J50" i="1"/>
  <c r="I51" i="1"/>
  <c r="J51" i="1"/>
  <c r="AW51" i="1" s="1"/>
  <c r="I52" i="1"/>
  <c r="K52" i="1" s="1"/>
  <c r="J52" i="1"/>
  <c r="I53" i="1"/>
  <c r="J53" i="1"/>
  <c r="I55" i="1"/>
  <c r="J55" i="1"/>
  <c r="AW55" i="1" s="1"/>
  <c r="I56" i="1"/>
  <c r="K56" i="1" s="1"/>
  <c r="J56" i="1"/>
  <c r="J49" i="1"/>
  <c r="I49" i="1"/>
  <c r="AO44" i="1"/>
  <c r="AF41" i="1"/>
  <c r="AN41" i="1"/>
  <c r="AN44" i="1"/>
  <c r="AM41" i="1"/>
  <c r="AM47" i="1"/>
  <c r="AN38" i="1"/>
  <c r="AN47" i="1" s="1"/>
  <c r="AM38" i="1"/>
  <c r="AJ47" i="1"/>
  <c r="AK38" i="1"/>
  <c r="AD41" i="1"/>
  <c r="AD47" i="1" s="1"/>
  <c r="AB38" i="1"/>
  <c r="AC38" i="1" s="1"/>
  <c r="K38" i="6" s="1"/>
  <c r="AH41" i="1"/>
  <c r="AI41" i="1" s="1"/>
  <c r="AH44" i="1"/>
  <c r="AI44" i="1" s="1"/>
  <c r="AH38" i="1"/>
  <c r="AG38" i="1"/>
  <c r="AG47" i="1" s="1"/>
  <c r="T43" i="1"/>
  <c r="T44" i="1"/>
  <c r="K43" i="1"/>
  <c r="H39" i="1"/>
  <c r="V39" i="1"/>
  <c r="W39" i="1" s="1"/>
  <c r="V40" i="1"/>
  <c r="W40" i="1" s="1"/>
  <c r="U41" i="1"/>
  <c r="V41" i="1"/>
  <c r="U43" i="1"/>
  <c r="V43" i="1"/>
  <c r="BI43" i="1" s="1"/>
  <c r="U44" i="1"/>
  <c r="W44" i="1" s="1"/>
  <c r="V44" i="1"/>
  <c r="BI44" i="1" s="1"/>
  <c r="U45" i="1"/>
  <c r="W45" i="1" s="1"/>
  <c r="U46" i="1"/>
  <c r="W46" i="1" s="1"/>
  <c r="V46" i="1"/>
  <c r="BI46" i="1" s="1"/>
  <c r="V38" i="1"/>
  <c r="U38" i="1"/>
  <c r="W38" i="1" s="1"/>
  <c r="S39" i="1"/>
  <c r="T39" i="1" s="1"/>
  <c r="R40" i="1"/>
  <c r="S40" i="1"/>
  <c r="R41" i="1"/>
  <c r="S41" i="1"/>
  <c r="R42" i="1"/>
  <c r="T42" i="1" s="1"/>
  <c r="R43" i="1"/>
  <c r="S44" i="1"/>
  <c r="R45" i="1"/>
  <c r="T45" i="1" s="1"/>
  <c r="R46" i="1"/>
  <c r="S46" i="1"/>
  <c r="S38" i="1"/>
  <c r="R38" i="1"/>
  <c r="T38" i="1" s="1"/>
  <c r="O39" i="1"/>
  <c r="P39" i="1"/>
  <c r="O40" i="1"/>
  <c r="BB40" i="1" s="1"/>
  <c r="P40" i="1"/>
  <c r="BC40" i="1" s="1"/>
  <c r="O41" i="1"/>
  <c r="Q41" i="1" s="1"/>
  <c r="P41" i="1"/>
  <c r="BC41" i="1" s="1"/>
  <c r="P42" i="1"/>
  <c r="Q42" i="1" s="1"/>
  <c r="O43" i="1"/>
  <c r="BB43" i="1" s="1"/>
  <c r="P43" i="1"/>
  <c r="BC43" i="1" s="1"/>
  <c r="O44" i="1"/>
  <c r="P44" i="1"/>
  <c r="BC44" i="1" s="1"/>
  <c r="O45" i="1"/>
  <c r="Q45" i="1" s="1"/>
  <c r="P45" i="1"/>
  <c r="O46" i="1"/>
  <c r="Q46" i="1" s="1"/>
  <c r="P46" i="1"/>
  <c r="BC46" i="1" s="1"/>
  <c r="P38" i="1"/>
  <c r="O38" i="1"/>
  <c r="Q38" i="1" s="1"/>
  <c r="L39" i="1"/>
  <c r="N39" i="1" s="1"/>
  <c r="M39" i="1"/>
  <c r="L40" i="1"/>
  <c r="AY40" i="1" s="1"/>
  <c r="M40" i="1"/>
  <c r="AZ40" i="1" s="1"/>
  <c r="L41" i="1"/>
  <c r="M41" i="1"/>
  <c r="Y42" i="1"/>
  <c r="L43" i="1"/>
  <c r="M43" i="1"/>
  <c r="AZ43" i="1" s="1"/>
  <c r="L44" i="1"/>
  <c r="AY44" i="1" s="1"/>
  <c r="M44" i="1"/>
  <c r="L45" i="1"/>
  <c r="N45" i="1" s="1"/>
  <c r="M45" i="1"/>
  <c r="AZ45" i="1" s="1"/>
  <c r="L46" i="1"/>
  <c r="M46" i="1"/>
  <c r="AZ46" i="1" s="1"/>
  <c r="M38" i="1"/>
  <c r="L38" i="1"/>
  <c r="I39" i="1"/>
  <c r="J39" i="1"/>
  <c r="I40" i="1"/>
  <c r="J40" i="1"/>
  <c r="AW40" i="1" s="1"/>
  <c r="I41" i="1"/>
  <c r="K41" i="1" s="1"/>
  <c r="J41" i="1"/>
  <c r="AW41" i="1" s="1"/>
  <c r="I43" i="1"/>
  <c r="AV43" i="1" s="1"/>
  <c r="J43" i="1"/>
  <c r="I44" i="1"/>
  <c r="J44" i="1"/>
  <c r="AW44" i="1" s="1"/>
  <c r="I45" i="1"/>
  <c r="J45" i="1"/>
  <c r="I46" i="1"/>
  <c r="AV46" i="1" s="1"/>
  <c r="J46" i="1"/>
  <c r="J38" i="1"/>
  <c r="AW38" i="1" s="1"/>
  <c r="I38" i="1"/>
  <c r="K38" i="1" s="1"/>
  <c r="AA15" i="20"/>
  <c r="AA30" i="20"/>
  <c r="U22" i="1"/>
  <c r="V22" i="1"/>
  <c r="U23" i="1"/>
  <c r="U24" i="1"/>
  <c r="V24" i="1"/>
  <c r="V25" i="1"/>
  <c r="W25" i="1" s="1"/>
  <c r="U26" i="1"/>
  <c r="V26" i="1"/>
  <c r="W26" i="1" s="1"/>
  <c r="V27" i="1"/>
  <c r="BI27" i="1" s="1"/>
  <c r="U28" i="1"/>
  <c r="BH28" i="1" s="1"/>
  <c r="V28" i="1"/>
  <c r="W28" i="1" s="1"/>
  <c r="U29" i="1"/>
  <c r="V29" i="1"/>
  <c r="W29" i="1" s="1"/>
  <c r="U30" i="1"/>
  <c r="V30" i="1"/>
  <c r="BI30" i="1" s="1"/>
  <c r="U31" i="1"/>
  <c r="V31" i="1"/>
  <c r="BI31" i="1" s="1"/>
  <c r="V21" i="1"/>
  <c r="W21" i="1" s="1"/>
  <c r="R22" i="1"/>
  <c r="T22" i="1" s="1"/>
  <c r="S22" i="1"/>
  <c r="R23" i="1"/>
  <c r="T23" i="1" s="1"/>
  <c r="S23" i="1"/>
  <c r="R24" i="1"/>
  <c r="R36" i="1" s="1"/>
  <c r="S24" i="1"/>
  <c r="R25" i="1"/>
  <c r="S25" i="1"/>
  <c r="R26" i="1"/>
  <c r="S26" i="1"/>
  <c r="BF26" i="1" s="1"/>
  <c r="R27" i="1"/>
  <c r="BE27" i="1" s="1"/>
  <c r="S27" i="1"/>
  <c r="BF27" i="1" s="1"/>
  <c r="R28" i="1"/>
  <c r="T28" i="1" s="1"/>
  <c r="S28" i="1"/>
  <c r="R29" i="1"/>
  <c r="S29" i="1"/>
  <c r="T29" i="1" s="1"/>
  <c r="R30" i="1"/>
  <c r="BE30" i="1" s="1"/>
  <c r="S30" i="1"/>
  <c r="BF30" i="1" s="1"/>
  <c r="R31" i="1"/>
  <c r="T31" i="1" s="1"/>
  <c r="S31" i="1"/>
  <c r="S21" i="1"/>
  <c r="R21" i="1"/>
  <c r="T21" i="1" s="1"/>
  <c r="O22" i="1"/>
  <c r="BB22" i="1" s="1"/>
  <c r="P22" i="1"/>
  <c r="O23" i="1"/>
  <c r="P23" i="1"/>
  <c r="O24" i="1"/>
  <c r="Q24" i="1" s="1"/>
  <c r="P24" i="1"/>
  <c r="O25" i="1"/>
  <c r="BB25" i="1" s="1"/>
  <c r="BD25" i="1" s="1"/>
  <c r="P25" i="1"/>
  <c r="O26" i="1"/>
  <c r="BB26" i="1" s="1"/>
  <c r="P26" i="1"/>
  <c r="O27" i="1"/>
  <c r="P27" i="1"/>
  <c r="O28" i="1"/>
  <c r="P28" i="1"/>
  <c r="O29" i="1"/>
  <c r="BB29" i="1" s="1"/>
  <c r="P29" i="1"/>
  <c r="O30" i="1"/>
  <c r="Q30" i="1" s="1"/>
  <c r="P30" i="1"/>
  <c r="BC30" i="1" s="1"/>
  <c r="O31" i="1"/>
  <c r="BB31" i="1" s="1"/>
  <c r="BD31" i="1" s="1"/>
  <c r="P31" i="1"/>
  <c r="P21" i="1"/>
  <c r="O21" i="1"/>
  <c r="L22" i="1"/>
  <c r="M22" i="1"/>
  <c r="N22" i="1" s="1"/>
  <c r="L23" i="1"/>
  <c r="M23" i="1"/>
  <c r="N23" i="1" s="1"/>
  <c r="L24" i="1"/>
  <c r="M24" i="1"/>
  <c r="AZ24" i="1" s="1"/>
  <c r="L25" i="1"/>
  <c r="M25" i="1"/>
  <c r="N25" i="1" s="1"/>
  <c r="L26" i="1"/>
  <c r="M26" i="1"/>
  <c r="N26" i="1" s="1"/>
  <c r="L27" i="1"/>
  <c r="M27" i="1"/>
  <c r="AZ27" i="1" s="1"/>
  <c r="L28" i="1"/>
  <c r="M28" i="1"/>
  <c r="N28" i="1" s="1"/>
  <c r="L29" i="1"/>
  <c r="AY29" i="1" s="1"/>
  <c r="M29" i="1"/>
  <c r="N29" i="1" s="1"/>
  <c r="L30" i="1"/>
  <c r="M30" i="1"/>
  <c r="L31" i="1"/>
  <c r="M31" i="1"/>
  <c r="N31" i="1" s="1"/>
  <c r="M21" i="1"/>
  <c r="N21" i="1" s="1"/>
  <c r="I22" i="1"/>
  <c r="J22" i="1"/>
  <c r="K22" i="1" s="1"/>
  <c r="I23" i="1"/>
  <c r="J23" i="1"/>
  <c r="I24" i="1"/>
  <c r="AV24" i="1" s="1"/>
  <c r="J24" i="1"/>
  <c r="K24" i="1" s="1"/>
  <c r="I25" i="1"/>
  <c r="J25" i="1"/>
  <c r="K25" i="1" s="1"/>
  <c r="I26" i="1"/>
  <c r="J26" i="1"/>
  <c r="AW26" i="1" s="1"/>
  <c r="I27" i="1"/>
  <c r="AV27" i="1" s="1"/>
  <c r="J27" i="1"/>
  <c r="K27" i="1" s="1"/>
  <c r="I28" i="1"/>
  <c r="J28" i="1"/>
  <c r="K28" i="1" s="1"/>
  <c r="I29" i="1"/>
  <c r="J29" i="1"/>
  <c r="I30" i="1"/>
  <c r="AV30" i="1" s="1"/>
  <c r="J30" i="1"/>
  <c r="K30" i="1" s="1"/>
  <c r="I31" i="1"/>
  <c r="J31" i="1"/>
  <c r="K31" i="1" s="1"/>
  <c r="J21" i="1"/>
  <c r="K21" i="1" s="1"/>
  <c r="AN34" i="1"/>
  <c r="AN36" i="1" s="1"/>
  <c r="AM34" i="1"/>
  <c r="BE34" i="1" s="1"/>
  <c r="AK34" i="1"/>
  <c r="BC34" i="1" s="1"/>
  <c r="AJ34" i="1"/>
  <c r="AJ36" i="1" s="1"/>
  <c r="AG35" i="1"/>
  <c r="AH35" i="1"/>
  <c r="AH34" i="1"/>
  <c r="AZ34" i="1" s="1"/>
  <c r="AG34" i="1"/>
  <c r="AY34" i="1" s="1"/>
  <c r="AE34" i="1"/>
  <c r="AD34" i="1"/>
  <c r="AA35" i="1"/>
  <c r="AP35" i="1" s="1"/>
  <c r="AB35" i="1"/>
  <c r="AB34" i="1"/>
  <c r="AA34" i="1"/>
  <c r="AS34" i="1" s="1"/>
  <c r="AH33" i="1"/>
  <c r="AG33" i="1"/>
  <c r="AE33" i="1"/>
  <c r="AW33" i="1" s="1"/>
  <c r="AD33" i="1"/>
  <c r="AH7" i="1"/>
  <c r="AQ7" i="1" s="1"/>
  <c r="AG7" i="1"/>
  <c r="AI7" i="1" s="1"/>
  <c r="AR6" i="1"/>
  <c r="AP50" i="1"/>
  <c r="AM17" i="1"/>
  <c r="AO17" i="1" s="1"/>
  <c r="AH17" i="1"/>
  <c r="AG17" i="1"/>
  <c r="AE17" i="1"/>
  <c r="AD17" i="1"/>
  <c r="AB17" i="1"/>
  <c r="AA17" i="1"/>
  <c r="AC17" i="1" s="1"/>
  <c r="AD7" i="1"/>
  <c r="AD19" i="1" s="1"/>
  <c r="AA7" i="1"/>
  <c r="AC7" i="1" s="1"/>
  <c r="T10" i="1"/>
  <c r="T15" i="1"/>
  <c r="K8" i="1"/>
  <c r="X42" i="1"/>
  <c r="U8" i="1"/>
  <c r="V9" i="1"/>
  <c r="W9" i="1" s="1"/>
  <c r="U10" i="1"/>
  <c r="V10" i="1"/>
  <c r="BI10" i="1" s="1"/>
  <c r="U12" i="1"/>
  <c r="V12" i="1"/>
  <c r="BI12" i="1" s="1"/>
  <c r="V13" i="1"/>
  <c r="W13" i="1" s="1"/>
  <c r="U14" i="1"/>
  <c r="BH14" i="1" s="1"/>
  <c r="U15" i="1"/>
  <c r="W15" i="1" s="1"/>
  <c r="U16" i="1"/>
  <c r="BH16" i="1" s="1"/>
  <c r="V16" i="1"/>
  <c r="W16" i="1" s="1"/>
  <c r="U17" i="1"/>
  <c r="U6" i="1"/>
  <c r="W6" i="1" s="1"/>
  <c r="R7" i="1"/>
  <c r="T7" i="1" s="1"/>
  <c r="R8" i="1"/>
  <c r="S8" i="1"/>
  <c r="R9" i="1"/>
  <c r="BE9" i="1" s="1"/>
  <c r="S9" i="1"/>
  <c r="R10" i="1"/>
  <c r="S10" i="1"/>
  <c r="S11" i="1"/>
  <c r="T11" i="1" s="1"/>
  <c r="R12" i="1"/>
  <c r="BE12" i="1" s="1"/>
  <c r="BG12" i="1" s="1"/>
  <c r="S12" i="1"/>
  <c r="BF12" i="1" s="1"/>
  <c r="S13" i="1"/>
  <c r="T13" i="1" s="1"/>
  <c r="R14" i="1"/>
  <c r="T14" i="1" s="1"/>
  <c r="S14" i="1"/>
  <c r="S15" i="1"/>
  <c r="BF15" i="1" s="1"/>
  <c r="R16" i="1"/>
  <c r="T16" i="1" s="1"/>
  <c r="R17" i="1"/>
  <c r="T17" i="1" s="1"/>
  <c r="S17" i="1"/>
  <c r="R6" i="1"/>
  <c r="T6" i="1" s="1"/>
  <c r="O7" i="1"/>
  <c r="P7" i="1"/>
  <c r="O8" i="1"/>
  <c r="BB8" i="1" s="1"/>
  <c r="P8" i="1"/>
  <c r="BC8" i="1" s="1"/>
  <c r="O9" i="1"/>
  <c r="BB9" i="1" s="1"/>
  <c r="P9" i="1"/>
  <c r="BC9" i="1" s="1"/>
  <c r="O10" i="1"/>
  <c r="Q10" i="1" s="1"/>
  <c r="P10" i="1"/>
  <c r="O11" i="1"/>
  <c r="BB11" i="1" s="1"/>
  <c r="P11" i="1"/>
  <c r="Y11" i="1" s="1"/>
  <c r="O12" i="1"/>
  <c r="P12" i="1"/>
  <c r="P13" i="1"/>
  <c r="Q13" i="1" s="1"/>
  <c r="O14" i="1"/>
  <c r="P14" i="1"/>
  <c r="BC14" i="1" s="1"/>
  <c r="O15" i="1"/>
  <c r="BB15" i="1" s="1"/>
  <c r="P15" i="1"/>
  <c r="BC15" i="1" s="1"/>
  <c r="O16" i="1"/>
  <c r="Q16" i="1" s="1"/>
  <c r="P16" i="1"/>
  <c r="BC16" i="1" s="1"/>
  <c r="O17" i="1"/>
  <c r="P17" i="1"/>
  <c r="BC17" i="1" s="1"/>
  <c r="BD17" i="1" s="1"/>
  <c r="O6" i="1"/>
  <c r="L7" i="1"/>
  <c r="M7" i="1"/>
  <c r="L8" i="1"/>
  <c r="N8" i="1" s="1"/>
  <c r="M8" i="1"/>
  <c r="L9" i="1"/>
  <c r="AY9" i="1" s="1"/>
  <c r="M9" i="1"/>
  <c r="AZ9" i="1" s="1"/>
  <c r="L10" i="1"/>
  <c r="AY10" i="1" s="1"/>
  <c r="M10" i="1"/>
  <c r="L11" i="1"/>
  <c r="N11" i="1" s="1"/>
  <c r="M11" i="1"/>
  <c r="L12" i="1"/>
  <c r="M12" i="1"/>
  <c r="AZ12" i="1" s="1"/>
  <c r="L13" i="1"/>
  <c r="M13" i="1"/>
  <c r="L14" i="1"/>
  <c r="N14" i="1" s="1"/>
  <c r="M14" i="1"/>
  <c r="L15" i="1"/>
  <c r="AY15" i="1" s="1"/>
  <c r="L16" i="1"/>
  <c r="AY16" i="1" s="1"/>
  <c r="M16" i="1"/>
  <c r="L17" i="1"/>
  <c r="M17" i="1"/>
  <c r="L18" i="1"/>
  <c r="M18" i="1"/>
  <c r="AZ18" i="1" s="1"/>
  <c r="M6" i="1"/>
  <c r="AZ6" i="1" s="1"/>
  <c r="L6" i="1"/>
  <c r="I7" i="1"/>
  <c r="J7" i="1"/>
  <c r="I8" i="1"/>
  <c r="J8" i="1"/>
  <c r="I9" i="1"/>
  <c r="K9" i="1" s="1"/>
  <c r="J9" i="1"/>
  <c r="I10" i="1"/>
  <c r="K10" i="1" s="1"/>
  <c r="J10" i="1"/>
  <c r="AW10" i="1" s="1"/>
  <c r="I11" i="1"/>
  <c r="J11" i="1"/>
  <c r="AW11" i="1" s="1"/>
  <c r="I12" i="1"/>
  <c r="X12" i="1" s="1"/>
  <c r="J12" i="1"/>
  <c r="AW12" i="1" s="1"/>
  <c r="I14" i="1"/>
  <c r="K14" i="1" s="1"/>
  <c r="J14" i="1"/>
  <c r="I15" i="1"/>
  <c r="K15" i="1" s="1"/>
  <c r="J15" i="1"/>
  <c r="AW15" i="1" s="1"/>
  <c r="I16" i="1"/>
  <c r="K16" i="1" s="1"/>
  <c r="I17" i="1"/>
  <c r="J17" i="1"/>
  <c r="I18" i="1"/>
  <c r="AV18" i="1" s="1"/>
  <c r="J18" i="1"/>
  <c r="AW18" i="1" s="1"/>
  <c r="J6" i="1"/>
  <c r="AW6" i="1" s="1"/>
  <c r="I6" i="1"/>
  <c r="K6" i="1" s="1"/>
  <c r="U57" i="1"/>
  <c r="AA36" i="1"/>
  <c r="AK36" i="1"/>
  <c r="BC56" i="1"/>
  <c r="AY56" i="1"/>
  <c r="AW56" i="1"/>
  <c r="BF53" i="1"/>
  <c r="BE53" i="1"/>
  <c r="AZ53" i="1"/>
  <c r="AW53" i="1"/>
  <c r="AV53" i="1"/>
  <c r="BH52" i="1"/>
  <c r="BB52" i="1"/>
  <c r="AV52" i="1"/>
  <c r="BI51" i="1"/>
  <c r="BH51" i="1"/>
  <c r="BF51" i="1"/>
  <c r="BC51" i="1"/>
  <c r="AZ51" i="1"/>
  <c r="AY51" i="1"/>
  <c r="AV51" i="1"/>
  <c r="BE50" i="1"/>
  <c r="AZ50" i="1"/>
  <c r="AW50" i="1"/>
  <c r="AV50" i="1"/>
  <c r="BI49" i="1"/>
  <c r="BH49" i="1"/>
  <c r="BF49" i="1"/>
  <c r="AW49" i="1"/>
  <c r="AV49" i="1"/>
  <c r="AW46" i="1"/>
  <c r="BH45" i="1"/>
  <c r="BJ45" i="1" s="1"/>
  <c r="BC45" i="1"/>
  <c r="BB45" i="1"/>
  <c r="AY45" i="1"/>
  <c r="AW45" i="1"/>
  <c r="AV45" i="1"/>
  <c r="BH44" i="1"/>
  <c r="AY43" i="1"/>
  <c r="BE42" i="1"/>
  <c r="BC42" i="1"/>
  <c r="BH41" i="1"/>
  <c r="BB41" i="1"/>
  <c r="BI40" i="1"/>
  <c r="BJ40" i="1"/>
  <c r="BF40" i="1"/>
  <c r="BE40" i="1"/>
  <c r="BG40" i="1" s="1"/>
  <c r="BI39" i="1"/>
  <c r="BF39" i="1"/>
  <c r="BC39" i="1"/>
  <c r="BB39" i="1"/>
  <c r="BD39" i="1" s="1"/>
  <c r="AZ39" i="1"/>
  <c r="AY39" i="1"/>
  <c r="AW39" i="1"/>
  <c r="AV39" i="1"/>
  <c r="BI38" i="1"/>
  <c r="BH38" i="1"/>
  <c r="BB38" i="1"/>
  <c r="AZ35" i="1"/>
  <c r="AT35" i="1"/>
  <c r="AS35" i="1"/>
  <c r="BB34" i="1"/>
  <c r="AW34" i="1"/>
  <c r="AV33" i="1"/>
  <c r="BH31" i="1"/>
  <c r="BF31" i="1"/>
  <c r="BE31" i="1"/>
  <c r="BC31" i="1"/>
  <c r="AY31" i="1"/>
  <c r="AW31" i="1"/>
  <c r="AV31" i="1"/>
  <c r="BH30" i="1"/>
  <c r="BB30" i="1"/>
  <c r="AZ30" i="1"/>
  <c r="AY30" i="1"/>
  <c r="BI29" i="1"/>
  <c r="BH29" i="1"/>
  <c r="BJ29" i="1" s="1"/>
  <c r="BF29" i="1"/>
  <c r="BE29" i="1"/>
  <c r="BC29" i="1"/>
  <c r="AZ29" i="1"/>
  <c r="AV29" i="1"/>
  <c r="AS29" i="1"/>
  <c r="BF28" i="1"/>
  <c r="BE28" i="1"/>
  <c r="BC28" i="1"/>
  <c r="BB28" i="1"/>
  <c r="AY28" i="1"/>
  <c r="AW28" i="1"/>
  <c r="AV28" i="1"/>
  <c r="BC27" i="1"/>
  <c r="BB27" i="1"/>
  <c r="AY27" i="1"/>
  <c r="AS27" i="1"/>
  <c r="BI26" i="1"/>
  <c r="BH26" i="1"/>
  <c r="BE26" i="1"/>
  <c r="BC26" i="1"/>
  <c r="AZ26" i="1"/>
  <c r="AY26" i="1"/>
  <c r="AV26" i="1"/>
  <c r="BI25" i="1"/>
  <c r="BF25" i="1"/>
  <c r="BE25" i="1"/>
  <c r="BG25" i="1" s="1"/>
  <c r="BC25" i="1"/>
  <c r="AY25" i="1"/>
  <c r="AW25" i="1"/>
  <c r="AV25" i="1"/>
  <c r="BF24" i="1"/>
  <c r="BC24" i="1"/>
  <c r="BB24" i="1"/>
  <c r="AY24" i="1"/>
  <c r="BH23" i="1"/>
  <c r="BJ23" i="1" s="1"/>
  <c r="BF23" i="1"/>
  <c r="BE23" i="1"/>
  <c r="BC23" i="1"/>
  <c r="AZ23" i="1"/>
  <c r="AV23" i="1"/>
  <c r="BI22" i="1"/>
  <c r="BH22" i="1"/>
  <c r="BF22" i="1"/>
  <c r="BE22" i="1"/>
  <c r="BG22" i="1" s="1"/>
  <c r="BC22" i="1"/>
  <c r="AZ22" i="1"/>
  <c r="AY22" i="1"/>
  <c r="AW22" i="1"/>
  <c r="AV22" i="1"/>
  <c r="AX22" i="1" s="1"/>
  <c r="BI21" i="1"/>
  <c r="BJ21" i="1" s="1"/>
  <c r="BF21" i="1"/>
  <c r="BE21" i="1"/>
  <c r="BC21" i="1"/>
  <c r="BB21" i="1"/>
  <c r="AW21" i="1"/>
  <c r="AX21" i="1" s="1"/>
  <c r="AT21" i="1"/>
  <c r="AY18" i="1"/>
  <c r="BF17" i="1"/>
  <c r="BB17" i="1"/>
  <c r="AV17" i="1"/>
  <c r="BB16" i="1"/>
  <c r="AZ16" i="1"/>
  <c r="BH15" i="1"/>
  <c r="AV15" i="1"/>
  <c r="BF14" i="1"/>
  <c r="BE14" i="1"/>
  <c r="BG14" i="1" s="1"/>
  <c r="BB14" i="1"/>
  <c r="AZ14" i="1"/>
  <c r="AY14" i="1"/>
  <c r="BA14" i="1" s="1"/>
  <c r="AW14" i="1"/>
  <c r="AV14" i="1"/>
  <c r="BI13" i="1"/>
  <c r="BJ13" i="1"/>
  <c r="BF13" i="1"/>
  <c r="BG13" i="1" s="1"/>
  <c r="BC13" i="1"/>
  <c r="BD13" i="1" s="1"/>
  <c r="AZ13" i="1"/>
  <c r="BC12" i="1"/>
  <c r="AY12" i="1"/>
  <c r="AT12" i="1"/>
  <c r="BF11" i="1"/>
  <c r="BG11" i="1" s="1"/>
  <c r="AZ11" i="1"/>
  <c r="AY11" i="1"/>
  <c r="AV11" i="1"/>
  <c r="BH10" i="1"/>
  <c r="BF10" i="1"/>
  <c r="BE10" i="1"/>
  <c r="BC10" i="1"/>
  <c r="BB10" i="1"/>
  <c r="AZ10" i="1"/>
  <c r="AV10" i="1"/>
  <c r="BI9" i="1"/>
  <c r="BJ9" i="1" s="1"/>
  <c r="BF9" i="1"/>
  <c r="BH8" i="1"/>
  <c r="BF8" i="1"/>
  <c r="BE8" i="1"/>
  <c r="BG8" i="1" s="1"/>
  <c r="AZ8" i="1"/>
  <c r="AY8" i="1"/>
  <c r="AW8" i="1"/>
  <c r="AV8" i="1"/>
  <c r="AX8" i="1" s="1"/>
  <c r="BE7" i="1"/>
  <c r="BC7" i="1"/>
  <c r="BB7" i="1"/>
  <c r="BD7" i="1" s="1"/>
  <c r="AW7" i="1"/>
  <c r="BH6" i="1"/>
  <c r="BE6" i="1"/>
  <c r="AA19" i="1"/>
  <c r="AE19" i="1"/>
  <c r="AO19" i="1"/>
  <c r="AT64" i="1"/>
  <c r="AT65" i="1" s="1"/>
  <c r="BC60" i="1"/>
  <c r="AN60" i="1"/>
  <c r="AN62" i="1" s="1"/>
  <c r="AN61" i="1"/>
  <c r="AN59" i="1"/>
  <c r="AM60" i="1"/>
  <c r="AO60" i="1" s="1"/>
  <c r="AM61" i="1"/>
  <c r="AO61" i="1" s="1"/>
  <c r="AM59" i="1"/>
  <c r="AO59" i="1" s="1"/>
  <c r="AJ61" i="1"/>
  <c r="AL61" i="1" s="1"/>
  <c r="AK61" i="1"/>
  <c r="AK62" i="1" s="1"/>
  <c r="AK59" i="1"/>
  <c r="AJ59" i="1"/>
  <c r="AG60" i="1"/>
  <c r="AG61" i="1"/>
  <c r="AI61" i="1" s="1"/>
  <c r="AH61" i="1"/>
  <c r="AH62" i="1" s="1"/>
  <c r="AH59" i="1"/>
  <c r="AI59" i="1" s="1"/>
  <c r="AG59" i="1"/>
  <c r="AE60" i="1"/>
  <c r="AD61" i="1"/>
  <c r="AE61" i="1"/>
  <c r="AE59" i="1"/>
  <c r="AD59" i="1"/>
  <c r="AD62" i="1" s="1"/>
  <c r="AA61" i="1"/>
  <c r="AC61" i="1" s="1"/>
  <c r="K61" i="6" s="1"/>
  <c r="O16" i="5" s="1"/>
  <c r="AB61" i="1"/>
  <c r="AQ61" i="1" s="1"/>
  <c r="AB59" i="1"/>
  <c r="AA59" i="1"/>
  <c r="U60" i="1"/>
  <c r="BH60" i="1" s="1"/>
  <c r="V60" i="1"/>
  <c r="BI60" i="1" s="1"/>
  <c r="U61" i="1"/>
  <c r="BH61" i="1" s="1"/>
  <c r="V61" i="1"/>
  <c r="BI61" i="1" s="1"/>
  <c r="V59" i="1"/>
  <c r="BI59" i="1" s="1"/>
  <c r="U59" i="1"/>
  <c r="W59" i="1" s="1"/>
  <c r="R60" i="1"/>
  <c r="S60" i="1"/>
  <c r="R61" i="1"/>
  <c r="T61" i="1" s="1"/>
  <c r="S61" i="1"/>
  <c r="BF61" i="1" s="1"/>
  <c r="S59" i="1"/>
  <c r="BF59" i="1" s="1"/>
  <c r="R59" i="1"/>
  <c r="O60" i="1"/>
  <c r="P60" i="1"/>
  <c r="O61" i="1"/>
  <c r="BB61" i="1" s="1"/>
  <c r="P61" i="1"/>
  <c r="BC61" i="1" s="1"/>
  <c r="P59" i="1"/>
  <c r="O59" i="1"/>
  <c r="L60" i="1"/>
  <c r="M60" i="1"/>
  <c r="AZ60" i="1" s="1"/>
  <c r="L61" i="1"/>
  <c r="N61" i="1" s="1"/>
  <c r="M61" i="1"/>
  <c r="M59" i="1"/>
  <c r="AZ59" i="1" s="1"/>
  <c r="L59" i="1"/>
  <c r="I60" i="1"/>
  <c r="J60" i="1"/>
  <c r="AW60" i="1" s="1"/>
  <c r="I61" i="1"/>
  <c r="K61" i="1" s="1"/>
  <c r="J61" i="1"/>
  <c r="J59" i="1"/>
  <c r="I59" i="1"/>
  <c r="AV59" i="1" s="1"/>
  <c r="H64" i="1"/>
  <c r="H65" i="1" s="1"/>
  <c r="G65" i="1"/>
  <c r="J64" i="1"/>
  <c r="AW64" i="1" s="1"/>
  <c r="AW65" i="1" s="1"/>
  <c r="I64" i="1"/>
  <c r="I65" i="1" s="1"/>
  <c r="G64" i="1"/>
  <c r="F64" i="1"/>
  <c r="AS64" i="1" s="1"/>
  <c r="F60" i="1"/>
  <c r="X60" i="1" s="1"/>
  <c r="G60" i="1"/>
  <c r="F61" i="1"/>
  <c r="G61" i="1"/>
  <c r="G59" i="1"/>
  <c r="AT59" i="1" s="1"/>
  <c r="F59" i="1"/>
  <c r="AS59" i="1" s="1"/>
  <c r="F50" i="1"/>
  <c r="G50" i="1"/>
  <c r="AT50" i="1" s="1"/>
  <c r="F51" i="1"/>
  <c r="AS51" i="1" s="1"/>
  <c r="G51" i="1"/>
  <c r="AT51" i="1" s="1"/>
  <c r="F52" i="1"/>
  <c r="AS52" i="1" s="1"/>
  <c r="G52" i="1"/>
  <c r="AT52" i="1" s="1"/>
  <c r="F53" i="1"/>
  <c r="AS53" i="1" s="1"/>
  <c r="G53" i="1"/>
  <c r="AT53" i="1" s="1"/>
  <c r="F55" i="1"/>
  <c r="AS55" i="1" s="1"/>
  <c r="G55" i="1"/>
  <c r="F56" i="1"/>
  <c r="G56" i="1"/>
  <c r="AT56" i="1" s="1"/>
  <c r="G49" i="1"/>
  <c r="AT49" i="1" s="1"/>
  <c r="F49" i="1"/>
  <c r="F39" i="1"/>
  <c r="X39" i="1" s="1"/>
  <c r="G39" i="1"/>
  <c r="AT39" i="1" s="1"/>
  <c r="F40" i="1"/>
  <c r="AS40" i="1" s="1"/>
  <c r="G40" i="1"/>
  <c r="AT40" i="1" s="1"/>
  <c r="F41" i="1"/>
  <c r="G41" i="1"/>
  <c r="F43" i="1"/>
  <c r="G43" i="1"/>
  <c r="AT43" i="1" s="1"/>
  <c r="F44" i="1"/>
  <c r="G44" i="1"/>
  <c r="AT44" i="1" s="1"/>
  <c r="F45" i="1"/>
  <c r="G45" i="1"/>
  <c r="F46" i="1"/>
  <c r="G46" i="1"/>
  <c r="AT46" i="1" s="1"/>
  <c r="G38" i="1"/>
  <c r="F38" i="1"/>
  <c r="F22" i="1"/>
  <c r="G22" i="1"/>
  <c r="F23" i="1"/>
  <c r="G23" i="1"/>
  <c r="AT23" i="1" s="1"/>
  <c r="F24" i="1"/>
  <c r="G24" i="1"/>
  <c r="AT24" i="1" s="1"/>
  <c r="F25" i="1"/>
  <c r="G25" i="1"/>
  <c r="AT25" i="1" s="1"/>
  <c r="F26" i="1"/>
  <c r="G26" i="1"/>
  <c r="AT26" i="1" s="1"/>
  <c r="F27" i="1"/>
  <c r="G27" i="1"/>
  <c r="AT27" i="1" s="1"/>
  <c r="F28" i="1"/>
  <c r="G28" i="1"/>
  <c r="F29" i="1"/>
  <c r="G29" i="1"/>
  <c r="AT29" i="1" s="1"/>
  <c r="F30" i="1"/>
  <c r="G30" i="1"/>
  <c r="AT30" i="1" s="1"/>
  <c r="F31" i="1"/>
  <c r="G31" i="1"/>
  <c r="AT31" i="1" s="1"/>
  <c r="F32" i="1"/>
  <c r="X32" i="1" s="1"/>
  <c r="G32" i="1"/>
  <c r="AT32" i="1" s="1"/>
  <c r="G21" i="1"/>
  <c r="F21" i="1"/>
  <c r="D64" i="1"/>
  <c r="D60" i="1"/>
  <c r="D61" i="1"/>
  <c r="D59" i="1"/>
  <c r="D50" i="1"/>
  <c r="D51" i="1"/>
  <c r="D52" i="1"/>
  <c r="D53" i="1"/>
  <c r="D54" i="1"/>
  <c r="D55" i="1"/>
  <c r="D56" i="1"/>
  <c r="D49" i="1"/>
  <c r="D39" i="1"/>
  <c r="D40" i="1"/>
  <c r="D41" i="1"/>
  <c r="D42" i="1"/>
  <c r="D43" i="1"/>
  <c r="D44" i="1"/>
  <c r="D45" i="1"/>
  <c r="D46" i="1"/>
  <c r="D38" i="1"/>
  <c r="D35" i="1"/>
  <c r="D33" i="1"/>
  <c r="D34" i="1"/>
  <c r="D22" i="1"/>
  <c r="D23" i="1"/>
  <c r="D24" i="1"/>
  <c r="D25" i="1"/>
  <c r="D26" i="1"/>
  <c r="D27" i="1"/>
  <c r="D28" i="1"/>
  <c r="D29" i="1"/>
  <c r="D30" i="1"/>
  <c r="D31" i="1"/>
  <c r="D32" i="1"/>
  <c r="D21" i="1"/>
  <c r="D7" i="1"/>
  <c r="D8" i="1"/>
  <c r="D9" i="1"/>
  <c r="D10" i="1"/>
  <c r="D11" i="1"/>
  <c r="D12" i="1"/>
  <c r="D13" i="1"/>
  <c r="D14" i="1"/>
  <c r="D15" i="1"/>
  <c r="D16" i="1"/>
  <c r="D17" i="1"/>
  <c r="D18" i="1"/>
  <c r="D6" i="1"/>
  <c r="F7" i="1"/>
  <c r="G7" i="1"/>
  <c r="Y7" i="1" s="1"/>
  <c r="F8" i="1"/>
  <c r="G8" i="1"/>
  <c r="F9" i="1"/>
  <c r="G9" i="1"/>
  <c r="F10" i="1"/>
  <c r="G10" i="1"/>
  <c r="F12" i="1"/>
  <c r="H12" i="1" s="1"/>
  <c r="G12" i="1"/>
  <c r="F13" i="1"/>
  <c r="AS13" i="1" s="1"/>
  <c r="G13" i="1"/>
  <c r="F14" i="1"/>
  <c r="G14" i="1"/>
  <c r="AT14" i="1" s="1"/>
  <c r="F15" i="1"/>
  <c r="AS15" i="1" s="1"/>
  <c r="G15" i="1"/>
  <c r="F16" i="1"/>
  <c r="H16" i="1" s="1"/>
  <c r="G16" i="1"/>
  <c r="F17" i="1"/>
  <c r="G17" i="1"/>
  <c r="F18" i="1"/>
  <c r="AS18" i="1" s="1"/>
  <c r="G18" i="1"/>
  <c r="G6" i="1"/>
  <c r="F6" i="1"/>
  <c r="Z12" i="1" l="1"/>
  <c r="I62" i="1"/>
  <c r="Y6" i="1"/>
  <c r="X9" i="1"/>
  <c r="BF60" i="1"/>
  <c r="AU27" i="1"/>
  <c r="BJ31" i="1"/>
  <c r="N15" i="1"/>
  <c r="AC34" i="1"/>
  <c r="L34" i="6" s="1"/>
  <c r="AC55" i="1"/>
  <c r="AC57" i="1" s="1"/>
  <c r="Y18" i="1"/>
  <c r="Y15" i="1"/>
  <c r="Y12" i="1"/>
  <c r="Y8" i="1"/>
  <c r="H30" i="1"/>
  <c r="H27" i="1"/>
  <c r="H24" i="1"/>
  <c r="H44" i="1"/>
  <c r="AU40" i="1"/>
  <c r="K64" i="1"/>
  <c r="K65" i="1" s="1"/>
  <c r="K60" i="1"/>
  <c r="N60" i="1"/>
  <c r="Q60" i="1"/>
  <c r="T60" i="1"/>
  <c r="Q61" i="1"/>
  <c r="BH59" i="1"/>
  <c r="AM19" i="1"/>
  <c r="G19" i="1"/>
  <c r="AX15" i="1"/>
  <c r="BE16" i="1"/>
  <c r="AZ31" i="1"/>
  <c r="AM36" i="1"/>
  <c r="O47" i="1"/>
  <c r="X11" i="1"/>
  <c r="Z11" i="1" s="1"/>
  <c r="N18" i="1"/>
  <c r="Q17" i="1"/>
  <c r="Q14" i="1"/>
  <c r="T8" i="1"/>
  <c r="W10" i="1"/>
  <c r="T9" i="1"/>
  <c r="T19" i="1" s="1"/>
  <c r="AO34" i="1"/>
  <c r="AO36" i="1" s="1"/>
  <c r="Y23" i="1"/>
  <c r="Q27" i="1"/>
  <c r="T26" i="1"/>
  <c r="K40" i="1"/>
  <c r="N46" i="1"/>
  <c r="N43" i="1"/>
  <c r="Q39" i="1"/>
  <c r="T40" i="1"/>
  <c r="W41" i="1"/>
  <c r="AO41" i="1"/>
  <c r="AO47" i="1" s="1"/>
  <c r="T55" i="1"/>
  <c r="N24" i="1"/>
  <c r="X64" i="1"/>
  <c r="AP38" i="1"/>
  <c r="BB51" i="1"/>
  <c r="AI34" i="1"/>
  <c r="AI36" i="1" s="1"/>
  <c r="AI38" i="1"/>
  <c r="AI47" i="1" s="1"/>
  <c r="X8" i="1"/>
  <c r="AT61" i="1"/>
  <c r="L62" i="1"/>
  <c r="Q59" i="1"/>
  <c r="T59" i="1"/>
  <c r="T62" i="1" s="1"/>
  <c r="Y61" i="1"/>
  <c r="W61" i="1"/>
  <c r="AE62" i="1"/>
  <c r="BB59" i="1"/>
  <c r="AH19" i="1"/>
  <c r="AV6" i="1"/>
  <c r="AV19" i="1" s="1"/>
  <c r="AV9" i="1"/>
  <c r="BC11" i="1"/>
  <c r="BD11" i="1" s="1"/>
  <c r="BE17" i="1"/>
  <c r="BG26" i="1"/>
  <c r="AS30" i="1"/>
  <c r="AU30" i="1" s="1"/>
  <c r="AV38" i="1"/>
  <c r="AX38" i="1" s="1"/>
  <c r="BH46" i="1"/>
  <c r="Q7" i="1"/>
  <c r="H15" i="1"/>
  <c r="Q15" i="1"/>
  <c r="AF17" i="1"/>
  <c r="Q21" i="1"/>
  <c r="Q36" i="1" s="1"/>
  <c r="BB46" i="1"/>
  <c r="K49" i="1"/>
  <c r="N55" i="1"/>
  <c r="AP55" i="1"/>
  <c r="X16" i="1"/>
  <c r="Z16" i="1" s="1"/>
  <c r="AO52" i="1"/>
  <c r="AO57" i="1" s="1"/>
  <c r="AO66" i="1" s="1"/>
  <c r="Y17" i="1"/>
  <c r="H29" i="1"/>
  <c r="H26" i="1"/>
  <c r="H23" i="1"/>
  <c r="H46" i="1"/>
  <c r="H55" i="1"/>
  <c r="J55" i="6" s="1"/>
  <c r="X61" i="1"/>
  <c r="Z61" i="1" s="1"/>
  <c r="H16" i="5" s="1"/>
  <c r="J62" i="1"/>
  <c r="P62" i="1"/>
  <c r="BI62" i="1"/>
  <c r="V62" i="1"/>
  <c r="AC59" i="1"/>
  <c r="AC62" i="1" s="1"/>
  <c r="AW59" i="1"/>
  <c r="AX59" i="1" s="1"/>
  <c r="AG19" i="1"/>
  <c r="BI16" i="1"/>
  <c r="AZ21" i="1"/>
  <c r="BA21" i="1" s="1"/>
  <c r="AS26" i="1"/>
  <c r="BK26" i="1" s="1"/>
  <c r="AY38" i="1"/>
  <c r="AV56" i="1"/>
  <c r="AX56" i="1" s="1"/>
  <c r="AH36" i="1"/>
  <c r="AA57" i="1"/>
  <c r="K7" i="1"/>
  <c r="N17" i="1"/>
  <c r="AZ7" i="1"/>
  <c r="U19" i="1"/>
  <c r="T25" i="1"/>
  <c r="K39" i="1"/>
  <c r="BF38" i="1"/>
  <c r="BE52" i="1"/>
  <c r="N53" i="1"/>
  <c r="AF7" i="1"/>
  <c r="Q29" i="1"/>
  <c r="BE59" i="1"/>
  <c r="BG59" i="1" s="1"/>
  <c r="AV7" i="1"/>
  <c r="AX7" i="1" s="1"/>
  <c r="AY50" i="1"/>
  <c r="BA50" i="1" s="1"/>
  <c r="Y10" i="1"/>
  <c r="Y22" i="1"/>
  <c r="F65" i="1"/>
  <c r="AW61" i="1"/>
  <c r="AZ61" i="1"/>
  <c r="O62" i="1"/>
  <c r="AF59" i="1"/>
  <c r="AY59" i="1"/>
  <c r="BK59" i="1" s="1"/>
  <c r="AS12" i="1"/>
  <c r="AU12" i="1" s="1"/>
  <c r="AX14" i="1"/>
  <c r="AV16" i="1"/>
  <c r="AT17" i="1"/>
  <c r="BJ26" i="1"/>
  <c r="AZ28" i="1"/>
  <c r="BI28" i="1"/>
  <c r="BG29" i="1"/>
  <c r="AX31" i="1"/>
  <c r="BG31" i="1"/>
  <c r="AT34" i="1"/>
  <c r="BF34" i="1"/>
  <c r="BE45" i="1"/>
  <c r="AB36" i="1"/>
  <c r="K17" i="1"/>
  <c r="AP17" i="1"/>
  <c r="H40" i="1"/>
  <c r="AO38" i="1"/>
  <c r="Q56" i="1"/>
  <c r="AP52" i="1"/>
  <c r="AO55" i="1"/>
  <c r="W27" i="1"/>
  <c r="K29" i="1"/>
  <c r="AW29" i="1"/>
  <c r="X14" i="1"/>
  <c r="H14" i="1"/>
  <c r="AS14" i="1"/>
  <c r="AU14" i="1" s="1"/>
  <c r="H10" i="1"/>
  <c r="X10" i="1"/>
  <c r="Z10" i="1" s="1"/>
  <c r="AS10" i="1"/>
  <c r="Y28" i="1"/>
  <c r="AT28" i="1"/>
  <c r="BL28" i="1" s="1"/>
  <c r="AT45" i="1"/>
  <c r="AU45" i="1" s="1"/>
  <c r="Y45" i="1"/>
  <c r="Y60" i="1"/>
  <c r="Z60" i="1" s="1"/>
  <c r="F60" i="6" s="1"/>
  <c r="G62" i="1"/>
  <c r="AB62" i="1"/>
  <c r="AQ59" i="1"/>
  <c r="AT60" i="1"/>
  <c r="BL60" i="1" s="1"/>
  <c r="X65" i="1"/>
  <c r="H6" i="1"/>
  <c r="X6" i="1"/>
  <c r="F19" i="1"/>
  <c r="AS6" i="1"/>
  <c r="Y16" i="1"/>
  <c r="AT16" i="1"/>
  <c r="BL16" i="1" s="1"/>
  <c r="Y13" i="1"/>
  <c r="AT13" i="1"/>
  <c r="BL13" i="1" s="1"/>
  <c r="Y9" i="1"/>
  <c r="AT9" i="1"/>
  <c r="X31" i="1"/>
  <c r="H31" i="1"/>
  <c r="AS31" i="1"/>
  <c r="AU31" i="1" s="1"/>
  <c r="H28" i="1"/>
  <c r="AS28" i="1"/>
  <c r="BD61" i="1"/>
  <c r="BJ61" i="1"/>
  <c r="AS65" i="1"/>
  <c r="K26" i="1"/>
  <c r="H17" i="1"/>
  <c r="X17" i="1"/>
  <c r="X7" i="1"/>
  <c r="Z7" i="1" s="1"/>
  <c r="H7" i="1"/>
  <c r="AS7" i="1"/>
  <c r="F57" i="1"/>
  <c r="X49" i="1"/>
  <c r="AS49" i="1"/>
  <c r="H49" i="1"/>
  <c r="Q47" i="1"/>
  <c r="AU59" i="1"/>
  <c r="AP61" i="1"/>
  <c r="AR61" i="1" s="1"/>
  <c r="AO62" i="1"/>
  <c r="AW62" i="1"/>
  <c r="BJ59" i="1"/>
  <c r="K7" i="6"/>
  <c r="AC19" i="1"/>
  <c r="BF62" i="1"/>
  <c r="K23" i="1"/>
  <c r="AW23" i="1"/>
  <c r="AX23" i="1" s="1"/>
  <c r="BH62" i="1"/>
  <c r="BJ60" i="1"/>
  <c r="AG62" i="1"/>
  <c r="AP60" i="1"/>
  <c r="AI60" i="1"/>
  <c r="AI62" i="1" s="1"/>
  <c r="AZ62" i="1"/>
  <c r="AT62" i="1"/>
  <c r="AV61" i="1"/>
  <c r="AX61" i="1" s="1"/>
  <c r="AF61" i="1"/>
  <c r="BF54" i="1"/>
  <c r="Y54" i="1"/>
  <c r="X51" i="1"/>
  <c r="T51" i="1"/>
  <c r="T57" i="1" s="1"/>
  <c r="R57" i="1"/>
  <c r="BI50" i="1"/>
  <c r="W50" i="1"/>
  <c r="F61" i="6"/>
  <c r="BL61" i="1"/>
  <c r="Q62" i="1"/>
  <c r="BA59" i="1"/>
  <c r="AS17" i="1"/>
  <c r="AT22" i="1"/>
  <c r="BI54" i="1"/>
  <c r="BI57" i="1" s="1"/>
  <c r="H25" i="1"/>
  <c r="H41" i="1"/>
  <c r="AS41" i="1"/>
  <c r="AS50" i="1"/>
  <c r="AU50" i="1" s="1"/>
  <c r="H50" i="1"/>
  <c r="J50" i="6" s="1"/>
  <c r="U62" i="1"/>
  <c r="W60" i="1"/>
  <c r="W62" i="1" s="1"/>
  <c r="AU29" i="1"/>
  <c r="AL38" i="1"/>
  <c r="AL47" i="1" s="1"/>
  <c r="AK47" i="1"/>
  <c r="H13" i="1"/>
  <c r="X13" i="1"/>
  <c r="X21" i="1"/>
  <c r="F36" i="1"/>
  <c r="X38" i="1"/>
  <c r="F47" i="1"/>
  <c r="AS38" i="1"/>
  <c r="J65" i="1"/>
  <c r="Y59" i="1"/>
  <c r="Y62" i="1" s="1"/>
  <c r="F62" i="1"/>
  <c r="M62" i="1"/>
  <c r="H59" i="1"/>
  <c r="N59" i="1"/>
  <c r="AA62" i="1"/>
  <c r="AA66" i="1" s="1"/>
  <c r="AL59" i="1"/>
  <c r="AL62" i="1" s="1"/>
  <c r="AP59" i="1"/>
  <c r="AR59" i="1" s="1"/>
  <c r="AV60" i="1"/>
  <c r="AY61" i="1"/>
  <c r="BE61" i="1"/>
  <c r="BG61" i="1" s="1"/>
  <c r="AV64" i="1"/>
  <c r="AT6" i="1"/>
  <c r="BA8" i="1"/>
  <c r="AT18" i="1"/>
  <c r="AU18" i="1" s="1"/>
  <c r="AS24" i="1"/>
  <c r="AU24" i="1" s="1"/>
  <c r="AS32" i="1"/>
  <c r="AU32" i="1" s="1"/>
  <c r="Y32" i="1"/>
  <c r="Z32" i="1" s="1"/>
  <c r="F32" i="6" s="1"/>
  <c r="Y14" i="1"/>
  <c r="H9" i="1"/>
  <c r="N16" i="1"/>
  <c r="K55" i="1"/>
  <c r="K51" i="1"/>
  <c r="N56" i="1"/>
  <c r="L57" i="1"/>
  <c r="N52" i="1"/>
  <c r="BB53" i="1"/>
  <c r="Q53" i="1"/>
  <c r="Q50" i="1"/>
  <c r="BB50" i="1"/>
  <c r="BB57" i="1" s="1"/>
  <c r="H52" i="1"/>
  <c r="J52" i="6" s="1"/>
  <c r="AS45" i="1"/>
  <c r="H45" i="1"/>
  <c r="AM62" i="1"/>
  <c r="AY62" i="1"/>
  <c r="AU26" i="1"/>
  <c r="T54" i="1"/>
  <c r="X54" i="1"/>
  <c r="Y21" i="1"/>
  <c r="G36" i="1"/>
  <c r="AT38" i="1"/>
  <c r="G47" i="1"/>
  <c r="X56" i="1"/>
  <c r="H56" i="1"/>
  <c r="J56" i="6" s="1"/>
  <c r="AS56" i="1"/>
  <c r="AU56" i="1" s="1"/>
  <c r="Y64" i="1"/>
  <c r="Y65" i="1" s="1"/>
  <c r="X59" i="1"/>
  <c r="S62" i="1"/>
  <c r="H61" i="1"/>
  <c r="J61" i="6" s="1"/>
  <c r="AS61" i="1"/>
  <c r="AY60" i="1"/>
  <c r="BA60" i="1" s="1"/>
  <c r="BB60" i="1"/>
  <c r="BD60" i="1" s="1"/>
  <c r="BE60" i="1"/>
  <c r="AT7" i="1"/>
  <c r="BL7" i="1" s="1"/>
  <c r="AS8" i="1"/>
  <c r="AS9" i="1"/>
  <c r="AU9" i="1" s="1"/>
  <c r="AX11" i="1"/>
  <c r="BA12" i="1"/>
  <c r="AS16" i="1"/>
  <c r="AS25" i="1"/>
  <c r="AU25" i="1" s="1"/>
  <c r="AX26" i="1"/>
  <c r="AX28" i="1"/>
  <c r="BG28" i="1"/>
  <c r="AX29" i="1"/>
  <c r="AS39" i="1"/>
  <c r="AU39" i="1" s="1"/>
  <c r="AS46" i="1"/>
  <c r="AU46" i="1" s="1"/>
  <c r="G57" i="1"/>
  <c r="J19" i="1"/>
  <c r="AY6" i="1"/>
  <c r="N6" i="1"/>
  <c r="AY13" i="1"/>
  <c r="BA13" i="1" s="1"/>
  <c r="N13" i="1"/>
  <c r="BA10" i="1"/>
  <c r="AY7" i="1"/>
  <c r="N7" i="1"/>
  <c r="BB12" i="1"/>
  <c r="BD12" i="1" s="1"/>
  <c r="Q12" i="1"/>
  <c r="S19" i="1"/>
  <c r="S66" i="1" s="1"/>
  <c r="BH17" i="1"/>
  <c r="BJ17" i="1" s="1"/>
  <c r="W17" i="1"/>
  <c r="X50" i="1"/>
  <c r="X15" i="1"/>
  <c r="Z15" i="1" s="1"/>
  <c r="H8" i="1"/>
  <c r="Q9" i="1"/>
  <c r="AB19" i="1"/>
  <c r="AQ17" i="1"/>
  <c r="AP33" i="1"/>
  <c r="AC35" i="1"/>
  <c r="Q40" i="1"/>
  <c r="H51" i="1"/>
  <c r="J51" i="6" s="1"/>
  <c r="AF55" i="1"/>
  <c r="AF57" i="1" s="1"/>
  <c r="AL55" i="1"/>
  <c r="AL57" i="1" s="1"/>
  <c r="H18" i="1"/>
  <c r="Z8" i="1"/>
  <c r="Y29" i="1"/>
  <c r="Y26" i="1"/>
  <c r="R62" i="1"/>
  <c r="H60" i="1"/>
  <c r="AF60" i="1"/>
  <c r="AQ60" i="1"/>
  <c r="AQ62" i="1" s="1"/>
  <c r="AS60" i="1"/>
  <c r="BC59" i="1"/>
  <c r="BC62" i="1" s="1"/>
  <c r="AT8" i="1"/>
  <c r="BL8" i="1" s="1"/>
  <c r="AX51" i="1"/>
  <c r="AV12" i="1"/>
  <c r="K12" i="1"/>
  <c r="I19" i="1"/>
  <c r="BA16" i="1"/>
  <c r="BB6" i="1"/>
  <c r="BD6" i="1" s="1"/>
  <c r="Q6" i="1"/>
  <c r="Q19" i="1" s="1"/>
  <c r="BH12" i="1"/>
  <c r="W12" i="1"/>
  <c r="N10" i="1"/>
  <c r="AI35" i="1"/>
  <c r="AY35" i="1"/>
  <c r="AY36" i="1" s="1"/>
  <c r="AF33" i="1"/>
  <c r="AF36" i="1" s="1"/>
  <c r="N38" i="1"/>
  <c r="L47" i="1"/>
  <c r="N41" i="1"/>
  <c r="AY41" i="1"/>
  <c r="BC38" i="1"/>
  <c r="BD38" i="1" s="1"/>
  <c r="BB44" i="1"/>
  <c r="BD44" i="1" s="1"/>
  <c r="Q44" i="1"/>
  <c r="S47" i="1"/>
  <c r="H38" i="1"/>
  <c r="BE54" i="1"/>
  <c r="H22" i="1"/>
  <c r="H53" i="1"/>
  <c r="J53" i="6" s="1"/>
  <c r="AU64" i="1"/>
  <c r="AU65" i="1" s="1"/>
  <c r="X25" i="1"/>
  <c r="W53" i="1"/>
  <c r="BI53" i="1"/>
  <c r="BL53" i="1" s="1"/>
  <c r="H43" i="1"/>
  <c r="AS43" i="1"/>
  <c r="AU43" i="1" s="1"/>
  <c r="K59" i="1"/>
  <c r="AT10" i="1"/>
  <c r="BG10" i="1"/>
  <c r="AT15" i="1"/>
  <c r="AU15" i="1" s="1"/>
  <c r="AS21" i="1"/>
  <c r="AU21" i="1" s="1"/>
  <c r="BD21" i="1"/>
  <c r="AS22" i="1"/>
  <c r="AU22" i="1" s="1"/>
  <c r="AS23" i="1"/>
  <c r="AU23" i="1" s="1"/>
  <c r="BG23" i="1"/>
  <c r="AX25" i="1"/>
  <c r="BA26" i="1"/>
  <c r="BA28" i="1"/>
  <c r="BJ28" i="1"/>
  <c r="BA29" i="1"/>
  <c r="BG34" i="1"/>
  <c r="BB49" i="1"/>
  <c r="AJ57" i="1"/>
  <c r="N12" i="1"/>
  <c r="Q11" i="1"/>
  <c r="Q8" i="1"/>
  <c r="T12" i="1"/>
  <c r="X18" i="1"/>
  <c r="Z18" i="1" s="1"/>
  <c r="N9" i="1"/>
  <c r="W8" i="1"/>
  <c r="AY33" i="1"/>
  <c r="AI33" i="1"/>
  <c r="AP34" i="1"/>
  <c r="AD36" i="1"/>
  <c r="AF34" i="1"/>
  <c r="AL34" i="1"/>
  <c r="AL36" i="1" s="1"/>
  <c r="I36" i="1"/>
  <c r="X29" i="1"/>
  <c r="AY23" i="1"/>
  <c r="BA23" i="1" s="1"/>
  <c r="L36" i="1"/>
  <c r="Q31" i="1"/>
  <c r="X28" i="1"/>
  <c r="Z28" i="1" s="1"/>
  <c r="Q28" i="1"/>
  <c r="Q25" i="1"/>
  <c r="Q22" i="1"/>
  <c r="T30" i="1"/>
  <c r="T27" i="1"/>
  <c r="BE24" i="1"/>
  <c r="BG24" i="1" s="1"/>
  <c r="BG36" i="1" s="1"/>
  <c r="T24" i="1"/>
  <c r="Y31" i="1"/>
  <c r="W31" i="1"/>
  <c r="BI24" i="1"/>
  <c r="W24" i="1"/>
  <c r="K45" i="1"/>
  <c r="X41" i="1"/>
  <c r="Y38" i="1"/>
  <c r="AZ38" i="1"/>
  <c r="T46" i="1"/>
  <c r="BE41" i="1"/>
  <c r="BK41" i="1" s="1"/>
  <c r="T41" i="1"/>
  <c r="T47" i="1" s="1"/>
  <c r="U47" i="1"/>
  <c r="W43" i="1"/>
  <c r="BH43" i="1"/>
  <c r="BJ43" i="1" s="1"/>
  <c r="N44" i="1"/>
  <c r="BA18" i="1"/>
  <c r="W14" i="1"/>
  <c r="AQ33" i="1"/>
  <c r="P36" i="1"/>
  <c r="X24" i="1"/>
  <c r="Y40" i="1"/>
  <c r="X40" i="1"/>
  <c r="Z40" i="1" s="1"/>
  <c r="X46" i="1"/>
  <c r="Z46" i="1" s="1"/>
  <c r="V47" i="1"/>
  <c r="BF44" i="1"/>
  <c r="Y51" i="1"/>
  <c r="P57" i="1"/>
  <c r="W55" i="1"/>
  <c r="W57" i="1" s="1"/>
  <c r="AW17" i="1"/>
  <c r="BL17" i="1" s="1"/>
  <c r="X44" i="1"/>
  <c r="I47" i="1"/>
  <c r="K46" i="1"/>
  <c r="S57" i="1"/>
  <c r="V19" i="1"/>
  <c r="K18" i="1"/>
  <c r="K19" i="1" s="1"/>
  <c r="K11" i="1"/>
  <c r="AY17" i="1"/>
  <c r="Y46" i="1"/>
  <c r="Y43" i="1"/>
  <c r="R47" i="1"/>
  <c r="N40" i="1"/>
  <c r="Q43" i="1"/>
  <c r="J57" i="1"/>
  <c r="BC55" i="1"/>
  <c r="N49" i="1"/>
  <c r="T52" i="1"/>
  <c r="AI17" i="1"/>
  <c r="AI19" i="1" s="1"/>
  <c r="N27" i="1"/>
  <c r="N36" i="1" s="1"/>
  <c r="Q26" i="1"/>
  <c r="W30" i="1"/>
  <c r="BA53" i="1"/>
  <c r="AZ17" i="1"/>
  <c r="AP7" i="1"/>
  <c r="AP19" i="1" s="1"/>
  <c r="AQ35" i="1"/>
  <c r="J36" i="1"/>
  <c r="BD29" i="1"/>
  <c r="BD26" i="1"/>
  <c r="O36" i="1"/>
  <c r="X45" i="1"/>
  <c r="Z45" i="1" s="1"/>
  <c r="Y39" i="1"/>
  <c r="K44" i="1"/>
  <c r="BB55" i="1"/>
  <c r="BK60" i="1"/>
  <c r="AS62" i="1"/>
  <c r="AU51" i="1"/>
  <c r="AX50" i="1"/>
  <c r="AU53" i="1"/>
  <c r="BD53" i="1"/>
  <c r="BD46" i="1"/>
  <c r="BA43" i="1"/>
  <c r="AF47" i="1"/>
  <c r="AC47" i="1"/>
  <c r="W47" i="1"/>
  <c r="Z17" i="1"/>
  <c r="BG16" i="1"/>
  <c r="BJ14" i="1"/>
  <c r="BG7" i="1"/>
  <c r="BJ8" i="1"/>
  <c r="F66" i="1"/>
  <c r="Z13" i="1"/>
  <c r="AI57" i="1"/>
  <c r="AM57" i="1"/>
  <c r="BG50" i="1"/>
  <c r="BE51" i="1"/>
  <c r="BG51" i="1" s="1"/>
  <c r="BF55" i="1"/>
  <c r="AP57" i="1"/>
  <c r="BD56" i="1"/>
  <c r="AK66" i="1"/>
  <c r="AH57" i="1"/>
  <c r="BA56" i="1"/>
  <c r="AQ55" i="1"/>
  <c r="AR55" i="1" s="1"/>
  <c r="AD57" i="1"/>
  <c r="AD66" i="1" s="1"/>
  <c r="AV55" i="1"/>
  <c r="AV57" i="1" s="1"/>
  <c r="AX53" i="1"/>
  <c r="AU52" i="1"/>
  <c r="AT55" i="1"/>
  <c r="AU55" i="1" s="1"/>
  <c r="AQ52" i="1"/>
  <c r="AR52" i="1" s="1"/>
  <c r="AR50" i="1"/>
  <c r="AT57" i="1"/>
  <c r="AU49" i="1"/>
  <c r="BJ55" i="1"/>
  <c r="BJ50" i="1"/>
  <c r="BJ51" i="1"/>
  <c r="BJ52" i="1"/>
  <c r="BJ53" i="1"/>
  <c r="BJ54" i="1"/>
  <c r="X53" i="1"/>
  <c r="V57" i="1"/>
  <c r="Y49" i="1"/>
  <c r="BJ49" i="1"/>
  <c r="BH57" i="1"/>
  <c r="BG55" i="1"/>
  <c r="BG53" i="1"/>
  <c r="BG54" i="1"/>
  <c r="BL56" i="1"/>
  <c r="BF52" i="1"/>
  <c r="BD55" i="1"/>
  <c r="BC52" i="1"/>
  <c r="BC57" i="1" s="1"/>
  <c r="Y56" i="1"/>
  <c r="Y53" i="1"/>
  <c r="Y50" i="1"/>
  <c r="Z50" i="1" s="1"/>
  <c r="Y55" i="1"/>
  <c r="Y52" i="1"/>
  <c r="O57" i="1"/>
  <c r="BD51" i="1"/>
  <c r="BD49" i="1"/>
  <c r="BL50" i="1"/>
  <c r="BL51" i="1"/>
  <c r="X55" i="1"/>
  <c r="X52" i="1"/>
  <c r="AY52" i="1"/>
  <c r="BA52" i="1" s="1"/>
  <c r="AZ55" i="1"/>
  <c r="M57" i="1"/>
  <c r="BA51" i="1"/>
  <c r="AZ52" i="1"/>
  <c r="BA49" i="1"/>
  <c r="AW52" i="1"/>
  <c r="Z51" i="1"/>
  <c r="Z54" i="1"/>
  <c r="I57" i="1"/>
  <c r="I66" i="1" s="1"/>
  <c r="Z49" i="1"/>
  <c r="BL49" i="1"/>
  <c r="AX49" i="1"/>
  <c r="BF46" i="1"/>
  <c r="BG42" i="1"/>
  <c r="AQ44" i="1"/>
  <c r="BG44" i="1"/>
  <c r="BE46" i="1"/>
  <c r="BE43" i="1"/>
  <c r="BG43" i="1" s="1"/>
  <c r="BD42" i="1"/>
  <c r="AQ41" i="1"/>
  <c r="BD43" i="1"/>
  <c r="BD40" i="1"/>
  <c r="AX46" i="1"/>
  <c r="AW43" i="1"/>
  <c r="AW47" i="1" s="1"/>
  <c r="AT41" i="1"/>
  <c r="AU41" i="1" s="1"/>
  <c r="AB47" i="1"/>
  <c r="AP41" i="1"/>
  <c r="AS44" i="1"/>
  <c r="AU44" i="1" s="1"/>
  <c r="AQ38" i="1"/>
  <c r="AR38" i="1" s="1"/>
  <c r="AH47" i="1"/>
  <c r="BA39" i="1"/>
  <c r="AY46" i="1"/>
  <c r="BA46" i="1" s="1"/>
  <c r="AZ44" i="1"/>
  <c r="BL44" i="1" s="1"/>
  <c r="AZ41" i="1"/>
  <c r="AZ47" i="1" s="1"/>
  <c r="AU38" i="1"/>
  <c r="BJ44" i="1"/>
  <c r="BJ39" i="1"/>
  <c r="BI41" i="1"/>
  <c r="BI47" i="1" s="1"/>
  <c r="BJ46" i="1"/>
  <c r="BJ38" i="1"/>
  <c r="BH47" i="1"/>
  <c r="BF41" i="1"/>
  <c r="BG39" i="1"/>
  <c r="BG45" i="1"/>
  <c r="BE38" i="1"/>
  <c r="P47" i="1"/>
  <c r="BD45" i="1"/>
  <c r="X43" i="1"/>
  <c r="Z43" i="1" s="1"/>
  <c r="BD41" i="1"/>
  <c r="Z39" i="1"/>
  <c r="BA44" i="1"/>
  <c r="Y44" i="1"/>
  <c r="Z44" i="1"/>
  <c r="BA45" i="1"/>
  <c r="M47" i="1"/>
  <c r="Y41" i="1"/>
  <c r="Z41" i="1" s="1"/>
  <c r="Z42" i="1"/>
  <c r="BA40" i="1"/>
  <c r="BA38" i="1"/>
  <c r="AY47" i="1"/>
  <c r="BL39" i="1"/>
  <c r="BL40" i="1"/>
  <c r="BL42" i="1"/>
  <c r="BL45" i="1"/>
  <c r="BL46" i="1"/>
  <c r="J47" i="1"/>
  <c r="AX39" i="1"/>
  <c r="AV40" i="1"/>
  <c r="AX40" i="1" s="1"/>
  <c r="AV41" i="1"/>
  <c r="AX41" i="1" s="1"/>
  <c r="AV44" i="1"/>
  <c r="AX44" i="1" s="1"/>
  <c r="AX45" i="1"/>
  <c r="Z38" i="1"/>
  <c r="BJ27" i="1"/>
  <c r="V36" i="1"/>
  <c r="BJ22" i="1"/>
  <c r="BJ25" i="1"/>
  <c r="U36" i="1"/>
  <c r="U66" i="1" s="1"/>
  <c r="Z29" i="1"/>
  <c r="BI36" i="1"/>
  <c r="BH24" i="1"/>
  <c r="BJ24" i="1" s="1"/>
  <c r="Y25" i="1"/>
  <c r="Z25" i="1" s="1"/>
  <c r="X30" i="1"/>
  <c r="Z30" i="1" s="1"/>
  <c r="BJ30" i="1"/>
  <c r="BG27" i="1"/>
  <c r="X22" i="1"/>
  <c r="S36" i="1"/>
  <c r="BG30" i="1"/>
  <c r="Y27" i="1"/>
  <c r="X27" i="1"/>
  <c r="Z27" i="1" s="1"/>
  <c r="BF36" i="1"/>
  <c r="BG21" i="1"/>
  <c r="X26" i="1"/>
  <c r="Z26" i="1" s="1"/>
  <c r="BB23" i="1"/>
  <c r="BD23" i="1" s="1"/>
  <c r="BD30" i="1"/>
  <c r="BD22" i="1"/>
  <c r="BD27" i="1"/>
  <c r="BD28" i="1"/>
  <c r="X23" i="1"/>
  <c r="Z23" i="1" s="1"/>
  <c r="BD24" i="1"/>
  <c r="BC36" i="1"/>
  <c r="Y30" i="1"/>
  <c r="BA24" i="1"/>
  <c r="M36" i="1"/>
  <c r="BA22" i="1"/>
  <c r="AZ25" i="1"/>
  <c r="BL25" i="1" s="1"/>
  <c r="BA27" i="1"/>
  <c r="BA30" i="1"/>
  <c r="BA31" i="1"/>
  <c r="BL22" i="1"/>
  <c r="BL23" i="1"/>
  <c r="BL26" i="1"/>
  <c r="BL29" i="1"/>
  <c r="BL31" i="1"/>
  <c r="BL32" i="1"/>
  <c r="AW24" i="1"/>
  <c r="BL24" i="1" s="1"/>
  <c r="AW27" i="1"/>
  <c r="AX27" i="1" s="1"/>
  <c r="AW30" i="1"/>
  <c r="AX30" i="1" s="1"/>
  <c r="Y24" i="1"/>
  <c r="Z24" i="1" s="1"/>
  <c r="Z22" i="1"/>
  <c r="Z31" i="1"/>
  <c r="Z21" i="1"/>
  <c r="AN66" i="1"/>
  <c r="BD34" i="1"/>
  <c r="BB36" i="1"/>
  <c r="BA35" i="1"/>
  <c r="AG36" i="1"/>
  <c r="AG66" i="1" s="1"/>
  <c r="AR35" i="1"/>
  <c r="BL35" i="1"/>
  <c r="AQ34" i="1"/>
  <c r="AR34" i="1" s="1"/>
  <c r="BA34" i="1"/>
  <c r="BL34" i="1"/>
  <c r="AE36" i="1"/>
  <c r="AV34" i="1"/>
  <c r="AX34" i="1" s="1"/>
  <c r="AU35" i="1"/>
  <c r="AU34" i="1"/>
  <c r="AZ33" i="1"/>
  <c r="AR33" i="1"/>
  <c r="AP36" i="1"/>
  <c r="AX33" i="1"/>
  <c r="AQ19" i="1"/>
  <c r="BG17" i="1"/>
  <c r="BA17" i="1"/>
  <c r="BA7" i="1"/>
  <c r="BJ12" i="1"/>
  <c r="BJ15" i="1"/>
  <c r="BJ16" i="1"/>
  <c r="BI19" i="1"/>
  <c r="BJ10" i="1"/>
  <c r="BJ6" i="1"/>
  <c r="BG15" i="1"/>
  <c r="BF19" i="1"/>
  <c r="R19" i="1"/>
  <c r="BG9" i="1"/>
  <c r="BG6" i="1"/>
  <c r="BD15" i="1"/>
  <c r="BD9" i="1"/>
  <c r="O19" i="1"/>
  <c r="BK8" i="1"/>
  <c r="BL14" i="1"/>
  <c r="P19" i="1"/>
  <c r="BD8" i="1"/>
  <c r="BD10" i="1"/>
  <c r="BD14" i="1"/>
  <c r="BD16" i="1"/>
  <c r="BC19" i="1"/>
  <c r="BA9" i="1"/>
  <c r="L19" i="1"/>
  <c r="BK16" i="1"/>
  <c r="BK10" i="1"/>
  <c r="BA11" i="1"/>
  <c r="BA15" i="1"/>
  <c r="M19" i="1"/>
  <c r="AZ19" i="1"/>
  <c r="BL6" i="1"/>
  <c r="BA6" i="1"/>
  <c r="AX18" i="1"/>
  <c r="AX12" i="1"/>
  <c r="AW9" i="1"/>
  <c r="AX9" i="1" s="1"/>
  <c r="BK18" i="1"/>
  <c r="BL10" i="1"/>
  <c r="BM10" i="1" s="1"/>
  <c r="BL12" i="1"/>
  <c r="BL18" i="1"/>
  <c r="AX10" i="1"/>
  <c r="BK11" i="1"/>
  <c r="AX16" i="1"/>
  <c r="BK12" i="1"/>
  <c r="BM12" i="1" s="1"/>
  <c r="BL9" i="1"/>
  <c r="BL11" i="1"/>
  <c r="BL15" i="1"/>
  <c r="BK49" i="1"/>
  <c r="BK53" i="1"/>
  <c r="BK54" i="1"/>
  <c r="BK56" i="1"/>
  <c r="BK45" i="1"/>
  <c r="BK42" i="1"/>
  <c r="BK22" i="1"/>
  <c r="BM22" i="1" s="1"/>
  <c r="BK21" i="1"/>
  <c r="BK29" i="1"/>
  <c r="BK31" i="1"/>
  <c r="BK33" i="1"/>
  <c r="BK23" i="1"/>
  <c r="BK27" i="1"/>
  <c r="BK9" i="1"/>
  <c r="BK15" i="1"/>
  <c r="BE19" i="1"/>
  <c r="AY19" i="1"/>
  <c r="BL64" i="1"/>
  <c r="AP62" i="1"/>
  <c r="AJ62" i="1"/>
  <c r="AR60" i="1" l="1"/>
  <c r="AU16" i="1"/>
  <c r="BL21" i="1"/>
  <c r="BL36" i="1" s="1"/>
  <c r="BK38" i="1"/>
  <c r="BL54" i="1"/>
  <c r="BM54" i="1" s="1"/>
  <c r="AM66" i="1"/>
  <c r="N57" i="1"/>
  <c r="G66" i="1"/>
  <c r="BA61" i="1"/>
  <c r="BA62" i="1" s="1"/>
  <c r="P66" i="1"/>
  <c r="BK32" i="1"/>
  <c r="BK39" i="1"/>
  <c r="BM39" i="1" s="1"/>
  <c r="AV36" i="1"/>
  <c r="BA25" i="1"/>
  <c r="BL55" i="1"/>
  <c r="H47" i="1"/>
  <c r="AX6" i="1"/>
  <c r="AU17" i="1"/>
  <c r="AU28" i="1"/>
  <c r="Z9" i="1"/>
  <c r="Z14" i="1"/>
  <c r="W19" i="1"/>
  <c r="BK13" i="1"/>
  <c r="BM13" i="1" s="1"/>
  <c r="BK30" i="1"/>
  <c r="BM30" i="1" s="1"/>
  <c r="R66" i="1"/>
  <c r="AU60" i="1"/>
  <c r="AR17" i="1"/>
  <c r="X19" i="1"/>
  <c r="AF19" i="1"/>
  <c r="AZ36" i="1"/>
  <c r="BG52" i="1"/>
  <c r="W36" i="1"/>
  <c r="H36" i="1"/>
  <c r="N62" i="1"/>
  <c r="BK25" i="1"/>
  <c r="BM25" i="1" s="1"/>
  <c r="BK46" i="1"/>
  <c r="BM46" i="1" s="1"/>
  <c r="BK14" i="1"/>
  <c r="BM14" i="1" s="1"/>
  <c r="AX17" i="1"/>
  <c r="J66" i="1"/>
  <c r="K62" i="1"/>
  <c r="AU8" i="1"/>
  <c r="AT19" i="1"/>
  <c r="X36" i="1"/>
  <c r="BK7" i="1"/>
  <c r="K36" i="1"/>
  <c r="M61" i="6"/>
  <c r="N16" i="5"/>
  <c r="L66" i="1"/>
  <c r="BL33" i="1"/>
  <c r="BL30" i="1"/>
  <c r="BJ36" i="1"/>
  <c r="BA41" i="1"/>
  <c r="BJ41" i="1"/>
  <c r="BJ47" i="1" s="1"/>
  <c r="BD50" i="1"/>
  <c r="Z56" i="1"/>
  <c r="Y19" i="1"/>
  <c r="Z6" i="1"/>
  <c r="F6" i="6" s="1"/>
  <c r="N47" i="1"/>
  <c r="H62" i="1"/>
  <c r="J60" i="6"/>
  <c r="M60" i="6" s="1"/>
  <c r="BE62" i="1"/>
  <c r="BG60" i="1"/>
  <c r="BG62" i="1" s="1"/>
  <c r="X62" i="1"/>
  <c r="Z59" i="1"/>
  <c r="Z62" i="1" s="1"/>
  <c r="AX64" i="1"/>
  <c r="AX65" i="1" s="1"/>
  <c r="AV65" i="1"/>
  <c r="AU13" i="1"/>
  <c r="BD59" i="1"/>
  <c r="BD62" i="1" s="1"/>
  <c r="BL59" i="1"/>
  <c r="BM59" i="1" s="1"/>
  <c r="BJ62" i="1"/>
  <c r="H57" i="1"/>
  <c r="BK64" i="1"/>
  <c r="BK65" i="1" s="1"/>
  <c r="H19" i="1"/>
  <c r="AU10" i="1"/>
  <c r="BK35" i="1"/>
  <c r="BM35" i="1" s="1"/>
  <c r="BH19" i="1"/>
  <c r="BK28" i="1"/>
  <c r="BM28" i="1" s="1"/>
  <c r="BB19" i="1"/>
  <c r="BB66" i="1" s="1"/>
  <c r="AU7" i="1"/>
  <c r="AT36" i="1"/>
  <c r="AW36" i="1"/>
  <c r="BG41" i="1"/>
  <c r="AX43" i="1"/>
  <c r="AX47" i="1" s="1"/>
  <c r="BF47" i="1"/>
  <c r="BF66" i="1" s="1"/>
  <c r="AC36" i="1"/>
  <c r="AC66" i="1" s="1"/>
  <c r="L35" i="6"/>
  <c r="Q8" i="5" s="1"/>
  <c r="Q57" i="1"/>
  <c r="Q66" i="1" s="1"/>
  <c r="K57" i="1"/>
  <c r="BB62" i="1"/>
  <c r="I16" i="5"/>
  <c r="G61" i="6"/>
  <c r="AS36" i="1"/>
  <c r="BB47" i="1"/>
  <c r="AJ66" i="1"/>
  <c r="BM26" i="1"/>
  <c r="BK50" i="1"/>
  <c r="BM50" i="1" s="1"/>
  <c r="BK6" i="1"/>
  <c r="AR7" i="1"/>
  <c r="BA33" i="1"/>
  <c r="BE36" i="1"/>
  <c r="BL43" i="1"/>
  <c r="AX55" i="1"/>
  <c r="Z53" i="1"/>
  <c r="K47" i="1"/>
  <c r="N19" i="1"/>
  <c r="N66" i="1" s="1"/>
  <c r="Z64" i="1"/>
  <c r="Z65" i="1" s="1"/>
  <c r="AR62" i="1"/>
  <c r="G60" i="6"/>
  <c r="BK17" i="1"/>
  <c r="AF62" i="1"/>
  <c r="AS19" i="1"/>
  <c r="BK43" i="1"/>
  <c r="BM43" i="1" s="1"/>
  <c r="BK55" i="1"/>
  <c r="BM55" i="1" s="1"/>
  <c r="BL27" i="1"/>
  <c r="BM27" i="1" s="1"/>
  <c r="BL38" i="1"/>
  <c r="BC47" i="1"/>
  <c r="BC66" i="1" s="1"/>
  <c r="AH66" i="1"/>
  <c r="AB66" i="1"/>
  <c r="AS57" i="1"/>
  <c r="T36" i="1"/>
  <c r="T66" i="1" s="1"/>
  <c r="BK61" i="1"/>
  <c r="BM61" i="1" s="1"/>
  <c r="AU61" i="1"/>
  <c r="AU62" i="1" s="1"/>
  <c r="AV62" i="1"/>
  <c r="AX60" i="1"/>
  <c r="AX62" i="1" s="1"/>
  <c r="BL62" i="1"/>
  <c r="AU6" i="1"/>
  <c r="AU19" i="1" s="1"/>
  <c r="AL66" i="1"/>
  <c r="BM60" i="1"/>
  <c r="AY57" i="1"/>
  <c r="AY66" i="1" s="1"/>
  <c r="BL65" i="1"/>
  <c r="BG46" i="1"/>
  <c r="BD47" i="1"/>
  <c r="BK40" i="1"/>
  <c r="BM40" i="1" s="1"/>
  <c r="AR44" i="1"/>
  <c r="G44" i="6" s="1"/>
  <c r="W66" i="1"/>
  <c r="BD19" i="1"/>
  <c r="AX19" i="1"/>
  <c r="Z19" i="1"/>
  <c r="AI66" i="1"/>
  <c r="BK51" i="1"/>
  <c r="BM53" i="1"/>
  <c r="AQ57" i="1"/>
  <c r="AR57" i="1"/>
  <c r="AU57" i="1"/>
  <c r="BJ57" i="1"/>
  <c r="BM51" i="1"/>
  <c r="V66" i="1"/>
  <c r="Z55" i="1"/>
  <c r="Z57" i="1" s="1"/>
  <c r="Y57" i="1"/>
  <c r="BM56" i="1"/>
  <c r="BF57" i="1"/>
  <c r="BG49" i="1"/>
  <c r="BG57" i="1" s="1"/>
  <c r="BE57" i="1"/>
  <c r="BD52" i="1"/>
  <c r="O66" i="1"/>
  <c r="BL52" i="1"/>
  <c r="Z52" i="1"/>
  <c r="BA55" i="1"/>
  <c r="BA57" i="1" s="1"/>
  <c r="X57" i="1"/>
  <c r="AZ57" i="1"/>
  <c r="BK52" i="1"/>
  <c r="AW57" i="1"/>
  <c r="AX52" i="1"/>
  <c r="BM49" i="1"/>
  <c r="AQ47" i="1"/>
  <c r="AR41" i="1"/>
  <c r="G41" i="6" s="1"/>
  <c r="BK44" i="1"/>
  <c r="BM44" i="1" s="1"/>
  <c r="AE66" i="1"/>
  <c r="AU47" i="1"/>
  <c r="AS47" i="1"/>
  <c r="AT47" i="1"/>
  <c r="AT66" i="1" s="1"/>
  <c r="BL41" i="1"/>
  <c r="BM41" i="1" s="1"/>
  <c r="BM42" i="1"/>
  <c r="AP47" i="1"/>
  <c r="AP66" i="1" s="1"/>
  <c r="BI66" i="1"/>
  <c r="X47" i="1"/>
  <c r="BG38" i="1"/>
  <c r="BG47" i="1" s="1"/>
  <c r="BE47" i="1"/>
  <c r="Y47" i="1"/>
  <c r="BM45" i="1"/>
  <c r="BA47" i="1"/>
  <c r="Z47" i="1"/>
  <c r="AV47" i="1"/>
  <c r="BM38" i="1"/>
  <c r="BH36" i="1"/>
  <c r="BH66" i="1" s="1"/>
  <c r="BK24" i="1"/>
  <c r="BM24" i="1" s="1"/>
  <c r="BM23" i="1"/>
  <c r="BD36" i="1"/>
  <c r="BM32" i="1"/>
  <c r="M66" i="1"/>
  <c r="BM21" i="1"/>
  <c r="AX24" i="1"/>
  <c r="AX36" i="1" s="1"/>
  <c r="Z36" i="1"/>
  <c r="Y36" i="1"/>
  <c r="BM31" i="1"/>
  <c r="BM29" i="1"/>
  <c r="AQ36" i="1"/>
  <c r="BA36" i="1"/>
  <c r="AR36" i="1"/>
  <c r="BK34" i="1"/>
  <c r="BM34" i="1" s="1"/>
  <c r="AU36" i="1"/>
  <c r="BM33" i="1"/>
  <c r="BA19" i="1"/>
  <c r="BJ19" i="1"/>
  <c r="BM8" i="1"/>
  <c r="BG19" i="1"/>
  <c r="BM6" i="1"/>
  <c r="BM18" i="1"/>
  <c r="BM16" i="1"/>
  <c r="BM11" i="1"/>
  <c r="BM17" i="1"/>
  <c r="BL19" i="1"/>
  <c r="BM7" i="1"/>
  <c r="AW19" i="1"/>
  <c r="BM9" i="1"/>
  <c r="BM15" i="1"/>
  <c r="T15" i="5"/>
  <c r="T16" i="5"/>
  <c r="T14" i="5"/>
  <c r="S15" i="5"/>
  <c r="X15" i="5" s="1"/>
  <c r="S16" i="5"/>
  <c r="X16" i="5" s="1"/>
  <c r="S14" i="5"/>
  <c r="T12" i="5"/>
  <c r="T13" i="5"/>
  <c r="S13" i="5"/>
  <c r="S12" i="5"/>
  <c r="S11" i="5"/>
  <c r="X11" i="5" s="1"/>
  <c r="T9" i="5"/>
  <c r="S10" i="5"/>
  <c r="S9" i="5"/>
  <c r="O60" i="6"/>
  <c r="O59" i="6"/>
  <c r="N60" i="6"/>
  <c r="Q60" i="6" s="1"/>
  <c r="N59" i="6"/>
  <c r="O52" i="6"/>
  <c r="O55" i="6"/>
  <c r="O50" i="6"/>
  <c r="N50" i="6"/>
  <c r="Q50" i="6" s="1"/>
  <c r="N51" i="6"/>
  <c r="Q51" i="6" s="1"/>
  <c r="N52" i="6"/>
  <c r="N53" i="6"/>
  <c r="N54" i="6"/>
  <c r="N55" i="6"/>
  <c r="N49" i="6"/>
  <c r="Q39" i="6"/>
  <c r="O41" i="6"/>
  <c r="O44" i="6"/>
  <c r="O38" i="6"/>
  <c r="Q38" i="6" s="1"/>
  <c r="N39" i="6"/>
  <c r="N40" i="6"/>
  <c r="Q40" i="6" s="1"/>
  <c r="N41" i="6"/>
  <c r="Q41" i="6" s="1"/>
  <c r="N42" i="6"/>
  <c r="N43" i="6"/>
  <c r="N44" i="6"/>
  <c r="N45" i="6"/>
  <c r="Q45" i="6" s="1"/>
  <c r="N46" i="6"/>
  <c r="Q46" i="6" s="1"/>
  <c r="N38" i="6"/>
  <c r="P33" i="6"/>
  <c r="Q32" i="6"/>
  <c r="N22" i="6"/>
  <c r="N23" i="6"/>
  <c r="Q23" i="6" s="1"/>
  <c r="N24" i="6"/>
  <c r="Q24" i="6" s="1"/>
  <c r="N25" i="6"/>
  <c r="Q25" i="6" s="1"/>
  <c r="N26" i="6"/>
  <c r="Q26" i="6" s="1"/>
  <c r="N27" i="6"/>
  <c r="Q27" i="6" s="1"/>
  <c r="N28" i="6"/>
  <c r="Q28" i="6" s="1"/>
  <c r="N29" i="6"/>
  <c r="Q29" i="6" s="1"/>
  <c r="N30" i="6"/>
  <c r="N31" i="6"/>
  <c r="Q31" i="6" s="1"/>
  <c r="N21" i="6"/>
  <c r="S5" i="5"/>
  <c r="X5" i="5" s="1"/>
  <c r="O17" i="6"/>
  <c r="O19" i="6" s="1"/>
  <c r="N7" i="6"/>
  <c r="Q7" i="6" s="1"/>
  <c r="N8" i="6"/>
  <c r="Q8" i="6" s="1"/>
  <c r="N9" i="6"/>
  <c r="N10" i="6"/>
  <c r="Q10" i="6" s="1"/>
  <c r="N11" i="6"/>
  <c r="Q11" i="6" s="1"/>
  <c r="N12" i="6"/>
  <c r="Q12" i="6" s="1"/>
  <c r="N13" i="6"/>
  <c r="Q13" i="6" s="1"/>
  <c r="N14" i="6"/>
  <c r="Q14" i="6" s="1"/>
  <c r="N15" i="6"/>
  <c r="N16" i="6"/>
  <c r="Q16" i="6" s="1"/>
  <c r="N17" i="6"/>
  <c r="N6" i="6"/>
  <c r="Q6" i="6" s="1"/>
  <c r="Q9" i="6"/>
  <c r="Q15" i="6"/>
  <c r="Q53" i="6"/>
  <c r="Q42" i="6"/>
  <c r="Q33" i="6"/>
  <c r="Q30" i="6"/>
  <c r="Q22" i="6"/>
  <c r="S6" i="5"/>
  <c r="X6" i="5" s="1"/>
  <c r="S7" i="5"/>
  <c r="T7" i="5"/>
  <c r="W8" i="5"/>
  <c r="V8" i="5"/>
  <c r="V18" i="5" s="1"/>
  <c r="U8" i="5"/>
  <c r="U18" i="5" s="1"/>
  <c r="S8" i="5"/>
  <c r="W18" i="5"/>
  <c r="X13" i="5"/>
  <c r="X12" i="5"/>
  <c r="X10" i="5"/>
  <c r="O51" i="19"/>
  <c r="P40" i="19"/>
  <c r="O20" i="19"/>
  <c r="O7" i="19"/>
  <c r="O8" i="19"/>
  <c r="O9" i="19"/>
  <c r="O10" i="19"/>
  <c r="O11" i="19"/>
  <c r="O12" i="19"/>
  <c r="Q12" i="19" s="1"/>
  <c r="O13" i="19"/>
  <c r="O14" i="19"/>
  <c r="Q14" i="19" s="1"/>
  <c r="O15" i="19"/>
  <c r="H40" i="19"/>
  <c r="K58" i="19"/>
  <c r="J59" i="19"/>
  <c r="I59" i="19"/>
  <c r="G59" i="19"/>
  <c r="F59" i="19"/>
  <c r="P58" i="19"/>
  <c r="O58" i="19"/>
  <c r="H58" i="19"/>
  <c r="P57" i="19"/>
  <c r="O57" i="19"/>
  <c r="K57" i="19"/>
  <c r="H57" i="19"/>
  <c r="P56" i="19"/>
  <c r="O56" i="19"/>
  <c r="K56" i="19"/>
  <c r="H56" i="19"/>
  <c r="J54" i="19"/>
  <c r="I54" i="19"/>
  <c r="G54" i="19"/>
  <c r="F54" i="19"/>
  <c r="P53" i="19"/>
  <c r="O53" i="19"/>
  <c r="K53" i="19"/>
  <c r="H53" i="19"/>
  <c r="E53" i="19"/>
  <c r="D53" i="19"/>
  <c r="C53" i="19"/>
  <c r="B53" i="19"/>
  <c r="P52" i="19"/>
  <c r="O52" i="19"/>
  <c r="H52" i="19"/>
  <c r="E52" i="19"/>
  <c r="D52" i="19"/>
  <c r="C52" i="19"/>
  <c r="B52" i="19"/>
  <c r="P51" i="19"/>
  <c r="H51" i="19"/>
  <c r="E51" i="19"/>
  <c r="D51" i="19"/>
  <c r="C51" i="19"/>
  <c r="B51" i="19"/>
  <c r="P50" i="19"/>
  <c r="O50" i="19"/>
  <c r="K50" i="19"/>
  <c r="H50" i="19"/>
  <c r="E50" i="19"/>
  <c r="D50" i="19"/>
  <c r="C50" i="19"/>
  <c r="B50" i="19"/>
  <c r="P49" i="19"/>
  <c r="O49" i="19"/>
  <c r="H49" i="19"/>
  <c r="E49" i="19"/>
  <c r="D49" i="19"/>
  <c r="C49" i="19"/>
  <c r="B49" i="19"/>
  <c r="P48" i="19"/>
  <c r="O48" i="19"/>
  <c r="K48" i="19"/>
  <c r="H48" i="19"/>
  <c r="E48" i="19"/>
  <c r="D48" i="19"/>
  <c r="C48" i="19"/>
  <c r="B48" i="19"/>
  <c r="P47" i="19"/>
  <c r="O47" i="19"/>
  <c r="H47" i="19"/>
  <c r="E47" i="19"/>
  <c r="D47" i="19"/>
  <c r="C47" i="19"/>
  <c r="B47" i="19"/>
  <c r="J45" i="19"/>
  <c r="I45" i="19"/>
  <c r="G45" i="19"/>
  <c r="F45" i="19"/>
  <c r="P44" i="19"/>
  <c r="O44" i="19"/>
  <c r="H44" i="19"/>
  <c r="E44" i="19"/>
  <c r="D44" i="19"/>
  <c r="C44" i="19"/>
  <c r="B44" i="19"/>
  <c r="P43" i="19"/>
  <c r="O43" i="19"/>
  <c r="H43" i="19"/>
  <c r="E43" i="19"/>
  <c r="D43" i="19"/>
  <c r="C43" i="19"/>
  <c r="B43" i="19"/>
  <c r="P42" i="19"/>
  <c r="O42" i="19"/>
  <c r="K42" i="19"/>
  <c r="H42" i="19"/>
  <c r="E42" i="19"/>
  <c r="D42" i="19"/>
  <c r="C42" i="19"/>
  <c r="B42" i="19"/>
  <c r="P41" i="19"/>
  <c r="O41" i="19"/>
  <c r="H41" i="19"/>
  <c r="E41" i="19"/>
  <c r="D41" i="19"/>
  <c r="C41" i="19"/>
  <c r="B41" i="19"/>
  <c r="Q40" i="19"/>
  <c r="E40" i="19"/>
  <c r="D40" i="19"/>
  <c r="C40" i="19"/>
  <c r="B40" i="19"/>
  <c r="P39" i="19"/>
  <c r="O39" i="19"/>
  <c r="K39" i="19"/>
  <c r="H39" i="19"/>
  <c r="E39" i="19"/>
  <c r="D39" i="19"/>
  <c r="C39" i="19"/>
  <c r="B39" i="19"/>
  <c r="P38" i="19"/>
  <c r="O38" i="19"/>
  <c r="H38" i="19"/>
  <c r="E38" i="19"/>
  <c r="D38" i="19"/>
  <c r="C38" i="19"/>
  <c r="B38" i="19"/>
  <c r="P37" i="19"/>
  <c r="O37" i="19"/>
  <c r="H37" i="19"/>
  <c r="E37" i="19"/>
  <c r="D37" i="19"/>
  <c r="C37" i="19"/>
  <c r="B37" i="19"/>
  <c r="P36" i="19"/>
  <c r="O36" i="19"/>
  <c r="K36" i="19"/>
  <c r="H36" i="19"/>
  <c r="E36" i="19"/>
  <c r="D36" i="19"/>
  <c r="C36" i="19"/>
  <c r="B36" i="19"/>
  <c r="M34" i="19"/>
  <c r="M60" i="19" s="1"/>
  <c r="L34" i="19"/>
  <c r="L60" i="19" s="1"/>
  <c r="G34" i="19"/>
  <c r="F34" i="19"/>
  <c r="P33" i="19"/>
  <c r="N33" i="19"/>
  <c r="P32" i="19"/>
  <c r="O32" i="19"/>
  <c r="N32" i="19"/>
  <c r="P31" i="19"/>
  <c r="O31" i="19"/>
  <c r="N31" i="19"/>
  <c r="P30" i="19"/>
  <c r="O30" i="19"/>
  <c r="H30" i="19"/>
  <c r="P29" i="19"/>
  <c r="O29" i="19"/>
  <c r="H29" i="19"/>
  <c r="P28" i="19"/>
  <c r="O28" i="19"/>
  <c r="H28" i="19"/>
  <c r="P27" i="19"/>
  <c r="O27" i="19"/>
  <c r="H27" i="19"/>
  <c r="P26" i="19"/>
  <c r="O26" i="19"/>
  <c r="H26" i="19"/>
  <c r="P25" i="19"/>
  <c r="O25" i="19"/>
  <c r="Q25" i="19" s="1"/>
  <c r="H25" i="19"/>
  <c r="P24" i="19"/>
  <c r="O24" i="19"/>
  <c r="H24" i="19"/>
  <c r="P23" i="19"/>
  <c r="O23" i="19"/>
  <c r="H23" i="19"/>
  <c r="P22" i="19"/>
  <c r="O22" i="19"/>
  <c r="H22" i="19"/>
  <c r="P21" i="19"/>
  <c r="O21" i="19"/>
  <c r="H21" i="19"/>
  <c r="P20" i="19"/>
  <c r="H20" i="19"/>
  <c r="J18" i="19"/>
  <c r="I18" i="19"/>
  <c r="G18" i="19"/>
  <c r="F18" i="19"/>
  <c r="P17" i="19"/>
  <c r="O17" i="19"/>
  <c r="K17" i="19"/>
  <c r="H17" i="19"/>
  <c r="E17" i="19"/>
  <c r="D17" i="19"/>
  <c r="C17" i="19"/>
  <c r="B17" i="19"/>
  <c r="P16" i="19"/>
  <c r="O16" i="19"/>
  <c r="H16" i="19"/>
  <c r="E16" i="19"/>
  <c r="D16" i="19"/>
  <c r="C16" i="19"/>
  <c r="B16" i="19"/>
  <c r="P15" i="19"/>
  <c r="H15" i="19"/>
  <c r="E15" i="19"/>
  <c r="D15" i="19"/>
  <c r="C15" i="19"/>
  <c r="B15" i="19"/>
  <c r="P14" i="19"/>
  <c r="H14" i="19"/>
  <c r="E14" i="19"/>
  <c r="D14" i="19"/>
  <c r="C14" i="19"/>
  <c r="B14" i="19"/>
  <c r="P13" i="19"/>
  <c r="H13" i="19"/>
  <c r="E13" i="19"/>
  <c r="D13" i="19"/>
  <c r="C13" i="19"/>
  <c r="B13" i="19"/>
  <c r="P12" i="19"/>
  <c r="H12" i="19"/>
  <c r="E12" i="19"/>
  <c r="D12" i="19"/>
  <c r="C12" i="19"/>
  <c r="B12" i="19"/>
  <c r="P11" i="19"/>
  <c r="Q11" i="19" s="1"/>
  <c r="H11" i="19"/>
  <c r="E11" i="19"/>
  <c r="D11" i="19"/>
  <c r="C11" i="19"/>
  <c r="B11" i="19"/>
  <c r="P10" i="19"/>
  <c r="H10" i="19"/>
  <c r="E10" i="19"/>
  <c r="D10" i="19"/>
  <c r="C10" i="19"/>
  <c r="B10" i="19"/>
  <c r="P9" i="19"/>
  <c r="Q9" i="19"/>
  <c r="H9" i="19"/>
  <c r="E9" i="19"/>
  <c r="D9" i="19"/>
  <c r="C9" i="19"/>
  <c r="B9" i="19"/>
  <c r="P8" i="19"/>
  <c r="H8" i="19"/>
  <c r="E8" i="19"/>
  <c r="D8" i="19"/>
  <c r="C8" i="19"/>
  <c r="B8" i="19"/>
  <c r="P7" i="19"/>
  <c r="Q7" i="19"/>
  <c r="H7" i="19"/>
  <c r="E7" i="19"/>
  <c r="D7" i="19"/>
  <c r="C7" i="19"/>
  <c r="B7" i="19"/>
  <c r="P6" i="19"/>
  <c r="O6" i="19"/>
  <c r="H6" i="19"/>
  <c r="E6" i="19"/>
  <c r="D6" i="19"/>
  <c r="C6" i="19"/>
  <c r="B6" i="19"/>
  <c r="T18" i="5" l="1"/>
  <c r="X7" i="5"/>
  <c r="X9" i="5"/>
  <c r="AZ66" i="1"/>
  <c r="BD57" i="1"/>
  <c r="AX57" i="1"/>
  <c r="AX66" i="1" s="1"/>
  <c r="AF66" i="1"/>
  <c r="K66" i="1"/>
  <c r="AR19" i="1"/>
  <c r="BK19" i="1"/>
  <c r="BL57" i="1"/>
  <c r="H66" i="1"/>
  <c r="AS66" i="1"/>
  <c r="BK62" i="1"/>
  <c r="AV66" i="1"/>
  <c r="BM64" i="1"/>
  <c r="BM65" i="1" s="1"/>
  <c r="BM62" i="1"/>
  <c r="Q59" i="6"/>
  <c r="Q44" i="6"/>
  <c r="Q55" i="6"/>
  <c r="N36" i="6"/>
  <c r="N47" i="6"/>
  <c r="O62" i="6"/>
  <c r="BK57" i="1"/>
  <c r="AR47" i="1"/>
  <c r="BK47" i="1"/>
  <c r="BL47" i="1"/>
  <c r="BL66" i="1" s="1"/>
  <c r="BJ66" i="1"/>
  <c r="BD66" i="1"/>
  <c r="BE66" i="1"/>
  <c r="AW66" i="1"/>
  <c r="BM52" i="1"/>
  <c r="BM57" i="1" s="1"/>
  <c r="X66" i="1"/>
  <c r="AQ66" i="1"/>
  <c r="AU66" i="1"/>
  <c r="BG66" i="1"/>
  <c r="Y66" i="1"/>
  <c r="BM47" i="1"/>
  <c r="Z66" i="1"/>
  <c r="BK36" i="1"/>
  <c r="BA66" i="1"/>
  <c r="BM36" i="1"/>
  <c r="BM19" i="1"/>
  <c r="X8" i="5"/>
  <c r="X14" i="5"/>
  <c r="Q54" i="6"/>
  <c r="N57" i="6"/>
  <c r="Q52" i="6"/>
  <c r="Q43" i="6"/>
  <c r="Q47" i="6" s="1"/>
  <c r="O47" i="6"/>
  <c r="P36" i="6"/>
  <c r="P66" i="6" s="1"/>
  <c r="S18" i="5"/>
  <c r="Q17" i="6"/>
  <c r="Q19" i="6" s="1"/>
  <c r="N19" i="6"/>
  <c r="Q62" i="6"/>
  <c r="O57" i="6"/>
  <c r="N62" i="6"/>
  <c r="Q49" i="6"/>
  <c r="Q21" i="6"/>
  <c r="Q36" i="6" s="1"/>
  <c r="Q15" i="19"/>
  <c r="Q51" i="19"/>
  <c r="Q16" i="19"/>
  <c r="Q26" i="19"/>
  <c r="Q32" i="19"/>
  <c r="Q33" i="19"/>
  <c r="Q56" i="19"/>
  <c r="Q29" i="19"/>
  <c r="Q24" i="19"/>
  <c r="Q23" i="19"/>
  <c r="P34" i="19"/>
  <c r="Q8" i="19"/>
  <c r="Q10" i="19"/>
  <c r="Q17" i="19"/>
  <c r="Q42" i="19"/>
  <c r="Q44" i="19"/>
  <c r="G60" i="19"/>
  <c r="F60" i="19"/>
  <c r="P18" i="19"/>
  <c r="K18" i="19"/>
  <c r="K45" i="19"/>
  <c r="K59" i="19"/>
  <c r="Q58" i="19"/>
  <c r="I60" i="19"/>
  <c r="P59" i="19"/>
  <c r="O59" i="19"/>
  <c r="H59" i="19"/>
  <c r="Q57" i="19"/>
  <c r="J60" i="19"/>
  <c r="K54" i="19"/>
  <c r="Q50" i="19"/>
  <c r="Q52" i="19"/>
  <c r="Q48" i="19"/>
  <c r="H54" i="19"/>
  <c r="Q49" i="19"/>
  <c r="O54" i="19"/>
  <c r="Q53" i="19"/>
  <c r="Q36" i="19"/>
  <c r="Q37" i="19"/>
  <c r="Q41" i="19"/>
  <c r="Q38" i="19"/>
  <c r="Q43" i="19"/>
  <c r="P45" i="19"/>
  <c r="H45" i="19"/>
  <c r="N34" i="19"/>
  <c r="N60" i="19" s="1"/>
  <c r="Q20" i="19"/>
  <c r="Q21" i="19"/>
  <c r="Q22" i="19"/>
  <c r="Q30" i="19"/>
  <c r="Q31" i="19"/>
  <c r="Q27" i="19"/>
  <c r="Q28" i="19"/>
  <c r="H34" i="19"/>
  <c r="H18" i="19"/>
  <c r="O18" i="19"/>
  <c r="Q13" i="19"/>
  <c r="O34" i="19"/>
  <c r="Q6" i="19"/>
  <c r="Q47" i="19"/>
  <c r="O45" i="19"/>
  <c r="P54" i="19"/>
  <c r="Q39" i="19"/>
  <c r="X18" i="5" l="1"/>
  <c r="AR66" i="1"/>
  <c r="N66" i="6"/>
  <c r="BK66" i="1"/>
  <c r="BM66" i="1"/>
  <c r="Q57" i="6"/>
  <c r="Q66" i="6" s="1"/>
  <c r="O66" i="6"/>
  <c r="Q59" i="19"/>
  <c r="P60" i="19"/>
  <c r="Q34" i="19"/>
  <c r="Q18" i="19"/>
  <c r="Q45" i="19"/>
  <c r="K60" i="19"/>
  <c r="Q54" i="19"/>
  <c r="H60" i="19"/>
  <c r="O60" i="19"/>
  <c r="Q60" i="19" l="1"/>
  <c r="K64" i="18"/>
  <c r="Z64" i="18" s="1"/>
  <c r="Z65" i="18" s="1"/>
  <c r="J64" i="18"/>
  <c r="D60" i="15"/>
  <c r="C60" i="15"/>
  <c r="F78" i="14"/>
  <c r="F79" i="14" s="1"/>
  <c r="G78" i="14"/>
  <c r="G79" i="14" s="1"/>
  <c r="H78" i="14"/>
  <c r="H79" i="14" s="1"/>
  <c r="I78" i="14"/>
  <c r="I79" i="14" s="1"/>
  <c r="J78" i="14"/>
  <c r="J79" i="14" s="1"/>
  <c r="K78" i="14"/>
  <c r="K79" i="14" s="1"/>
  <c r="L78" i="14"/>
  <c r="L79" i="14" s="1"/>
  <c r="M78" i="14"/>
  <c r="M79" i="14" s="1"/>
  <c r="N78" i="14"/>
  <c r="N79" i="14" s="1"/>
  <c r="C77" i="14"/>
  <c r="C78" i="14" s="1"/>
  <c r="C79" i="14" s="1"/>
  <c r="B22" i="14"/>
  <c r="B23" i="14"/>
  <c r="F18" i="5"/>
  <c r="E18" i="5"/>
  <c r="D18" i="5"/>
  <c r="C18" i="5"/>
  <c r="G17" i="5"/>
  <c r="F64" i="6"/>
  <c r="H17" i="5" s="1"/>
  <c r="M17" i="5" s="1"/>
  <c r="J64" i="6"/>
  <c r="M64" i="6" s="1"/>
  <c r="E64" i="6"/>
  <c r="E60" i="15" s="1"/>
  <c r="D77" i="14"/>
  <c r="D71" i="14"/>
  <c r="D69" i="14"/>
  <c r="D59" i="14"/>
  <c r="I64" i="18" l="1"/>
  <c r="I65" i="18" s="1"/>
  <c r="O77" i="14"/>
  <c r="O78" i="14" s="1"/>
  <c r="O79" i="14" s="1"/>
  <c r="P77" i="14"/>
  <c r="P78" i="14" s="1"/>
  <c r="P79" i="14" s="1"/>
  <c r="D78" i="14"/>
  <c r="D79" i="14" s="1"/>
  <c r="E77" i="14"/>
  <c r="E78" i="14" s="1"/>
  <c r="E79" i="14" s="1"/>
  <c r="I64" i="6"/>
  <c r="F60" i="15" s="1"/>
  <c r="F59" i="15" s="1"/>
  <c r="Y64" i="18"/>
  <c r="Y65" i="18" s="1"/>
  <c r="C60" i="14"/>
  <c r="C58" i="14"/>
  <c r="D58" i="14"/>
  <c r="D13" i="14"/>
  <c r="D19" i="14"/>
  <c r="D17" i="14"/>
  <c r="C17" i="14"/>
  <c r="C19" i="14"/>
  <c r="D16" i="14"/>
  <c r="C14" i="14"/>
  <c r="C16" i="14"/>
  <c r="C11" i="14"/>
  <c r="D10" i="14"/>
  <c r="D11" i="14"/>
  <c r="D20" i="14"/>
  <c r="P20" i="14" s="1"/>
  <c r="D12" i="14"/>
  <c r="C10" i="14"/>
  <c r="C13" i="14"/>
  <c r="D15" i="14"/>
  <c r="D14" i="14"/>
  <c r="C15" i="14"/>
  <c r="E19" i="14"/>
  <c r="F65" i="6"/>
  <c r="I65" i="6" s="1"/>
  <c r="J65" i="6" l="1"/>
  <c r="X64" i="18"/>
  <c r="X65" i="18" s="1"/>
  <c r="Q77" i="14"/>
  <c r="Q78" i="14" s="1"/>
  <c r="Q79" i="14" s="1"/>
  <c r="E71" i="14"/>
  <c r="C71" i="14"/>
  <c r="E69" i="14"/>
  <c r="C69" i="14"/>
  <c r="E59" i="14"/>
  <c r="C59" i="14"/>
  <c r="E58" i="14"/>
  <c r="D21" i="14"/>
  <c r="C12" i="14"/>
  <c r="E20" i="14"/>
  <c r="E21" i="14" s="1"/>
  <c r="C20" i="14"/>
  <c r="N17" i="5" l="1"/>
  <c r="R17" i="5" s="1"/>
  <c r="M65" i="6"/>
  <c r="O20" i="14"/>
  <c r="Q20" i="14" s="1"/>
  <c r="C21" i="14"/>
  <c r="L57" i="6"/>
  <c r="L47" i="6"/>
  <c r="F17" i="18"/>
  <c r="F13" i="18"/>
  <c r="F11" i="18"/>
  <c r="F9" i="18"/>
  <c r="F26" i="18" l="1"/>
  <c r="F41" i="18"/>
  <c r="F43" i="18"/>
  <c r="F42" i="18"/>
  <c r="F44" i="18"/>
  <c r="F38" i="18"/>
  <c r="F59" i="18"/>
  <c r="F6" i="18"/>
  <c r="F25" i="18"/>
  <c r="F27" i="18"/>
  <c r="F31" i="18"/>
  <c r="F33" i="18"/>
  <c r="F29" i="18"/>
  <c r="F23" i="18"/>
  <c r="F16" i="18"/>
  <c r="F10" i="18"/>
  <c r="F7" i="18"/>
  <c r="F45" i="18"/>
  <c r="F39" i="18"/>
  <c r="H62" i="18"/>
  <c r="F15" i="18"/>
  <c r="F12" i="18"/>
  <c r="F28" i="18"/>
  <c r="F22" i="18"/>
  <c r="F8" i="18"/>
  <c r="F40" i="18"/>
  <c r="F14" i="18"/>
  <c r="F30" i="18"/>
  <c r="F24" i="18"/>
  <c r="F46" i="18"/>
  <c r="F62" i="18" l="1"/>
  <c r="H36" i="18"/>
  <c r="F21" i="18"/>
  <c r="F36" i="18" s="1"/>
  <c r="G62" i="18"/>
  <c r="G36" i="18"/>
  <c r="H47" i="18" l="1"/>
  <c r="G47" i="18"/>
  <c r="F47" i="18"/>
  <c r="H57" i="18"/>
  <c r="G57" i="18"/>
  <c r="F57" i="18"/>
  <c r="V21" i="18"/>
  <c r="H19" i="18"/>
  <c r="G19" i="18"/>
  <c r="F19" i="18"/>
  <c r="B60" i="18"/>
  <c r="C60" i="18"/>
  <c r="D60" i="18"/>
  <c r="E60" i="18"/>
  <c r="B61" i="18"/>
  <c r="C61" i="18"/>
  <c r="D61" i="18"/>
  <c r="E61" i="18"/>
  <c r="C59" i="18"/>
  <c r="D59" i="18"/>
  <c r="E59" i="18"/>
  <c r="B59" i="18"/>
  <c r="B50" i="18"/>
  <c r="C50" i="18"/>
  <c r="D50" i="18"/>
  <c r="E50" i="18"/>
  <c r="B51" i="18"/>
  <c r="C51" i="18"/>
  <c r="D51" i="18"/>
  <c r="E51" i="18"/>
  <c r="B52" i="18"/>
  <c r="C52" i="18"/>
  <c r="D52" i="18"/>
  <c r="E52" i="18"/>
  <c r="B53" i="18"/>
  <c r="C53" i="18"/>
  <c r="D53" i="18"/>
  <c r="E53" i="18"/>
  <c r="B54" i="18"/>
  <c r="C54" i="18"/>
  <c r="D54" i="18"/>
  <c r="E54" i="18"/>
  <c r="B55" i="18"/>
  <c r="C55" i="18"/>
  <c r="D55" i="18"/>
  <c r="E55" i="18"/>
  <c r="B56" i="18"/>
  <c r="C56" i="18"/>
  <c r="D56" i="18"/>
  <c r="E56" i="18"/>
  <c r="C49" i="18"/>
  <c r="D49" i="18"/>
  <c r="E49" i="18"/>
  <c r="B49" i="18"/>
  <c r="B39" i="18"/>
  <c r="C39" i="18"/>
  <c r="D39" i="18"/>
  <c r="E39" i="18"/>
  <c r="B40" i="18"/>
  <c r="C40" i="18"/>
  <c r="D40" i="18"/>
  <c r="E40" i="18"/>
  <c r="B41" i="18"/>
  <c r="C41" i="18"/>
  <c r="D41" i="18"/>
  <c r="E41" i="18"/>
  <c r="B42" i="18"/>
  <c r="C42" i="18"/>
  <c r="D42" i="18"/>
  <c r="E42" i="18"/>
  <c r="B43" i="18"/>
  <c r="C43" i="18"/>
  <c r="D43" i="18"/>
  <c r="E43" i="18"/>
  <c r="B44" i="18"/>
  <c r="C44" i="18"/>
  <c r="D44" i="18"/>
  <c r="E44" i="18"/>
  <c r="B45" i="18"/>
  <c r="C45" i="18"/>
  <c r="D45" i="18"/>
  <c r="E45" i="18"/>
  <c r="B46" i="18"/>
  <c r="C46" i="18"/>
  <c r="D46" i="18"/>
  <c r="E46" i="18"/>
  <c r="C38" i="18"/>
  <c r="D38" i="18"/>
  <c r="E38" i="18"/>
  <c r="B38" i="18"/>
  <c r="B22" i="18"/>
  <c r="C22" i="18"/>
  <c r="D22" i="18"/>
  <c r="E22" i="18"/>
  <c r="B23" i="18"/>
  <c r="C23" i="18"/>
  <c r="D23" i="18"/>
  <c r="E23" i="18"/>
  <c r="B24" i="18"/>
  <c r="C24" i="18"/>
  <c r="D24" i="18"/>
  <c r="E24" i="18"/>
  <c r="B25" i="18"/>
  <c r="C25" i="18"/>
  <c r="D25" i="18"/>
  <c r="E25" i="18"/>
  <c r="B26" i="18"/>
  <c r="C26" i="18"/>
  <c r="D26" i="18"/>
  <c r="E26" i="18"/>
  <c r="B27" i="18"/>
  <c r="C27" i="18"/>
  <c r="D27" i="18"/>
  <c r="E27" i="18"/>
  <c r="B28" i="18"/>
  <c r="C28" i="18"/>
  <c r="D28" i="18"/>
  <c r="E28" i="18"/>
  <c r="B29" i="18"/>
  <c r="C29" i="18"/>
  <c r="D29" i="18"/>
  <c r="E29" i="18"/>
  <c r="B30" i="18"/>
  <c r="C30" i="18"/>
  <c r="D30" i="18"/>
  <c r="E30" i="18"/>
  <c r="B31" i="18"/>
  <c r="C31" i="18"/>
  <c r="D31" i="18"/>
  <c r="E31" i="18"/>
  <c r="B32" i="18"/>
  <c r="C32" i="18"/>
  <c r="D32" i="18"/>
  <c r="E32" i="18"/>
  <c r="B33" i="18"/>
  <c r="C33" i="18"/>
  <c r="D33" i="18"/>
  <c r="E33" i="18"/>
  <c r="B34" i="18"/>
  <c r="C34" i="18"/>
  <c r="D34" i="18"/>
  <c r="E34" i="18"/>
  <c r="B35" i="18"/>
  <c r="C35" i="18"/>
  <c r="D35" i="18"/>
  <c r="E35" i="18"/>
  <c r="C21" i="18"/>
  <c r="D21" i="18"/>
  <c r="E21" i="18"/>
  <c r="B21" i="18"/>
  <c r="B18" i="18"/>
  <c r="C18" i="18"/>
  <c r="D18" i="18"/>
  <c r="E18" i="18"/>
  <c r="M54" i="6"/>
  <c r="M35" i="6"/>
  <c r="M34" i="6"/>
  <c r="P8" i="5" s="1"/>
  <c r="J42" i="6"/>
  <c r="M42" i="6" s="1"/>
  <c r="F66" i="18" l="1"/>
  <c r="H66" i="18"/>
  <c r="G66" i="18"/>
  <c r="B60" i="6"/>
  <c r="B57" i="15" s="1"/>
  <c r="C60" i="6"/>
  <c r="C57" i="15" s="1"/>
  <c r="D60" i="6"/>
  <c r="D57" i="15" s="1"/>
  <c r="E60" i="6"/>
  <c r="E57" i="15" s="1"/>
  <c r="B61" i="6"/>
  <c r="B58" i="15" s="1"/>
  <c r="C61" i="6"/>
  <c r="C58" i="15" s="1"/>
  <c r="D61" i="6"/>
  <c r="D58" i="15" s="1"/>
  <c r="E61" i="6"/>
  <c r="E58" i="15" s="1"/>
  <c r="C59" i="6"/>
  <c r="C56" i="15" s="1"/>
  <c r="D59" i="6"/>
  <c r="D56" i="15" s="1"/>
  <c r="E59" i="6"/>
  <c r="E56" i="15" s="1"/>
  <c r="B59" i="6"/>
  <c r="B56" i="15" s="1"/>
  <c r="B50" i="6"/>
  <c r="B48" i="15" s="1"/>
  <c r="C50" i="6"/>
  <c r="C48" i="15" s="1"/>
  <c r="D50" i="6"/>
  <c r="D48" i="15" s="1"/>
  <c r="E50" i="6"/>
  <c r="E48" i="15" s="1"/>
  <c r="B51" i="6"/>
  <c r="B49" i="15" s="1"/>
  <c r="C51" i="6"/>
  <c r="C49" i="15" s="1"/>
  <c r="D51" i="6"/>
  <c r="D49" i="15" s="1"/>
  <c r="E51" i="6"/>
  <c r="E49" i="15" s="1"/>
  <c r="B52" i="6"/>
  <c r="B50" i="15" s="1"/>
  <c r="C52" i="6"/>
  <c r="C50" i="15" s="1"/>
  <c r="D52" i="6"/>
  <c r="D50" i="15" s="1"/>
  <c r="E52" i="6"/>
  <c r="E50" i="15" s="1"/>
  <c r="B53" i="6"/>
  <c r="B51" i="15" s="1"/>
  <c r="C53" i="6"/>
  <c r="C51" i="15" s="1"/>
  <c r="D53" i="6"/>
  <c r="D51" i="15" s="1"/>
  <c r="E53" i="6"/>
  <c r="E51" i="15" s="1"/>
  <c r="B54" i="6"/>
  <c r="B52" i="15" s="1"/>
  <c r="C54" i="6"/>
  <c r="C52" i="15" s="1"/>
  <c r="D54" i="6"/>
  <c r="D52" i="15" s="1"/>
  <c r="E54" i="6"/>
  <c r="E52" i="15" s="1"/>
  <c r="B55" i="6"/>
  <c r="B53" i="15" s="1"/>
  <c r="C55" i="6"/>
  <c r="C53" i="15" s="1"/>
  <c r="D55" i="6"/>
  <c r="D53" i="15" s="1"/>
  <c r="E55" i="6"/>
  <c r="E53" i="15" s="1"/>
  <c r="B56" i="6"/>
  <c r="B54" i="15" s="1"/>
  <c r="C56" i="6"/>
  <c r="C54" i="15" s="1"/>
  <c r="D56" i="6"/>
  <c r="D54" i="15" s="1"/>
  <c r="E56" i="6"/>
  <c r="E54" i="15" s="1"/>
  <c r="C49" i="6"/>
  <c r="C47" i="15" s="1"/>
  <c r="D49" i="6"/>
  <c r="D47" i="15" s="1"/>
  <c r="E49" i="6"/>
  <c r="E47" i="15" s="1"/>
  <c r="B49" i="6"/>
  <c r="B47" i="15" s="1"/>
  <c r="B39" i="6"/>
  <c r="B38" i="15" s="1"/>
  <c r="C39" i="6"/>
  <c r="C38" i="15" s="1"/>
  <c r="D39" i="6"/>
  <c r="D38" i="15" s="1"/>
  <c r="E39" i="6"/>
  <c r="E38" i="15" s="1"/>
  <c r="B40" i="6"/>
  <c r="B39" i="15" s="1"/>
  <c r="C40" i="6"/>
  <c r="C39" i="15" s="1"/>
  <c r="D40" i="6"/>
  <c r="D39" i="15" s="1"/>
  <c r="E40" i="6"/>
  <c r="E39" i="15" s="1"/>
  <c r="B41" i="6"/>
  <c r="B40" i="15" s="1"/>
  <c r="C41" i="6"/>
  <c r="C40" i="15" s="1"/>
  <c r="D41" i="6"/>
  <c r="D40" i="15" s="1"/>
  <c r="E41" i="6"/>
  <c r="E40" i="15" s="1"/>
  <c r="B42" i="6"/>
  <c r="B41" i="15" s="1"/>
  <c r="C42" i="6"/>
  <c r="C41" i="15" s="1"/>
  <c r="D42" i="6"/>
  <c r="D41" i="15" s="1"/>
  <c r="E42" i="6"/>
  <c r="E41" i="15" s="1"/>
  <c r="B43" i="6"/>
  <c r="B42" i="15" s="1"/>
  <c r="C43" i="6"/>
  <c r="C42" i="15" s="1"/>
  <c r="D43" i="6"/>
  <c r="D42" i="15" s="1"/>
  <c r="E43" i="6"/>
  <c r="E42" i="15" s="1"/>
  <c r="B44" i="6"/>
  <c r="B43" i="15" s="1"/>
  <c r="C44" i="6"/>
  <c r="C43" i="15" s="1"/>
  <c r="D44" i="6"/>
  <c r="D43" i="15" s="1"/>
  <c r="E44" i="6"/>
  <c r="E43" i="15" s="1"/>
  <c r="B45" i="6"/>
  <c r="B44" i="15" s="1"/>
  <c r="C45" i="6"/>
  <c r="C44" i="15" s="1"/>
  <c r="D45" i="6"/>
  <c r="D44" i="15" s="1"/>
  <c r="E45" i="6"/>
  <c r="E44" i="15" s="1"/>
  <c r="B46" i="6"/>
  <c r="B45" i="15" s="1"/>
  <c r="C46" i="6"/>
  <c r="C45" i="15" s="1"/>
  <c r="D46" i="6"/>
  <c r="D45" i="15" s="1"/>
  <c r="E46" i="6"/>
  <c r="E45" i="15" s="1"/>
  <c r="C38" i="6"/>
  <c r="C37" i="15" s="1"/>
  <c r="D38" i="6"/>
  <c r="D37" i="15" s="1"/>
  <c r="E38" i="6"/>
  <c r="E37" i="15" s="1"/>
  <c r="B38" i="6"/>
  <c r="B37" i="15" s="1"/>
  <c r="B22" i="6"/>
  <c r="B22" i="15" s="1"/>
  <c r="C22" i="6"/>
  <c r="C22" i="15" s="1"/>
  <c r="D22" i="6"/>
  <c r="D22" i="15" s="1"/>
  <c r="E22" i="6"/>
  <c r="E22" i="15" s="1"/>
  <c r="B23" i="6"/>
  <c r="B23" i="15" s="1"/>
  <c r="C23" i="6"/>
  <c r="C23" i="15" s="1"/>
  <c r="D23" i="6"/>
  <c r="D23" i="15" s="1"/>
  <c r="E23" i="6"/>
  <c r="E23" i="15" s="1"/>
  <c r="B24" i="6"/>
  <c r="B24" i="15" s="1"/>
  <c r="C24" i="6"/>
  <c r="C24" i="15" s="1"/>
  <c r="D24" i="6"/>
  <c r="D24" i="15" s="1"/>
  <c r="E24" i="6"/>
  <c r="E24" i="15" s="1"/>
  <c r="B25" i="6"/>
  <c r="B25" i="15" s="1"/>
  <c r="C25" i="6"/>
  <c r="C25" i="15" s="1"/>
  <c r="D25" i="6"/>
  <c r="D25" i="15" s="1"/>
  <c r="E25" i="6"/>
  <c r="E25" i="15" s="1"/>
  <c r="B26" i="6"/>
  <c r="B26" i="15" s="1"/>
  <c r="C26" i="6"/>
  <c r="C26" i="15" s="1"/>
  <c r="D26" i="6"/>
  <c r="D26" i="15" s="1"/>
  <c r="E26" i="6"/>
  <c r="E26" i="15" s="1"/>
  <c r="B27" i="6"/>
  <c r="B27" i="15" s="1"/>
  <c r="C27" i="6"/>
  <c r="C27" i="15" s="1"/>
  <c r="D27" i="6"/>
  <c r="D27" i="15" s="1"/>
  <c r="E27" i="6"/>
  <c r="E27" i="15" s="1"/>
  <c r="B28" i="6"/>
  <c r="B28" i="15" s="1"/>
  <c r="C28" i="6"/>
  <c r="C28" i="15" s="1"/>
  <c r="D28" i="6"/>
  <c r="D28" i="15" s="1"/>
  <c r="E28" i="6"/>
  <c r="E28" i="15" s="1"/>
  <c r="B29" i="6"/>
  <c r="B29" i="15" s="1"/>
  <c r="C29" i="6"/>
  <c r="C29" i="15" s="1"/>
  <c r="D29" i="6"/>
  <c r="D29" i="15" s="1"/>
  <c r="E29" i="6"/>
  <c r="E29" i="15" s="1"/>
  <c r="B30" i="6"/>
  <c r="B30" i="15" s="1"/>
  <c r="C30" i="6"/>
  <c r="C30" i="15" s="1"/>
  <c r="D30" i="6"/>
  <c r="D30" i="15" s="1"/>
  <c r="E30" i="6"/>
  <c r="E30" i="15" s="1"/>
  <c r="B31" i="6"/>
  <c r="B31" i="15" s="1"/>
  <c r="C31" i="6"/>
  <c r="C31" i="15" s="1"/>
  <c r="D31" i="6"/>
  <c r="D31" i="15" s="1"/>
  <c r="E31" i="6"/>
  <c r="E31" i="15" s="1"/>
  <c r="B32" i="6"/>
  <c r="B32" i="15" s="1"/>
  <c r="C32" i="6"/>
  <c r="C32" i="15" s="1"/>
  <c r="D32" i="6"/>
  <c r="D32" i="15" s="1"/>
  <c r="E32" i="6"/>
  <c r="E32" i="15" s="1"/>
  <c r="B33" i="6"/>
  <c r="B33" i="15" s="1"/>
  <c r="C33" i="6"/>
  <c r="C33" i="15" s="1"/>
  <c r="D33" i="6"/>
  <c r="D33" i="15" s="1"/>
  <c r="E33" i="6"/>
  <c r="E33" i="15" s="1"/>
  <c r="B34" i="6"/>
  <c r="B34" i="15" s="1"/>
  <c r="C34" i="6"/>
  <c r="C34" i="15" s="1"/>
  <c r="D34" i="6"/>
  <c r="D34" i="15" s="1"/>
  <c r="E34" i="6"/>
  <c r="E34" i="15" s="1"/>
  <c r="B35" i="6"/>
  <c r="B35" i="15" s="1"/>
  <c r="C35" i="6"/>
  <c r="C35" i="15" s="1"/>
  <c r="D35" i="6"/>
  <c r="D35" i="15" s="1"/>
  <c r="E35" i="6"/>
  <c r="E35" i="15" s="1"/>
  <c r="C21" i="6"/>
  <c r="C21" i="15" s="1"/>
  <c r="D21" i="6"/>
  <c r="D21" i="15" s="1"/>
  <c r="E21" i="6"/>
  <c r="E21" i="15" s="1"/>
  <c r="B21" i="6"/>
  <c r="B21" i="15" s="1"/>
  <c r="B7" i="6"/>
  <c r="B8" i="15" s="1"/>
  <c r="C7" i="6"/>
  <c r="C8" i="15" s="1"/>
  <c r="D7" i="6"/>
  <c r="D8" i="15" s="1"/>
  <c r="E7" i="6"/>
  <c r="E8" i="15" s="1"/>
  <c r="B8" i="6"/>
  <c r="B9" i="15" s="1"/>
  <c r="C8" i="6"/>
  <c r="C9" i="15" s="1"/>
  <c r="D8" i="6"/>
  <c r="D9" i="15" s="1"/>
  <c r="E8" i="6"/>
  <c r="E9" i="15" s="1"/>
  <c r="B9" i="6"/>
  <c r="B10" i="15" s="1"/>
  <c r="C9" i="6"/>
  <c r="C10" i="15" s="1"/>
  <c r="D9" i="6"/>
  <c r="D10" i="15" s="1"/>
  <c r="E9" i="6"/>
  <c r="E10" i="15" s="1"/>
  <c r="B10" i="6"/>
  <c r="B11" i="15" s="1"/>
  <c r="C10" i="6"/>
  <c r="C11" i="15" s="1"/>
  <c r="D10" i="6"/>
  <c r="D11" i="15" s="1"/>
  <c r="E10" i="6"/>
  <c r="E11" i="15" s="1"/>
  <c r="B11" i="6"/>
  <c r="B12" i="15" s="1"/>
  <c r="C11" i="6"/>
  <c r="C12" i="15" s="1"/>
  <c r="D11" i="6"/>
  <c r="D12" i="15" s="1"/>
  <c r="E11" i="6"/>
  <c r="E12" i="15" s="1"/>
  <c r="B12" i="6"/>
  <c r="B13" i="15" s="1"/>
  <c r="C12" i="6"/>
  <c r="C13" i="15" s="1"/>
  <c r="D12" i="6"/>
  <c r="D13" i="15" s="1"/>
  <c r="E12" i="6"/>
  <c r="E13" i="15" s="1"/>
  <c r="B13" i="6"/>
  <c r="B14" i="15" s="1"/>
  <c r="C13" i="6"/>
  <c r="C14" i="15" s="1"/>
  <c r="D13" i="6"/>
  <c r="D14" i="15" s="1"/>
  <c r="E13" i="6"/>
  <c r="E14" i="15" s="1"/>
  <c r="B14" i="6"/>
  <c r="B15" i="15" s="1"/>
  <c r="C14" i="6"/>
  <c r="C15" i="15" s="1"/>
  <c r="D14" i="6"/>
  <c r="D15" i="15" s="1"/>
  <c r="E14" i="6"/>
  <c r="E15" i="15" s="1"/>
  <c r="B15" i="6"/>
  <c r="B16" i="15" s="1"/>
  <c r="C15" i="6"/>
  <c r="C16" i="15" s="1"/>
  <c r="D15" i="6"/>
  <c r="D16" i="15" s="1"/>
  <c r="E15" i="6"/>
  <c r="E16" i="15" s="1"/>
  <c r="B16" i="6"/>
  <c r="B17" i="15" s="1"/>
  <c r="C16" i="6"/>
  <c r="C17" i="15" s="1"/>
  <c r="D16" i="6"/>
  <c r="D17" i="15" s="1"/>
  <c r="E16" i="6"/>
  <c r="E17" i="15" s="1"/>
  <c r="B17" i="6"/>
  <c r="B18" i="15" s="1"/>
  <c r="C17" i="6"/>
  <c r="C18" i="15" s="1"/>
  <c r="D17" i="6"/>
  <c r="D18" i="15" s="1"/>
  <c r="E17" i="6"/>
  <c r="E18" i="15" s="1"/>
  <c r="B18" i="6"/>
  <c r="B19" i="15" s="1"/>
  <c r="C18" i="6"/>
  <c r="C19" i="15" s="1"/>
  <c r="D18" i="6"/>
  <c r="D19" i="15" s="1"/>
  <c r="E18" i="6"/>
  <c r="E19" i="15" s="1"/>
  <c r="C6" i="6"/>
  <c r="C7" i="15" s="1"/>
  <c r="D6" i="6"/>
  <c r="D7" i="15" s="1"/>
  <c r="E6" i="6"/>
  <c r="E7" i="15" s="1"/>
  <c r="B6" i="6"/>
  <c r="B7" i="15" s="1"/>
  <c r="T59" i="18"/>
  <c r="S59" i="18"/>
  <c r="Q59" i="18"/>
  <c r="P59" i="18"/>
  <c r="N59" i="18"/>
  <c r="M59" i="18"/>
  <c r="V49" i="18"/>
  <c r="T49" i="18"/>
  <c r="S49" i="18"/>
  <c r="Q49" i="18"/>
  <c r="P49" i="18"/>
  <c r="N49" i="18"/>
  <c r="M49" i="18"/>
  <c r="T38" i="18"/>
  <c r="Q38" i="18"/>
  <c r="N38" i="18"/>
  <c r="Z35" i="18"/>
  <c r="W34" i="18"/>
  <c r="Z34" i="18" s="1"/>
  <c r="Q33" i="18"/>
  <c r="P33" i="18"/>
  <c r="N33" i="18"/>
  <c r="M33" i="18"/>
  <c r="S21" i="18"/>
  <c r="Q21" i="18"/>
  <c r="S6" i="18"/>
  <c r="Q6" i="18"/>
  <c r="P6" i="18"/>
  <c r="N6" i="18"/>
  <c r="M6" i="18"/>
  <c r="K6" i="18"/>
  <c r="J6" i="18"/>
  <c r="V6" i="18" l="1"/>
  <c r="Y6" i="18" s="1"/>
  <c r="J6" i="6"/>
  <c r="M6" i="6" s="1"/>
  <c r="J7" i="6"/>
  <c r="J12" i="6"/>
  <c r="M12" i="6" s="1"/>
  <c r="J13" i="6"/>
  <c r="M13" i="6" s="1"/>
  <c r="J8" i="6"/>
  <c r="M8" i="6" s="1"/>
  <c r="J14" i="6"/>
  <c r="M14" i="6" s="1"/>
  <c r="J9" i="6"/>
  <c r="M9" i="6" s="1"/>
  <c r="J15" i="6"/>
  <c r="M15" i="6" s="1"/>
  <c r="J18" i="6"/>
  <c r="M18" i="6" s="1"/>
  <c r="J10" i="6"/>
  <c r="M10" i="6" s="1"/>
  <c r="J16" i="6"/>
  <c r="M16" i="6" s="1"/>
  <c r="O6" i="18"/>
  <c r="O33" i="18"/>
  <c r="T47" i="18"/>
  <c r="X34" i="18"/>
  <c r="Q47" i="18"/>
  <c r="T62" i="18"/>
  <c r="Q57" i="18"/>
  <c r="W38" i="18"/>
  <c r="N47" i="18"/>
  <c r="W21" i="18"/>
  <c r="U21" i="18" s="1"/>
  <c r="F7" i="6"/>
  <c r="F10" i="6"/>
  <c r="I10" i="6" s="1"/>
  <c r="F11" i="15" s="1"/>
  <c r="I6" i="6"/>
  <c r="K19" i="18"/>
  <c r="O17" i="14"/>
  <c r="C9" i="14"/>
  <c r="Y21" i="18"/>
  <c r="M36" i="18"/>
  <c r="S36" i="18"/>
  <c r="J38" i="18"/>
  <c r="S38" i="18"/>
  <c r="L59" i="18"/>
  <c r="V59" i="18"/>
  <c r="M62" i="18"/>
  <c r="J17" i="6"/>
  <c r="R6" i="18"/>
  <c r="I6" i="18"/>
  <c r="J19" i="18"/>
  <c r="M19" i="18"/>
  <c r="P17" i="14"/>
  <c r="T19" i="18"/>
  <c r="D9" i="14"/>
  <c r="N21" i="18"/>
  <c r="T21" i="18"/>
  <c r="T36" i="18" s="1"/>
  <c r="K38" i="18"/>
  <c r="J11" i="6"/>
  <c r="M11" i="6" s="1"/>
  <c r="L33" i="18"/>
  <c r="M38" i="18"/>
  <c r="V38" i="18"/>
  <c r="O59" i="18"/>
  <c r="L6" i="18"/>
  <c r="N6" i="5"/>
  <c r="R6" i="5" s="1"/>
  <c r="Y35" i="18"/>
  <c r="X35" i="18" s="1"/>
  <c r="P36" i="18"/>
  <c r="O21" i="18"/>
  <c r="F8" i="6"/>
  <c r="F14" i="6"/>
  <c r="I14" i="6" s="1"/>
  <c r="F15" i="15" s="1"/>
  <c r="K21" i="18"/>
  <c r="Q36" i="18"/>
  <c r="P38" i="18"/>
  <c r="J59" i="18"/>
  <c r="S62" i="18"/>
  <c r="R59" i="18"/>
  <c r="L49" i="18"/>
  <c r="M57" i="18"/>
  <c r="R49" i="18"/>
  <c r="S57" i="18"/>
  <c r="U34" i="18"/>
  <c r="N57" i="18"/>
  <c r="T57" i="18"/>
  <c r="J49" i="18"/>
  <c r="O49" i="18"/>
  <c r="P57" i="18"/>
  <c r="K59" i="18"/>
  <c r="W59" i="18"/>
  <c r="Q62" i="18"/>
  <c r="K49" i="18"/>
  <c r="W49" i="18"/>
  <c r="U49" i="18" s="1"/>
  <c r="F18" i="6"/>
  <c r="I18" i="6" s="1"/>
  <c r="F19" i="15" s="1"/>
  <c r="F16" i="6"/>
  <c r="F17" i="6"/>
  <c r="F15" i="6"/>
  <c r="I15" i="6" s="1"/>
  <c r="F16" i="15" s="1"/>
  <c r="F11" i="6"/>
  <c r="I11" i="6" s="1"/>
  <c r="F12" i="15" s="1"/>
  <c r="F9" i="6"/>
  <c r="I9" i="6" s="1"/>
  <c r="F10" i="15" s="1"/>
  <c r="U6" i="18" l="1"/>
  <c r="I8" i="6"/>
  <c r="F9" i="15" s="1"/>
  <c r="I16" i="6"/>
  <c r="F17" i="15" s="1"/>
  <c r="H7" i="5"/>
  <c r="N7" i="5"/>
  <c r="T66" i="18"/>
  <c r="E17" i="14"/>
  <c r="Z6" i="18"/>
  <c r="X6" i="18" s="1"/>
  <c r="W62" i="18"/>
  <c r="W47" i="18"/>
  <c r="L57" i="18"/>
  <c r="R62" i="18"/>
  <c r="K62" i="18"/>
  <c r="R57" i="18"/>
  <c r="O57" i="18"/>
  <c r="W36" i="18"/>
  <c r="O36" i="18"/>
  <c r="Z33" i="18"/>
  <c r="O62" i="18"/>
  <c r="L38" i="18"/>
  <c r="L47" i="18" s="1"/>
  <c r="M47" i="18"/>
  <c r="M66" i="18" s="1"/>
  <c r="V19" i="18"/>
  <c r="Y49" i="18"/>
  <c r="J57" i="18"/>
  <c r="I49" i="18"/>
  <c r="O38" i="18"/>
  <c r="O47" i="18" s="1"/>
  <c r="P47" i="18"/>
  <c r="W19" i="18"/>
  <c r="P19" i="18"/>
  <c r="F13" i="6"/>
  <c r="I13" i="6" s="1"/>
  <c r="F14" i="15" s="1"/>
  <c r="Z49" i="18"/>
  <c r="K57" i="18"/>
  <c r="Q19" i="18"/>
  <c r="Q66" i="18" s="1"/>
  <c r="Z38" i="18"/>
  <c r="K47" i="18"/>
  <c r="Z21" i="18"/>
  <c r="N36" i="18"/>
  <c r="V62" i="18"/>
  <c r="U59" i="18"/>
  <c r="R19" i="18"/>
  <c r="Q17" i="14"/>
  <c r="F7" i="15"/>
  <c r="V36" i="18"/>
  <c r="V57" i="18"/>
  <c r="P62" i="18"/>
  <c r="J36" i="18"/>
  <c r="J19" i="6"/>
  <c r="R38" i="18"/>
  <c r="R47" i="18" s="1"/>
  <c r="S47" i="18"/>
  <c r="R21" i="18"/>
  <c r="R36" i="18" s="1"/>
  <c r="N19" i="18"/>
  <c r="Y59" i="18"/>
  <c r="J62" i="18"/>
  <c r="I59" i="18"/>
  <c r="I60" i="18"/>
  <c r="I19" i="18"/>
  <c r="U38" i="18"/>
  <c r="V47" i="18"/>
  <c r="Y33" i="18"/>
  <c r="S19" i="18"/>
  <c r="L21" i="18"/>
  <c r="L36" i="18" s="1"/>
  <c r="Z59" i="18"/>
  <c r="F12" i="6"/>
  <c r="I12" i="6" s="1"/>
  <c r="F13" i="15" s="1"/>
  <c r="W57" i="18"/>
  <c r="N62" i="18"/>
  <c r="K36" i="18"/>
  <c r="I21" i="18"/>
  <c r="N5" i="5"/>
  <c r="L62" i="18"/>
  <c r="Y38" i="18"/>
  <c r="J47" i="18"/>
  <c r="I38" i="18"/>
  <c r="S66" i="18" l="1"/>
  <c r="W66" i="18"/>
  <c r="H6" i="5"/>
  <c r="M6" i="5" s="1"/>
  <c r="N66" i="18"/>
  <c r="V66" i="18"/>
  <c r="R66" i="18"/>
  <c r="P66" i="18"/>
  <c r="J66" i="18"/>
  <c r="K66" i="18"/>
  <c r="O19" i="18"/>
  <c r="O66" i="18" s="1"/>
  <c r="U36" i="18"/>
  <c r="U47" i="18"/>
  <c r="U57" i="18"/>
  <c r="Z47" i="18"/>
  <c r="I47" i="18"/>
  <c r="F26" i="6"/>
  <c r="I26" i="6" s="1"/>
  <c r="F26" i="15" s="1"/>
  <c r="F27" i="6"/>
  <c r="I27" i="6" s="1"/>
  <c r="F27" i="15" s="1"/>
  <c r="Z36" i="18"/>
  <c r="X33" i="18"/>
  <c r="I36" i="18"/>
  <c r="U19" i="18"/>
  <c r="J27" i="6"/>
  <c r="M27" i="6" s="1"/>
  <c r="J22" i="6"/>
  <c r="M22" i="6" s="1"/>
  <c r="Y47" i="18"/>
  <c r="X38" i="18"/>
  <c r="Y19" i="18"/>
  <c r="X49" i="18"/>
  <c r="Y57" i="18"/>
  <c r="Y36" i="18"/>
  <c r="J21" i="6"/>
  <c r="Z62" i="18"/>
  <c r="Z19" i="18"/>
  <c r="J28" i="6"/>
  <c r="M28" i="6" s="1"/>
  <c r="J23" i="6"/>
  <c r="M23" i="6" s="1"/>
  <c r="J29" i="6"/>
  <c r="M29" i="6" s="1"/>
  <c r="F25" i="6"/>
  <c r="I25" i="6" s="1"/>
  <c r="F25" i="15" s="1"/>
  <c r="I62" i="18"/>
  <c r="F19" i="6"/>
  <c r="U62" i="18"/>
  <c r="X21" i="18"/>
  <c r="Z57" i="18"/>
  <c r="L19" i="18"/>
  <c r="L66" i="18" s="1"/>
  <c r="J26" i="6"/>
  <c r="M26" i="6" s="1"/>
  <c r="J24" i="6"/>
  <c r="M24" i="6" s="1"/>
  <c r="J30" i="6"/>
  <c r="M30" i="6" s="1"/>
  <c r="J25" i="6"/>
  <c r="M25" i="6" s="1"/>
  <c r="J31" i="6"/>
  <c r="M31" i="6" s="1"/>
  <c r="X59" i="18"/>
  <c r="Y62" i="18"/>
  <c r="I57" i="18"/>
  <c r="F31" i="6"/>
  <c r="I31" i="6" s="1"/>
  <c r="F31" i="15" s="1"/>
  <c r="F30" i="6"/>
  <c r="I30" i="6" s="1"/>
  <c r="F30" i="15" s="1"/>
  <c r="F29" i="6"/>
  <c r="I29" i="6" s="1"/>
  <c r="F29" i="15" s="1"/>
  <c r="F28" i="6"/>
  <c r="I28" i="6" s="1"/>
  <c r="F28" i="15" s="1"/>
  <c r="F24" i="6"/>
  <c r="I24" i="6" s="1"/>
  <c r="F24" i="15" s="1"/>
  <c r="F23" i="6"/>
  <c r="I23" i="6" s="1"/>
  <c r="F23" i="15" s="1"/>
  <c r="F22" i="6"/>
  <c r="I22" i="6" s="1"/>
  <c r="F22" i="15" s="1"/>
  <c r="K55" i="6"/>
  <c r="H5" i="5" l="1"/>
  <c r="U66" i="18"/>
  <c r="Y66" i="18"/>
  <c r="I66" i="18"/>
  <c r="Z66" i="18"/>
  <c r="G17" i="6"/>
  <c r="F56" i="6"/>
  <c r="I56" i="6" s="1"/>
  <c r="F54" i="15" s="1"/>
  <c r="X62" i="18"/>
  <c r="X19" i="18"/>
  <c r="X47" i="18"/>
  <c r="G52" i="6"/>
  <c r="G50" i="6"/>
  <c r="F50" i="6"/>
  <c r="F40" i="6"/>
  <c r="I40" i="6" s="1"/>
  <c r="F39" i="15" s="1"/>
  <c r="F46" i="6"/>
  <c r="I46" i="6" s="1"/>
  <c r="F45" i="15" s="1"/>
  <c r="F41" i="6"/>
  <c r="I41" i="6" s="1"/>
  <c r="F40" i="15" s="1"/>
  <c r="X36" i="18"/>
  <c r="J49" i="6"/>
  <c r="F38" i="6"/>
  <c r="F44" i="6"/>
  <c r="J38" i="6"/>
  <c r="J45" i="6"/>
  <c r="M45" i="6" s="1"/>
  <c r="X57" i="18"/>
  <c r="K17" i="6"/>
  <c r="K57" i="6"/>
  <c r="O13" i="5"/>
  <c r="M50" i="6"/>
  <c r="J39" i="6"/>
  <c r="M39" i="6" s="1"/>
  <c r="J46" i="6"/>
  <c r="G55" i="6"/>
  <c r="J59" i="6"/>
  <c r="F49" i="6"/>
  <c r="M51" i="6"/>
  <c r="F42" i="6"/>
  <c r="J40" i="6"/>
  <c r="M40" i="6" s="1"/>
  <c r="F21" i="6"/>
  <c r="M52" i="6"/>
  <c r="J41" i="6"/>
  <c r="K47" i="6"/>
  <c r="M53" i="6"/>
  <c r="J43" i="6"/>
  <c r="M43" i="6" s="1"/>
  <c r="F54" i="6"/>
  <c r="I54" i="6" s="1"/>
  <c r="F52" i="15" s="1"/>
  <c r="J44" i="6"/>
  <c r="M44" i="6" s="1"/>
  <c r="J36" i="6"/>
  <c r="M21" i="6"/>
  <c r="F45" i="6"/>
  <c r="I45" i="6" s="1"/>
  <c r="F44" i="15" s="1"/>
  <c r="F43" i="6"/>
  <c r="I43" i="6" s="1"/>
  <c r="F42" i="15" s="1"/>
  <c r="F39" i="6"/>
  <c r="I39" i="6" s="1"/>
  <c r="F38" i="15" s="1"/>
  <c r="F55" i="6"/>
  <c r="F53" i="6"/>
  <c r="I53" i="6" s="1"/>
  <c r="F51" i="15" s="1"/>
  <c r="F52" i="6"/>
  <c r="F51" i="6"/>
  <c r="I51" i="6" s="1"/>
  <c r="F49" i="15" s="1"/>
  <c r="K59" i="6"/>
  <c r="I17" i="6" l="1"/>
  <c r="F18" i="15" s="1"/>
  <c r="I7" i="5"/>
  <c r="M7" i="5" s="1"/>
  <c r="X66" i="18"/>
  <c r="I50" i="6"/>
  <c r="F48" i="15" s="1"/>
  <c r="M41" i="6"/>
  <c r="I42" i="6"/>
  <c r="F41" i="15" s="1"/>
  <c r="I44" i="6"/>
  <c r="F43" i="15" s="1"/>
  <c r="G57" i="6"/>
  <c r="I55" i="6"/>
  <c r="F53" i="15" s="1"/>
  <c r="I52" i="6"/>
  <c r="F50" i="15" s="1"/>
  <c r="G38" i="6"/>
  <c r="G47" i="6" s="1"/>
  <c r="F36" i="6"/>
  <c r="I21" i="6"/>
  <c r="J62" i="6"/>
  <c r="N14" i="5"/>
  <c r="M59" i="6"/>
  <c r="O7" i="5"/>
  <c r="R7" i="5" s="1"/>
  <c r="M17" i="6"/>
  <c r="O9" i="5"/>
  <c r="N10" i="5"/>
  <c r="R10" i="5" s="1"/>
  <c r="M46" i="6"/>
  <c r="O14" i="5"/>
  <c r="N12" i="5"/>
  <c r="R12" i="5" s="1"/>
  <c r="M56" i="6"/>
  <c r="J47" i="6"/>
  <c r="N9" i="5"/>
  <c r="M38" i="6"/>
  <c r="I5" i="5"/>
  <c r="G7" i="6"/>
  <c r="M55" i="6"/>
  <c r="N13" i="5"/>
  <c r="R13" i="5" s="1"/>
  <c r="N8" i="5"/>
  <c r="F57" i="6"/>
  <c r="I49" i="6"/>
  <c r="H14" i="5"/>
  <c r="F59" i="6"/>
  <c r="F47" i="6"/>
  <c r="N15" i="5"/>
  <c r="R15" i="5" s="1"/>
  <c r="J57" i="6"/>
  <c r="N11" i="5"/>
  <c r="R11" i="5" s="1"/>
  <c r="M49" i="6"/>
  <c r="K19" i="6"/>
  <c r="O5" i="5"/>
  <c r="M7" i="6"/>
  <c r="G59" i="6"/>
  <c r="J66" i="6" l="1"/>
  <c r="R16" i="5"/>
  <c r="R14" i="5"/>
  <c r="R9" i="5"/>
  <c r="H8" i="5"/>
  <c r="N18" i="5"/>
  <c r="M5" i="5"/>
  <c r="O18" i="5"/>
  <c r="K62" i="6"/>
  <c r="K66" i="6" s="1"/>
  <c r="I38" i="6"/>
  <c r="F37" i="15" s="1"/>
  <c r="M62" i="6"/>
  <c r="M57" i="6"/>
  <c r="I61" i="6"/>
  <c r="F58" i="15" s="1"/>
  <c r="I57" i="6"/>
  <c r="F47" i="15"/>
  <c r="F21" i="15"/>
  <c r="G19" i="6"/>
  <c r="I7" i="6"/>
  <c r="I60" i="6"/>
  <c r="F57" i="15" s="1"/>
  <c r="I15" i="5"/>
  <c r="F62" i="6"/>
  <c r="F66" i="6" s="1"/>
  <c r="I59" i="6"/>
  <c r="M19" i="6"/>
  <c r="M47" i="6"/>
  <c r="I47" i="6" l="1"/>
  <c r="I62" i="6"/>
  <c r="F56" i="15"/>
  <c r="F8" i="15"/>
  <c r="F6" i="15" s="1"/>
  <c r="I19" i="6"/>
  <c r="H35" i="6"/>
  <c r="I35" i="6" s="1"/>
  <c r="G62" i="6"/>
  <c r="G66" i="6" s="1"/>
  <c r="H33" i="6"/>
  <c r="H34" i="6"/>
  <c r="I34" i="6" s="1"/>
  <c r="R5" i="5"/>
  <c r="I14" i="5"/>
  <c r="M14" i="5" s="1"/>
  <c r="M16" i="5"/>
  <c r="H15" i="5"/>
  <c r="I13" i="5"/>
  <c r="I12" i="5"/>
  <c r="H13" i="5"/>
  <c r="H12" i="5"/>
  <c r="H11" i="5"/>
  <c r="M11" i="5" s="1"/>
  <c r="I9" i="5"/>
  <c r="H10" i="5"/>
  <c r="M10" i="5" s="1"/>
  <c r="H9" i="5"/>
  <c r="G16" i="5"/>
  <c r="G15" i="5"/>
  <c r="G14" i="5"/>
  <c r="G13" i="5"/>
  <c r="G12" i="5"/>
  <c r="G11" i="5"/>
  <c r="G10" i="5"/>
  <c r="G9" i="5"/>
  <c r="G8" i="5"/>
  <c r="G7" i="5"/>
  <c r="G6" i="5"/>
  <c r="G5" i="5"/>
  <c r="D63" i="14"/>
  <c r="P63" i="14" s="1"/>
  <c r="E63" i="14"/>
  <c r="C63" i="14"/>
  <c r="O63" i="14" s="1"/>
  <c r="F35" i="15" l="1"/>
  <c r="L8" i="5"/>
  <c r="L18" i="5" s="1"/>
  <c r="F34" i="15"/>
  <c r="K8" i="5"/>
  <c r="K18" i="5" s="1"/>
  <c r="M12" i="5"/>
  <c r="G18" i="5"/>
  <c r="I18" i="5"/>
  <c r="M15" i="5"/>
  <c r="M13" i="5"/>
  <c r="M9" i="5"/>
  <c r="H18" i="5"/>
  <c r="L36" i="6"/>
  <c r="L66" i="6" s="1"/>
  <c r="M32" i="6"/>
  <c r="I33" i="6"/>
  <c r="P18" i="5"/>
  <c r="Q63" i="14"/>
  <c r="F46" i="15"/>
  <c r="F33" i="15" l="1"/>
  <c r="J8" i="5"/>
  <c r="J18" i="5" s="1"/>
  <c r="R8" i="5"/>
  <c r="R18" i="5" s="1"/>
  <c r="H36" i="6"/>
  <c r="H66" i="6" s="1"/>
  <c r="I32" i="6"/>
  <c r="M36" i="6"/>
  <c r="M66" i="6" s="1"/>
  <c r="M8" i="5" l="1"/>
  <c r="M18" i="5" s="1"/>
  <c r="F32" i="15"/>
  <c r="I36" i="6"/>
  <c r="I66" i="6" s="1"/>
  <c r="E9" i="14"/>
  <c r="D18" i="14" l="1"/>
  <c r="E12" i="14"/>
  <c r="E14" i="14"/>
  <c r="E13" i="14"/>
  <c r="E11" i="14"/>
  <c r="E10" i="14"/>
  <c r="E15" i="14" l="1"/>
  <c r="E16" i="14"/>
  <c r="E18" i="14" l="1"/>
  <c r="C18" i="14"/>
  <c r="D72" i="14"/>
  <c r="J72" i="14"/>
  <c r="P73" i="14"/>
  <c r="P74" i="14" s="1"/>
  <c r="P59" i="14"/>
  <c r="D60" i="14"/>
  <c r="P60" i="14" s="1"/>
  <c r="D61" i="14"/>
  <c r="P61" i="14" s="1"/>
  <c r="D62" i="14"/>
  <c r="P62" i="14" s="1"/>
  <c r="D65" i="14"/>
  <c r="D66" i="14" s="1"/>
  <c r="D44" i="14"/>
  <c r="P44" i="14" s="1"/>
  <c r="D45" i="14"/>
  <c r="P45" i="14" s="1"/>
  <c r="D46" i="14"/>
  <c r="P46" i="14" s="1"/>
  <c r="D47" i="14"/>
  <c r="P47" i="14" s="1"/>
  <c r="D48" i="14"/>
  <c r="P48" i="14" s="1"/>
  <c r="D49" i="14"/>
  <c r="P49" i="14" s="1"/>
  <c r="D50" i="14"/>
  <c r="P50" i="14" s="1"/>
  <c r="D52" i="14"/>
  <c r="D53" i="14" s="1"/>
  <c r="D43" i="14"/>
  <c r="M41" i="14"/>
  <c r="M80" i="14" s="1"/>
  <c r="O12" i="14"/>
  <c r="O15" i="14"/>
  <c r="O10" i="14"/>
  <c r="O11" i="14"/>
  <c r="P12" i="14"/>
  <c r="O13" i="14"/>
  <c r="P19" i="14"/>
  <c r="P21" i="14" s="1"/>
  <c r="O14" i="14"/>
  <c r="P14" i="14"/>
  <c r="O16" i="14"/>
  <c r="P16" i="14"/>
  <c r="C22" i="14"/>
  <c r="O22" i="14" s="1"/>
  <c r="D22" i="14"/>
  <c r="D23" i="14"/>
  <c r="P23" i="14" s="1"/>
  <c r="C43" i="14"/>
  <c r="D37" i="14"/>
  <c r="P37" i="14" s="1"/>
  <c r="D36" i="14"/>
  <c r="P36" i="14" s="1"/>
  <c r="D35" i="14"/>
  <c r="P35" i="14" s="1"/>
  <c r="D34" i="14"/>
  <c r="P34" i="14" s="1"/>
  <c r="D33" i="14"/>
  <c r="P33" i="14" s="1"/>
  <c r="D32" i="14"/>
  <c r="P32" i="14" s="1"/>
  <c r="D31" i="14"/>
  <c r="P31" i="14" s="1"/>
  <c r="D30" i="14"/>
  <c r="P30" i="14" s="1"/>
  <c r="D29" i="14"/>
  <c r="P29" i="14" s="1"/>
  <c r="D28" i="14"/>
  <c r="P28" i="14" s="1"/>
  <c r="D27" i="14"/>
  <c r="C27" i="14"/>
  <c r="O27" i="14" s="1"/>
  <c r="O19" i="14"/>
  <c r="O21" i="14" s="1"/>
  <c r="B56" i="14"/>
  <c r="P58" i="14" l="1"/>
  <c r="P64" i="14" s="1"/>
  <c r="D64" i="14"/>
  <c r="P71" i="14"/>
  <c r="D41" i="14"/>
  <c r="P52" i="14"/>
  <c r="P53" i="14" s="1"/>
  <c r="J41" i="14"/>
  <c r="J80" i="14" s="1"/>
  <c r="J75" i="14"/>
  <c r="D51" i="14"/>
  <c r="D54" i="14" s="1"/>
  <c r="P43" i="14"/>
  <c r="P51" i="14" s="1"/>
  <c r="E27" i="14"/>
  <c r="E22" i="14"/>
  <c r="P22" i="14"/>
  <c r="Q22" i="14" s="1"/>
  <c r="D24" i="14"/>
  <c r="P15" i="14"/>
  <c r="Q15" i="14" s="1"/>
  <c r="P13" i="14"/>
  <c r="Q13" i="14" s="1"/>
  <c r="P11" i="14"/>
  <c r="Q11" i="14" s="1"/>
  <c r="C23" i="14"/>
  <c r="O28" i="14"/>
  <c r="Q28" i="14" s="1"/>
  <c r="O30" i="14"/>
  <c r="Q30" i="14" s="1"/>
  <c r="O32" i="14"/>
  <c r="Q32" i="14" s="1"/>
  <c r="O34" i="14"/>
  <c r="Q34" i="14" s="1"/>
  <c r="O36" i="14"/>
  <c r="Q36" i="14" s="1"/>
  <c r="C56" i="14"/>
  <c r="O69" i="14"/>
  <c r="O70" i="14" s="1"/>
  <c r="D56" i="14"/>
  <c r="P56" i="14" s="1"/>
  <c r="P57" i="14" s="1"/>
  <c r="D70" i="14"/>
  <c r="C52" i="14"/>
  <c r="C53" i="14" s="1"/>
  <c r="C50" i="14"/>
  <c r="O50" i="14" s="1"/>
  <c r="Q50" i="14" s="1"/>
  <c r="C49" i="14"/>
  <c r="C48" i="14"/>
  <c r="O48" i="14" s="1"/>
  <c r="Q48" i="14" s="1"/>
  <c r="C47" i="14"/>
  <c r="C46" i="14"/>
  <c r="C45" i="14"/>
  <c r="O45" i="14" s="1"/>
  <c r="Q45" i="14" s="1"/>
  <c r="C44" i="14"/>
  <c r="C65" i="14"/>
  <c r="C66" i="14" s="1"/>
  <c r="C62" i="14"/>
  <c r="O62" i="14" s="1"/>
  <c r="Q62" i="14" s="1"/>
  <c r="C61" i="14"/>
  <c r="O60" i="14"/>
  <c r="Q60" i="14" s="1"/>
  <c r="L41" i="14"/>
  <c r="L80" i="14" s="1"/>
  <c r="F41" i="14"/>
  <c r="F80" i="14" s="1"/>
  <c r="C74" i="14"/>
  <c r="K72" i="14"/>
  <c r="K75" i="14" s="1"/>
  <c r="O71" i="14"/>
  <c r="Q16" i="14"/>
  <c r="Q14" i="14"/>
  <c r="Q12" i="14"/>
  <c r="Q19" i="14"/>
  <c r="Q21" i="14" s="1"/>
  <c r="P40" i="14"/>
  <c r="E43" i="14"/>
  <c r="P27" i="14"/>
  <c r="O43" i="14"/>
  <c r="P65" i="14"/>
  <c r="P66" i="14" s="1"/>
  <c r="D74" i="14"/>
  <c r="E34" i="14" l="1"/>
  <c r="C64" i="14"/>
  <c r="E56" i="14"/>
  <c r="E57" i="14" s="1"/>
  <c r="E36" i="14"/>
  <c r="P72" i="14"/>
  <c r="Q71" i="14"/>
  <c r="D75" i="14"/>
  <c r="E50" i="14"/>
  <c r="O40" i="14"/>
  <c r="Q40" i="14" s="1"/>
  <c r="P24" i="14"/>
  <c r="P69" i="14"/>
  <c r="P70" i="14" s="1"/>
  <c r="E30" i="14"/>
  <c r="E62" i="14"/>
  <c r="I41" i="14"/>
  <c r="O58" i="14"/>
  <c r="E45" i="14"/>
  <c r="D57" i="14"/>
  <c r="D67" i="14" s="1"/>
  <c r="N40" i="14"/>
  <c r="E28" i="14"/>
  <c r="C24" i="14"/>
  <c r="E48" i="14"/>
  <c r="E32" i="14"/>
  <c r="C41" i="14"/>
  <c r="E65" i="14"/>
  <c r="E66" i="14" s="1"/>
  <c r="E60" i="14"/>
  <c r="P67" i="14"/>
  <c r="P54" i="14"/>
  <c r="O73" i="14"/>
  <c r="O74" i="14" s="1"/>
  <c r="E72" i="14"/>
  <c r="K40" i="14"/>
  <c r="E74" i="14"/>
  <c r="C72" i="14"/>
  <c r="C70" i="14"/>
  <c r="E70" i="14"/>
  <c r="O39" i="14"/>
  <c r="H39" i="14"/>
  <c r="H41" i="14" s="1"/>
  <c r="H80" i="14" s="1"/>
  <c r="O65" i="14"/>
  <c r="O66" i="14" s="1"/>
  <c r="I72" i="14"/>
  <c r="I75" i="14" s="1"/>
  <c r="O72" i="14"/>
  <c r="G41" i="14"/>
  <c r="G80" i="14" s="1"/>
  <c r="P39" i="14"/>
  <c r="P41" i="14" s="1"/>
  <c r="O59" i="14"/>
  <c r="Q59" i="14" s="1"/>
  <c r="O61" i="14"/>
  <c r="Q61" i="14" s="1"/>
  <c r="E61" i="14"/>
  <c r="O44" i="14"/>
  <c r="Q44" i="14" s="1"/>
  <c r="E44" i="14"/>
  <c r="C51" i="14"/>
  <c r="O46" i="14"/>
  <c r="Q46" i="14" s="1"/>
  <c r="E46" i="14"/>
  <c r="O47" i="14"/>
  <c r="Q47" i="14" s="1"/>
  <c r="E47" i="14"/>
  <c r="O49" i="14"/>
  <c r="Q49" i="14" s="1"/>
  <c r="E49" i="14"/>
  <c r="E52" i="14"/>
  <c r="E53" i="14" s="1"/>
  <c r="O52" i="14"/>
  <c r="O37" i="14"/>
  <c r="Q37" i="14" s="1"/>
  <c r="E37" i="14"/>
  <c r="O35" i="14"/>
  <c r="Q35" i="14" s="1"/>
  <c r="E35" i="14"/>
  <c r="O33" i="14"/>
  <c r="Q33" i="14" s="1"/>
  <c r="E33" i="14"/>
  <c r="O31" i="14"/>
  <c r="Q31" i="14" s="1"/>
  <c r="E31" i="14"/>
  <c r="O29" i="14"/>
  <c r="Q29" i="14" s="1"/>
  <c r="E29" i="14"/>
  <c r="P10" i="14"/>
  <c r="Q10" i="14" s="1"/>
  <c r="O56" i="14"/>
  <c r="C57" i="14"/>
  <c r="E23" i="14"/>
  <c r="E24" i="14" s="1"/>
  <c r="O23" i="14"/>
  <c r="Q43" i="14"/>
  <c r="Q27" i="14"/>
  <c r="C75" i="14" l="1"/>
  <c r="I80" i="14"/>
  <c r="P75" i="14"/>
  <c r="E64" i="14"/>
  <c r="E67" i="14" s="1"/>
  <c r="Q58" i="14"/>
  <c r="Q64" i="14" s="1"/>
  <c r="O64" i="14"/>
  <c r="Q69" i="14"/>
  <c r="Q70" i="14" s="1"/>
  <c r="N41" i="14"/>
  <c r="N80" i="14" s="1"/>
  <c r="Q39" i="14"/>
  <c r="E41" i="14"/>
  <c r="Q52" i="14"/>
  <c r="O53" i="14"/>
  <c r="K41" i="14"/>
  <c r="K80" i="14" s="1"/>
  <c r="Q65" i="14"/>
  <c r="Q66" i="14" s="1"/>
  <c r="O51" i="14"/>
  <c r="O75" i="14"/>
  <c r="Q73" i="14"/>
  <c r="Q74" i="14" s="1"/>
  <c r="E75" i="14"/>
  <c r="E51" i="14"/>
  <c r="E54" i="14" s="1"/>
  <c r="C67" i="14"/>
  <c r="O41" i="14"/>
  <c r="Q72" i="14"/>
  <c r="O57" i="14"/>
  <c r="Q56" i="14"/>
  <c r="O9" i="14"/>
  <c r="O18" i="14" s="1"/>
  <c r="C25" i="14"/>
  <c r="E25" i="14"/>
  <c r="D25" i="14"/>
  <c r="D80" i="14" s="1"/>
  <c r="P9" i="14"/>
  <c r="P18" i="14" s="1"/>
  <c r="Q23" i="14"/>
  <c r="O24" i="14"/>
  <c r="C54" i="14"/>
  <c r="Q51" i="14"/>
  <c r="C80" i="14" l="1"/>
  <c r="E80" i="14"/>
  <c r="P25" i="14"/>
  <c r="P80" i="14" s="1"/>
  <c r="O54" i="14"/>
  <c r="Q41" i="14"/>
  <c r="F20" i="15"/>
  <c r="F36" i="15"/>
  <c r="Q53" i="14"/>
  <c r="Q54" i="14" s="1"/>
  <c r="O67" i="14"/>
  <c r="Q75" i="14"/>
  <c r="Q57" i="14"/>
  <c r="Q67" i="14" s="1"/>
  <c r="Q24" i="14"/>
  <c r="Q9" i="14"/>
  <c r="Q18" i="14" s="1"/>
  <c r="O25" i="14"/>
  <c r="O80" i="14" l="1"/>
  <c r="Q25" i="14"/>
  <c r="Q80" i="14" s="1"/>
  <c r="F55" i="15" l="1"/>
</calcChain>
</file>

<file path=xl/sharedStrings.xml><?xml version="1.0" encoding="utf-8"?>
<sst xmlns="http://schemas.openxmlformats.org/spreadsheetml/2006/main" count="585" uniqueCount="169">
  <si>
    <t>นักศึกษา ภาคปกติ</t>
  </si>
  <si>
    <t>นักศึกษา ภาค กศ.บป. (เสาร์ - อาทิตย์)</t>
  </si>
  <si>
    <t>ที่</t>
  </si>
  <si>
    <t>หลักสูตร</t>
  </si>
  <si>
    <t>สาขาวิชา/แขนงวิชา</t>
  </si>
  <si>
    <t>ระดับ</t>
  </si>
  <si>
    <t>รวมทุกชั้นปี</t>
  </si>
  <si>
    <t>การศึกษา</t>
  </si>
  <si>
    <t>ชาย</t>
  </si>
  <si>
    <t>หญิง</t>
  </si>
  <si>
    <t>รวม</t>
  </si>
  <si>
    <t>คณะศิลปศาสตร์และวิทยาศาสตร์</t>
  </si>
  <si>
    <t>วิทยาศาสตรบัณฑิต</t>
  </si>
  <si>
    <t>วิทยาการคอมพิวเตอร์</t>
  </si>
  <si>
    <t>ปริญญาตรี</t>
  </si>
  <si>
    <t>วิศวกรรมซอฟแวร์</t>
  </si>
  <si>
    <t>สาธารณสุขชุมชน</t>
  </si>
  <si>
    <t>วิทยาศาสตร์การกีฬา</t>
  </si>
  <si>
    <t>วิทยาศาสตร์สิ่งแวดล้อม</t>
  </si>
  <si>
    <t>วิศวกรรมโลจิสติกส์</t>
  </si>
  <si>
    <t>เทคโนโลยีบัณฑิต</t>
  </si>
  <si>
    <t>รวมคณะศิลปศาสตร์และวิทยาศาสตร์</t>
  </si>
  <si>
    <t>คณะครุศาสตร์</t>
  </si>
  <si>
    <t>ครุศาสตรบัณฑิต</t>
  </si>
  <si>
    <t>การศึกษาปฐมวัย</t>
  </si>
  <si>
    <t>คณิตศาสตร์</t>
  </si>
  <si>
    <t>คอมพิวเตอร์ศึกษา</t>
  </si>
  <si>
    <t>ภาษาอังกฤษ</t>
  </si>
  <si>
    <t>ภาษาไทย</t>
  </si>
  <si>
    <t>สังคมศึกษา</t>
  </si>
  <si>
    <t>การประถมศึกษา</t>
  </si>
  <si>
    <t>วิทยาศาสตร์</t>
  </si>
  <si>
    <t>พลศึกษา</t>
  </si>
  <si>
    <t>ดนตรีศึกษา</t>
  </si>
  <si>
    <t>ประกาศนียบัตรบัณฑิต</t>
  </si>
  <si>
    <t>ประกาศนียบัตรวิชาชีพครู</t>
  </si>
  <si>
    <t>ครุศาสตรมหาบัณฑิต</t>
  </si>
  <si>
    <t>การบริหารการศึกษา</t>
  </si>
  <si>
    <t>ปริญญาโท</t>
  </si>
  <si>
    <t>ปริญญาเอก</t>
  </si>
  <si>
    <t>รวมคณะครุศาสตร์</t>
  </si>
  <si>
    <t>คณะมนุษยศาสตร์และสังคมศาสตร์</t>
  </si>
  <si>
    <t>ศิลปศาสตรบัณฑิต</t>
  </si>
  <si>
    <t>การพัฒนาชุมชน</t>
  </si>
  <si>
    <t>ภาษาจีน</t>
  </si>
  <si>
    <t>ภาษาญี่ปุ่น</t>
  </si>
  <si>
    <t>ภาษาอังกฤษธุรกิจ</t>
  </si>
  <si>
    <t>บรรณรักษ์ศาสตร์และสารสนเทศศาสตร์</t>
  </si>
  <si>
    <t>ศิลปะและการออกแบบ</t>
  </si>
  <si>
    <t>นิเทศศาสตรบัณฑิต</t>
  </si>
  <si>
    <t>รวมคณะมนุษยศาสตร์และสังคมศาสตร์</t>
  </si>
  <si>
    <t>คณะบริหารธุรกิจและการบัญชี</t>
  </si>
  <si>
    <t>บริหารธุรกิจบัณฑิต</t>
  </si>
  <si>
    <t>การจัดการ</t>
  </si>
  <si>
    <t>การตลาด</t>
  </si>
  <si>
    <t>คอมพิวเตอร์ธุรกิจ</t>
  </si>
  <si>
    <t>บริหารธุรกิจระหว่างประเทศ</t>
  </si>
  <si>
    <t>เศรษฐศาสตร์การเงินการคลัง</t>
  </si>
  <si>
    <t>บัญชีบัณฑิต</t>
  </si>
  <si>
    <t>การบัญชี</t>
  </si>
  <si>
    <t>รวมคณะบริหารธุรกิจและการบัญชี</t>
  </si>
  <si>
    <t>วิทยาลัยกฎหมายและการปกครอง</t>
  </si>
  <si>
    <t>นิติศาสตรบัณฑิต</t>
  </si>
  <si>
    <t>นิติศาสตร์</t>
  </si>
  <si>
    <t>รัฐประศาสนศาสตรบัณฑิต</t>
  </si>
  <si>
    <t>รัฐประศาสนศาสตร์</t>
  </si>
  <si>
    <t>รัฐศาสตรบัณฑิต</t>
  </si>
  <si>
    <t>รัฐศาสตร์</t>
  </si>
  <si>
    <t>รวมวิทยาลัยกฎหมายและการปกครอง</t>
  </si>
  <si>
    <t>รวมทั้งหมด</t>
  </si>
  <si>
    <t>ภาษาไทยเพื่อการสื่อสาร</t>
  </si>
  <si>
    <t>ประวัติศาสตร์</t>
  </si>
  <si>
    <t>คณะ/วิทยาลัย</t>
  </si>
  <si>
    <t>จำนวนนักศึกษาเข้าใหม่</t>
  </si>
  <si>
    <t>บัณฑิตศึกษา</t>
  </si>
  <si>
    <t>ประกาศนียบัตร</t>
  </si>
  <si>
    <t>ภาคปกติ</t>
  </si>
  <si>
    <t>ภาคกศ.บป.</t>
  </si>
  <si>
    <t>ศิลปศาสตร์และวิทยาศาสตร์</t>
  </si>
  <si>
    <t>ครุศาสตร์</t>
  </si>
  <si>
    <t>มนุษย์ศาสตร์และสังคมศาสตร์</t>
  </si>
  <si>
    <t>บริหารธุรกิจและการบัญชี</t>
  </si>
  <si>
    <t>กฎหมายและการปกครอง</t>
  </si>
  <si>
    <t xml:space="preserve">จำนวนนักศึกษาทั้งหมด </t>
  </si>
  <si>
    <t>ภาค</t>
  </si>
  <si>
    <t>ปกติ</t>
  </si>
  <si>
    <t>กศ.บป.</t>
  </si>
  <si>
    <t>บัณฑิต</t>
  </si>
  <si>
    <t>ภาค กศ.บป.</t>
  </si>
  <si>
    <t>การสอนภาษาจีน</t>
  </si>
  <si>
    <t>วิศวกรรมศาสตรบัณฑิต</t>
  </si>
  <si>
    <t>วิทยาศาสตร์และเทคโนโลยีอาหาร</t>
  </si>
  <si>
    <t>เทคโนโลยีการเกษตร</t>
  </si>
  <si>
    <t>จำนวนสาขาวิชา/แขนงวิชา</t>
  </si>
  <si>
    <t>เทคโนโลยีการจัดการอุตสาหกรรม</t>
  </si>
  <si>
    <t>นิเทศศาสตร์</t>
  </si>
  <si>
    <t>รายงานเผยแพร่ 4</t>
  </si>
  <si>
    <t>คณะ/หน่วยงานเทียบเท่า</t>
  </si>
  <si>
    <t>ระดับการศึกษา</t>
  </si>
  <si>
    <t>รวมสาขาวิทยาศาสตร์</t>
  </si>
  <si>
    <t>รวมสาขาวิศวกรรมศาสตร์</t>
  </si>
  <si>
    <t>รวมสาขาเทคโนโลยี</t>
  </si>
  <si>
    <t>รวมสาขาศิลปศาสตร์</t>
  </si>
  <si>
    <t>รวมสาขานิเทศศาสตร์</t>
  </si>
  <si>
    <t>รวมสาขาบริหารธุรกิจ</t>
  </si>
  <si>
    <t>รวมสาขาการบัญชี</t>
  </si>
  <si>
    <t>รวมสาขานิติศาสตร์</t>
  </si>
  <si>
    <t>รวมสาขารัฐประศาสนศาสตร์</t>
  </si>
  <si>
    <t>รวมสาขารัฐศาสตร์</t>
  </si>
  <si>
    <t>รายงานเผยแพร่ 5</t>
  </si>
  <si>
    <t>จำนวนนักศึกษา</t>
  </si>
  <si>
    <t>นักศึกษาทั้งหมด</t>
  </si>
  <si>
    <t>ทั้งสิ้น</t>
  </si>
  <si>
    <t>การจัดการธุรกิจการค้าสมัยใหม่</t>
  </si>
  <si>
    <t>ปี 1</t>
  </si>
  <si>
    <t>ปี 2</t>
  </si>
  <si>
    <t>ปี 3</t>
  </si>
  <si>
    <t>ปี 4</t>
  </si>
  <si>
    <t>ผู้สำเร็จการศึกษา</t>
  </si>
  <si>
    <t>แบบสำรวจข้อมูลการศึกษา มหาวิทยาลัยราชภัฏศรีสะเกษ</t>
  </si>
  <si>
    <t>จำนวนนักศึกษาทั้งหมด</t>
  </si>
  <si>
    <t>ปีอื่น ๆ</t>
  </si>
  <si>
    <t>คณะ</t>
  </si>
  <si>
    <t>สาขา</t>
  </si>
  <si>
    <t>ระยะเวลา</t>
  </si>
  <si>
    <t>เรียนตลอด</t>
  </si>
  <si>
    <t>หลักสูตร (ปี)</t>
  </si>
  <si>
    <t>อาชีวอนามัยและความปลอดภัย</t>
  </si>
  <si>
    <t>คณะพยาบาล</t>
  </si>
  <si>
    <t>พยาบาลศาสตร์</t>
  </si>
  <si>
    <t>พยาบาล</t>
  </si>
  <si>
    <t>รวมคณะพยาบาล</t>
  </si>
  <si>
    <t>รวมสาขาพยาบาล</t>
  </si>
  <si>
    <t>เทคโนโลยีสารสนเทศ</t>
  </si>
  <si>
    <t>รวมทั้งสิ้น</t>
  </si>
  <si>
    <t>สถิติจำนวนนักศึกษาจบ จำแนกตามคณะ/วิทยาลัย ประจำปีการศึกษา 2565 (1 มิถุนายน 2565 - 31 พฤษภาคม 2566)</t>
  </si>
  <si>
    <t>นักศึกษาจบ (ปีการศึกษา 65)</t>
  </si>
  <si>
    <t>นักศึกษาจบ (ปีการศึกษา 2565)</t>
  </si>
  <si>
    <t>นาฏศิลป์</t>
  </si>
  <si>
    <t>วิชาชีพครู</t>
  </si>
  <si>
    <t>การท่องเที่ยวและการโรงแรม</t>
  </si>
  <si>
    <t>คอมพิวเตอร์ธุรกิจดิจิทัล</t>
  </si>
  <si>
    <t>การจัดการสนสนเทศดิจิทัล</t>
  </si>
  <si>
    <t>เทคโนโลยีคอมพิวเตอร์และดิจิทัล</t>
  </si>
  <si>
    <t>เทคโนโลยีโยธาและสถาปัตยกรรม</t>
  </si>
  <si>
    <t>วิทยาศาสตร์และเทคโนโลยีการอาหาร</t>
  </si>
  <si>
    <t>วิศวกรรมซอฟต์แวร์</t>
  </si>
  <si>
    <t>ออกแบบผลิตภัณฑ์อุตสาหกรรม</t>
  </si>
  <si>
    <t>โท</t>
  </si>
  <si>
    <t>เอก</t>
  </si>
  <si>
    <t>ปี 1 (2566)</t>
  </si>
  <si>
    <t>ปี 2 (2565)</t>
  </si>
  <si>
    <t>ปี 3 (2564)</t>
  </si>
  <si>
    <t>ปี 4 (2563)</t>
  </si>
  <si>
    <t>ปี 5 (2562)</t>
  </si>
  <si>
    <t>นักศึกษาจบปีการศึกษา 2565</t>
  </si>
  <si>
    <t>*</t>
  </si>
  <si>
    <t>เทคโนโลยีการจัดการอุตสาหกรรม = วศ.บ. (วิศวกรรมการจัดการอุตสาหกรรมและสิ่งแวดล้อม) ในปี 2566 เป็นต้นไป</t>
  </si>
  <si>
    <t>ออกแบบผลิตภัณฑ์อุตสาหกรรม = ทล.บ. (การออกแบบผลิตภัณฑ์และนวัตกรรมวัสดุ) ในปี 2566 เป็นต้นไป</t>
  </si>
  <si>
    <t>รายงานจำนวนนิสิต/นักศึกษาทั้งหมด ภาคการศึกษา 1/2566 จำแนกตามคณะ สาขาวิชา ระดับการศึกษา และเพศ</t>
  </si>
  <si>
    <t>รายงานข้อมูลหลักสูตร ภาคการศึกษา 1/2566 จำแนกตามคณะ หลักสูตร สาขาวิชา และระดับการศึกษา</t>
  </si>
  <si>
    <r>
      <t>หมายเหตุ</t>
    </r>
    <r>
      <rPr>
        <sz val="14"/>
        <rFont val="TH Niramit AS"/>
      </rPr>
      <t xml:space="preserve"> : ข้อมูล ณ วันที่ 30 กันยายน 2566 มหาวิทยาลัยราชภัฏศรีสะเกษ</t>
    </r>
  </si>
  <si>
    <t>ผู้กำลังศึกษา ปีการศึกษา 2566</t>
  </si>
  <si>
    <t>ปีการศึกษา 2565</t>
  </si>
  <si>
    <t>สถิติจำนวนนักศึกษาคงอยู่ จำแนกตามคณะ/วิทยาลัย ประจำปีการศึกษา 2566 ( วันที่ 30 กันยายน 2566 )</t>
  </si>
  <si>
    <t>สถิติจำนวนนักศึกษาคงอยู่ จำแนกตามคณะ/วิทยาลัย  ประจำปีการศึกษา 2566 ( วันที่ 30 กันยายน 2566 )</t>
  </si>
  <si>
    <t>คณะพยาบาลศาสตร์</t>
  </si>
  <si>
    <t>พยาบาลบัณฑิต</t>
  </si>
  <si>
    <t>รวมคณะพยาบาลศาสตร์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</si>
</sst>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43" x14ac:knownFonts="1">
    <font>
      <sz val="10"/>
      <name val="Arial"/>
      <charset val="222"/>
    </font>
    <font>
      <sz val="18"/>
      <name val="TH Niramit AS"/>
    </font>
    <font>
      <sz val="14"/>
      <name val="TH Niramit AS"/>
    </font>
    <font>
      <sz val="8"/>
      <name val="Arial"/>
      <family val="2"/>
    </font>
    <font>
      <sz val="14"/>
      <name val="AngsanaUPC"/>
      <family val="1"/>
      <charset val="222"/>
    </font>
    <font>
      <b/>
      <sz val="14"/>
      <name val="TH Niramit AS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1"/>
      <color theme="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b/>
      <sz val="10"/>
      <name val="Arial"/>
      <family val="2"/>
    </font>
    <font>
      <sz val="10"/>
      <name val="Arial"/>
      <family val="2"/>
    </font>
    <font>
      <sz val="16"/>
      <name val="TH Niramit AS"/>
    </font>
    <font>
      <b/>
      <sz val="18"/>
      <name val="TH Niramit AS"/>
    </font>
    <font>
      <b/>
      <sz val="16"/>
      <name val="TH Niramit AS"/>
    </font>
    <font>
      <sz val="10"/>
      <name val="Arial"/>
      <family val="2"/>
      <charset val="222"/>
    </font>
    <font>
      <b/>
      <sz val="10"/>
      <name val="Arial"/>
      <family val="2"/>
      <charset val="222"/>
    </font>
    <font>
      <b/>
      <sz val="20"/>
      <name val="TH Sarabun New"/>
      <family val="2"/>
    </font>
    <font>
      <sz val="10"/>
      <name val="TH Sarabun New"/>
      <family val="2"/>
    </font>
    <font>
      <sz val="16"/>
      <name val="TH Sarabun New"/>
      <family val="2"/>
    </font>
    <font>
      <b/>
      <sz val="16"/>
      <name val="TH Sarabun New"/>
      <family val="2"/>
    </font>
    <font>
      <sz val="10"/>
      <color rgb="FFFF0000"/>
      <name val="TH Sarabun New"/>
      <family val="2"/>
    </font>
    <font>
      <b/>
      <sz val="10"/>
      <name val="TH Sarabun New"/>
      <family val="2"/>
    </font>
    <font>
      <sz val="16"/>
      <color rgb="FF0000FF"/>
      <name val="TH Sarabun New"/>
      <family val="2"/>
    </font>
    <font>
      <b/>
      <sz val="16"/>
      <color rgb="FF0000FF"/>
      <name val="TH Sarabun New"/>
      <family val="2"/>
    </font>
    <font>
      <b/>
      <sz val="18"/>
      <name val="TH Sarabun New"/>
      <family val="2"/>
    </font>
    <font>
      <sz val="18"/>
      <name val="TH Sarabun New"/>
      <family val="2"/>
    </font>
    <font>
      <b/>
      <sz val="14"/>
      <name val="TH Sarabun New"/>
      <family val="2"/>
    </font>
    <font>
      <sz val="14"/>
      <name val="TH Sarabun New"/>
      <family val="2"/>
    </font>
  </fonts>
  <fills count="5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9" fillId="30" borderId="16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31" borderId="17" applyNumberFormat="0" applyAlignment="0" applyProtection="0"/>
    <xf numFmtId="0" fontId="14" fillId="0" borderId="18" applyNumberFormat="0" applyFill="0" applyAlignment="0" applyProtection="0"/>
    <xf numFmtId="0" fontId="15" fillId="32" borderId="0" applyNumberFormat="0" applyBorder="0" applyAlignment="0" applyProtection="0"/>
    <xf numFmtId="0" fontId="4" fillId="0" borderId="0"/>
    <xf numFmtId="0" fontId="16" fillId="33" borderId="16" applyNumberFormat="0" applyAlignment="0" applyProtection="0"/>
    <xf numFmtId="0" fontId="17" fillId="34" borderId="0" applyNumberFormat="0" applyBorder="0" applyAlignment="0" applyProtection="0"/>
    <xf numFmtId="0" fontId="18" fillId="0" borderId="19" applyNumberFormat="0" applyFill="0" applyAlignment="0" applyProtection="0"/>
    <xf numFmtId="0" fontId="19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20" fillId="30" borderId="20" applyNumberFormat="0" applyAlignment="0" applyProtection="0"/>
    <xf numFmtId="0" fontId="21" fillId="0" borderId="22" applyNumberFormat="0" applyFill="0" applyAlignment="0" applyProtection="0"/>
    <xf numFmtId="0" fontId="22" fillId="0" borderId="23" applyNumberFormat="0" applyFill="0" applyAlignment="0" applyProtection="0"/>
    <xf numFmtId="0" fontId="23" fillId="0" borderId="24" applyNumberFormat="0" applyFill="0" applyAlignment="0" applyProtection="0"/>
    <xf numFmtId="0" fontId="23" fillId="0" borderId="0" applyNumberFormat="0" applyFill="0" applyBorder="0" applyAlignment="0" applyProtection="0"/>
    <xf numFmtId="0" fontId="7" fillId="0" borderId="0"/>
    <xf numFmtId="0" fontId="7" fillId="42" borderId="21" applyNumberFormat="0" applyFont="0" applyAlignment="0" applyProtection="0"/>
    <xf numFmtId="43" fontId="25" fillId="0" borderId="0" applyFont="0" applyFill="0" applyBorder="0" applyAlignment="0" applyProtection="0"/>
  </cellStyleXfs>
  <cellXfs count="585">
    <xf numFmtId="0" fontId="0" fillId="0" borderId="0" xfId="0"/>
    <xf numFmtId="0" fontId="2" fillId="0" borderId="1" xfId="0" applyFont="1" applyFill="1" applyBorder="1"/>
    <xf numFmtId="0" fontId="2" fillId="0" borderId="1" xfId="0" applyFont="1" applyFill="1" applyBorder="1" applyAlignment="1">
      <alignment shrinkToFit="1"/>
    </xf>
    <xf numFmtId="0" fontId="2" fillId="0" borderId="0" xfId="0" applyFont="1" applyFill="1"/>
    <xf numFmtId="0" fontId="2" fillId="2" borderId="1" xfId="0" applyFont="1" applyFill="1" applyBorder="1" applyAlignment="1">
      <alignment horizontal="center"/>
    </xf>
    <xf numFmtId="0" fontId="2" fillId="4" borderId="2" xfId="0" applyFont="1" applyFill="1" applyBorder="1"/>
    <xf numFmtId="0" fontId="2" fillId="4" borderId="3" xfId="0" applyFont="1" applyFill="1" applyBorder="1"/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/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/>
    <xf numFmtId="0" fontId="2" fillId="4" borderId="9" xfId="0" applyFont="1" applyFill="1" applyBorder="1"/>
    <xf numFmtId="0" fontId="2" fillId="4" borderId="10" xfId="0" applyFont="1" applyFill="1" applyBorder="1" applyAlignment="1">
      <alignment horizontal="center"/>
    </xf>
    <xf numFmtId="0" fontId="2" fillId="6" borderId="11" xfId="0" applyFont="1" applyFill="1" applyBorder="1"/>
    <xf numFmtId="0" fontId="2" fillId="6" borderId="12" xfId="0" applyFont="1" applyFill="1" applyBorder="1"/>
    <xf numFmtId="0" fontId="2" fillId="6" borderId="12" xfId="0" applyFont="1" applyFill="1" applyBorder="1" applyAlignment="1">
      <alignment horizontal="center"/>
    </xf>
    <xf numFmtId="0" fontId="2" fillId="3" borderId="11" xfId="0" applyFont="1" applyFill="1" applyBorder="1"/>
    <xf numFmtId="0" fontId="2" fillId="3" borderId="12" xfId="0" applyFont="1" applyFill="1" applyBorder="1"/>
    <xf numFmtId="0" fontId="2" fillId="3" borderId="12" xfId="0" applyFont="1" applyFill="1" applyBorder="1" applyAlignment="1">
      <alignment horizontal="center"/>
    </xf>
    <xf numFmtId="0" fontId="2" fillId="5" borderId="11" xfId="0" applyFont="1" applyFill="1" applyBorder="1"/>
    <xf numFmtId="0" fontId="2" fillId="5" borderId="12" xfId="0" applyFont="1" applyFill="1" applyBorder="1"/>
    <xf numFmtId="0" fontId="2" fillId="5" borderId="12" xfId="0" applyFont="1" applyFill="1" applyBorder="1" applyAlignment="1">
      <alignment horizontal="center"/>
    </xf>
    <xf numFmtId="0" fontId="2" fillId="7" borderId="11" xfId="0" applyFont="1" applyFill="1" applyBorder="1"/>
    <xf numFmtId="0" fontId="2" fillId="7" borderId="12" xfId="0" applyFont="1" applyFill="1" applyBorder="1"/>
    <xf numFmtId="0" fontId="2" fillId="7" borderId="12" xfId="0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/>
    </xf>
    <xf numFmtId="0" fontId="6" fillId="0" borderId="0" xfId="0" applyFont="1"/>
    <xf numFmtId="0" fontId="2" fillId="49" borderId="1" xfId="0" applyFont="1" applyFill="1" applyBorder="1" applyAlignment="1">
      <alignment horizontal="center"/>
    </xf>
    <xf numFmtId="0" fontId="2" fillId="0" borderId="11" xfId="0" applyFont="1" applyFill="1" applyBorder="1"/>
    <xf numFmtId="0" fontId="26" fillId="0" borderId="0" xfId="26" applyFont="1" applyFill="1" applyBorder="1"/>
    <xf numFmtId="0" fontId="26" fillId="0" borderId="0" xfId="26" applyFont="1" applyFill="1" applyAlignment="1">
      <alignment shrinkToFit="1"/>
    </xf>
    <xf numFmtId="0" fontId="26" fillId="0" borderId="0" xfId="26" applyFont="1" applyFill="1" applyAlignment="1">
      <alignment horizontal="right"/>
    </xf>
    <xf numFmtId="0" fontId="26" fillId="0" borderId="0" xfId="26" applyFont="1" applyFill="1" applyAlignment="1">
      <alignment horizontal="right" shrinkToFit="1"/>
    </xf>
    <xf numFmtId="0" fontId="28" fillId="0" borderId="0" xfId="26" applyFont="1" applyFill="1" applyBorder="1" applyAlignment="1">
      <alignment horizontal="center"/>
    </xf>
    <xf numFmtId="0" fontId="28" fillId="0" borderId="0" xfId="26" applyFont="1" applyFill="1" applyAlignment="1">
      <alignment horizontal="center" shrinkToFit="1"/>
    </xf>
    <xf numFmtId="0" fontId="5" fillId="0" borderId="4" xfId="26" applyFont="1" applyFill="1" applyBorder="1" applyAlignment="1">
      <alignment horizontal="center" vertical="center"/>
    </xf>
    <xf numFmtId="0" fontId="2" fillId="0" borderId="34" xfId="0" applyFont="1" applyBorder="1"/>
    <xf numFmtId="187" fontId="2" fillId="0" borderId="34" xfId="44" applyNumberFormat="1" applyFont="1" applyFill="1" applyBorder="1" applyAlignment="1">
      <alignment horizontal="center" vertical="center" shrinkToFit="1"/>
    </xf>
    <xf numFmtId="187" fontId="5" fillId="0" borderId="34" xfId="44" applyNumberFormat="1" applyFont="1" applyFill="1" applyBorder="1" applyAlignment="1">
      <alignment horizontal="right" vertical="center" shrinkToFit="1"/>
    </xf>
    <xf numFmtId="187" fontId="2" fillId="0" borderId="34" xfId="44" applyNumberFormat="1" applyFont="1" applyFill="1" applyBorder="1" applyAlignment="1">
      <alignment horizontal="right" vertical="center" shrinkToFit="1"/>
    </xf>
    <xf numFmtId="0" fontId="5" fillId="0" borderId="7" xfId="26" applyFont="1" applyFill="1" applyBorder="1" applyAlignment="1">
      <alignment horizontal="center" vertical="center"/>
    </xf>
    <xf numFmtId="0" fontId="2" fillId="0" borderId="35" xfId="0" applyFont="1" applyBorder="1"/>
    <xf numFmtId="187" fontId="2" fillId="0" borderId="35" xfId="44" applyNumberFormat="1" applyFont="1" applyFill="1" applyBorder="1" applyAlignment="1">
      <alignment horizontal="center" vertical="center" shrinkToFit="1"/>
    </xf>
    <xf numFmtId="187" fontId="5" fillId="0" borderId="35" xfId="44" applyNumberFormat="1" applyFont="1" applyFill="1" applyBorder="1" applyAlignment="1">
      <alignment horizontal="right" vertical="center" shrinkToFit="1"/>
    </xf>
    <xf numFmtId="187" fontId="2" fillId="0" borderId="35" xfId="44" applyNumberFormat="1" applyFont="1" applyFill="1" applyBorder="1" applyAlignment="1">
      <alignment horizontal="right" vertical="center" shrinkToFit="1"/>
    </xf>
    <xf numFmtId="0" fontId="2" fillId="0" borderId="36" xfId="0" applyFont="1" applyBorder="1"/>
    <xf numFmtId="187" fontId="2" fillId="0" borderId="36" xfId="44" applyNumberFormat="1" applyFont="1" applyFill="1" applyBorder="1" applyAlignment="1">
      <alignment horizontal="center" vertical="center" shrinkToFit="1"/>
    </xf>
    <xf numFmtId="187" fontId="5" fillId="0" borderId="36" xfId="44" applyNumberFormat="1" applyFont="1" applyFill="1" applyBorder="1" applyAlignment="1">
      <alignment horizontal="right" vertical="center" shrinkToFit="1"/>
    </xf>
    <xf numFmtId="187" fontId="2" fillId="0" borderId="36" xfId="44" applyNumberFormat="1" applyFont="1" applyFill="1" applyBorder="1" applyAlignment="1">
      <alignment horizontal="right" vertical="center" shrinkToFit="1"/>
    </xf>
    <xf numFmtId="0" fontId="5" fillId="6" borderId="1" xfId="26" applyFont="1" applyFill="1" applyBorder="1" applyAlignment="1">
      <alignment horizontal="center" shrinkToFit="1"/>
    </xf>
    <xf numFmtId="187" fontId="5" fillId="6" borderId="1" xfId="44" applyNumberFormat="1" applyFont="1" applyFill="1" applyBorder="1" applyAlignment="1">
      <alignment horizontal="center" vertical="center" shrinkToFit="1"/>
    </xf>
    <xf numFmtId="187" fontId="5" fillId="0" borderId="1" xfId="44" applyNumberFormat="1" applyFont="1" applyFill="1" applyBorder="1" applyAlignment="1">
      <alignment horizontal="center" vertical="center" shrinkToFit="1"/>
    </xf>
    <xf numFmtId="187" fontId="5" fillId="0" borderId="1" xfId="44" applyNumberFormat="1" applyFont="1" applyFill="1" applyBorder="1" applyAlignment="1">
      <alignment horizontal="right" vertical="center" shrinkToFit="1"/>
    </xf>
    <xf numFmtId="187" fontId="2" fillId="0" borderId="1" xfId="44" applyNumberFormat="1" applyFont="1" applyFill="1" applyBorder="1" applyAlignment="1">
      <alignment horizontal="right" vertical="center" shrinkToFit="1"/>
    </xf>
    <xf numFmtId="0" fontId="5" fillId="0" borderId="10" xfId="26" applyFont="1" applyFill="1" applyBorder="1" applyAlignment="1">
      <alignment horizontal="center" vertical="center"/>
    </xf>
    <xf numFmtId="49" fontId="5" fillId="6" borderId="1" xfId="0" applyNumberFormat="1" applyFont="1" applyFill="1" applyBorder="1" applyAlignment="1">
      <alignment horizontal="center" shrinkToFit="1"/>
    </xf>
    <xf numFmtId="187" fontId="5" fillId="4" borderId="1" xfId="44" applyNumberFormat="1" applyFont="1" applyFill="1" applyBorder="1" applyAlignment="1">
      <alignment horizontal="center" vertical="center" shrinkToFit="1"/>
    </xf>
    <xf numFmtId="187" fontId="5" fillId="4" borderId="1" xfId="44" applyNumberFormat="1" applyFont="1" applyFill="1" applyBorder="1" applyAlignment="1">
      <alignment horizontal="right" vertical="center" shrinkToFit="1"/>
    </xf>
    <xf numFmtId="0" fontId="2" fillId="0" borderId="7" xfId="26" applyFont="1" applyFill="1" applyBorder="1" applyAlignment="1">
      <alignment vertical="center" shrinkToFit="1"/>
    </xf>
    <xf numFmtId="0" fontId="2" fillId="0" borderId="10" xfId="26" applyFont="1" applyFill="1" applyBorder="1" applyAlignment="1">
      <alignment vertical="center" shrinkToFit="1"/>
    </xf>
    <xf numFmtId="0" fontId="5" fillId="6" borderId="1" xfId="26" applyFont="1" applyFill="1" applyBorder="1" applyAlignment="1">
      <alignment horizontal="center" vertical="center"/>
    </xf>
    <xf numFmtId="187" fontId="5" fillId="6" borderId="1" xfId="44" applyNumberFormat="1" applyFont="1" applyFill="1" applyBorder="1" applyAlignment="1">
      <alignment horizontal="right" vertical="center" shrinkToFit="1"/>
    </xf>
    <xf numFmtId="0" fontId="2" fillId="0" borderId="4" xfId="26" applyFont="1" applyFill="1" applyBorder="1" applyAlignment="1">
      <alignment vertical="center" shrinkToFit="1"/>
    </xf>
    <xf numFmtId="0" fontId="2" fillId="0" borderId="1" xfId="0" applyFont="1" applyBorder="1"/>
    <xf numFmtId="187" fontId="2" fillId="6" borderId="1" xfId="44" applyNumberFormat="1" applyFont="1" applyFill="1" applyBorder="1" applyAlignment="1">
      <alignment horizontal="right" vertical="center" shrinkToFit="1"/>
    </xf>
    <xf numFmtId="0" fontId="5" fillId="0" borderId="10" xfId="26" applyFont="1" applyFill="1" applyBorder="1" applyAlignment="1">
      <alignment vertical="center" shrinkToFit="1"/>
    </xf>
    <xf numFmtId="49" fontId="2" fillId="0" borderId="1" xfId="0" applyNumberFormat="1" applyFont="1" applyFill="1" applyBorder="1" applyAlignment="1">
      <alignment horizontal="left" shrinkToFit="1"/>
    </xf>
    <xf numFmtId="0" fontId="26" fillId="0" borderId="0" xfId="26" applyFont="1" applyFill="1" applyBorder="1" applyAlignment="1">
      <alignment vertical="center" shrinkToFit="1"/>
    </xf>
    <xf numFmtId="0" fontId="26" fillId="0" borderId="0" xfId="26" applyFont="1" applyFill="1" applyBorder="1" applyAlignment="1">
      <alignment horizontal="center" shrinkToFit="1"/>
    </xf>
    <xf numFmtId="187" fontId="26" fillId="0" borderId="0" xfId="44" applyNumberFormat="1" applyFont="1" applyFill="1" applyBorder="1" applyAlignment="1">
      <alignment horizontal="right" vertical="center" shrinkToFit="1"/>
    </xf>
    <xf numFmtId="0" fontId="5" fillId="0" borderId="0" xfId="0" applyFont="1" applyAlignment="1">
      <alignment horizontal="left" vertical="center"/>
    </xf>
    <xf numFmtId="0" fontId="2" fillId="0" borderId="0" xfId="26" applyFont="1" applyFill="1"/>
    <xf numFmtId="0" fontId="2" fillId="0" borderId="0" xfId="26" applyFont="1" applyFill="1" applyAlignment="1">
      <alignment horizontal="center"/>
    </xf>
    <xf numFmtId="187" fontId="26" fillId="0" borderId="0" xfId="44" applyNumberFormat="1" applyFont="1" applyFill="1" applyAlignment="1">
      <alignment horizontal="center"/>
    </xf>
    <xf numFmtId="187" fontId="2" fillId="0" borderId="0" xfId="44" applyNumberFormat="1" applyFont="1" applyFill="1" applyAlignment="1">
      <alignment horizontal="center"/>
    </xf>
    <xf numFmtId="0" fontId="5" fillId="0" borderId="0" xfId="26" applyFont="1" applyFill="1" applyBorder="1" applyAlignment="1">
      <alignment horizontal="center"/>
    </xf>
    <xf numFmtId="0" fontId="28" fillId="0" borderId="4" xfId="26" applyFont="1" applyFill="1" applyBorder="1" applyAlignment="1">
      <alignment horizontal="center" vertical="center"/>
    </xf>
    <xf numFmtId="187" fontId="28" fillId="0" borderId="4" xfId="44" applyNumberFormat="1" applyFont="1" applyFill="1" applyBorder="1" applyAlignment="1">
      <alignment horizontal="center" vertical="center" wrapText="1"/>
    </xf>
    <xf numFmtId="0" fontId="5" fillId="4" borderId="11" xfId="26" applyFont="1" applyFill="1" applyBorder="1"/>
    <xf numFmtId="0" fontId="2" fillId="4" borderId="12" xfId="26" applyFont="1" applyFill="1" applyBorder="1"/>
    <xf numFmtId="3" fontId="2" fillId="4" borderId="12" xfId="26" applyNumberFormat="1" applyFont="1" applyFill="1" applyBorder="1" applyAlignment="1">
      <alignment horizontal="left"/>
    </xf>
    <xf numFmtId="187" fontId="2" fillId="4" borderId="13" xfId="44" applyNumberFormat="1" applyFont="1" applyFill="1" applyBorder="1" applyAlignment="1">
      <alignment horizontal="center" vertical="center"/>
    </xf>
    <xf numFmtId="0" fontId="5" fillId="4" borderId="1" xfId="26" applyFont="1" applyFill="1" applyBorder="1"/>
    <xf numFmtId="0" fontId="2" fillId="4" borderId="12" xfId="0" applyFont="1" applyFill="1" applyBorder="1"/>
    <xf numFmtId="187" fontId="2" fillId="4" borderId="13" xfId="44" applyNumberFormat="1" applyFont="1" applyFill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7" xfId="0" applyFont="1" applyBorder="1"/>
    <xf numFmtId="187" fontId="2" fillId="4" borderId="1" xfId="44" applyNumberFormat="1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26" applyFont="1" applyFill="1" applyBorder="1" applyAlignment="1">
      <alignment horizontal="left" shrinkToFit="1"/>
    </xf>
    <xf numFmtId="0" fontId="1" fillId="0" borderId="0" xfId="0" applyFont="1" applyFill="1" applyBorder="1" applyAlignment="1">
      <alignment horizontal="center"/>
    </xf>
    <xf numFmtId="0" fontId="5" fillId="51" borderId="1" xfId="0" applyFont="1" applyFill="1" applyBorder="1" applyAlignment="1">
      <alignment horizontal="right" vertical="center"/>
    </xf>
    <xf numFmtId="0" fontId="5" fillId="43" borderId="1" xfId="0" applyFont="1" applyFill="1" applyBorder="1" applyAlignment="1">
      <alignment horizontal="right" vertical="center"/>
    </xf>
    <xf numFmtId="0" fontId="5" fillId="52" borderId="4" xfId="0" applyFont="1" applyFill="1" applyBorder="1" applyAlignment="1">
      <alignment horizontal="center"/>
    </xf>
    <xf numFmtId="0" fontId="5" fillId="52" borderId="1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24" fillId="0" borderId="0" xfId="0" applyFont="1" applyFill="1"/>
    <xf numFmtId="0" fontId="1" fillId="0" borderId="0" xfId="0" applyFont="1" applyFill="1" applyBorder="1" applyAlignment="1"/>
    <xf numFmtId="0" fontId="2" fillId="44" borderId="1" xfId="0" applyFont="1" applyFill="1" applyBorder="1" applyAlignment="1">
      <alignment horizontal="center"/>
    </xf>
    <xf numFmtId="0" fontId="5" fillId="0" borderId="1" xfId="26" applyFont="1" applyFill="1" applyBorder="1" applyAlignment="1">
      <alignment horizontal="center" vertical="center" shrinkToFit="1"/>
    </xf>
    <xf numFmtId="0" fontId="2" fillId="43" borderId="12" xfId="0" applyFont="1" applyFill="1" applyBorder="1" applyAlignment="1">
      <alignment horizontal="center"/>
    </xf>
    <xf numFmtId="0" fontId="2" fillId="43" borderId="11" xfId="0" applyFont="1" applyFill="1" applyBorder="1"/>
    <xf numFmtId="0" fontId="2" fillId="43" borderId="12" xfId="0" applyFont="1" applyFill="1" applyBorder="1"/>
    <xf numFmtId="187" fontId="5" fillId="55" borderId="1" xfId="44" applyNumberFormat="1" applyFont="1" applyFill="1" applyBorder="1" applyAlignment="1">
      <alignment horizontal="center" vertical="center" shrinkToFit="1"/>
    </xf>
    <xf numFmtId="187" fontId="2" fillId="55" borderId="1" xfId="44" applyNumberFormat="1" applyFont="1" applyFill="1" applyBorder="1" applyAlignment="1">
      <alignment horizontal="center" vertical="center" shrinkToFit="1"/>
    </xf>
    <xf numFmtId="187" fontId="5" fillId="55" borderId="1" xfId="44" applyNumberFormat="1" applyFont="1" applyFill="1" applyBorder="1" applyAlignment="1">
      <alignment horizontal="right" vertical="center" shrinkToFit="1"/>
    </xf>
    <xf numFmtId="187" fontId="2" fillId="55" borderId="1" xfId="44" applyNumberFormat="1" applyFont="1" applyFill="1" applyBorder="1" applyAlignment="1">
      <alignment horizontal="right" vertical="center" shrinkToFit="1"/>
    </xf>
    <xf numFmtId="0" fontId="2" fillId="0" borderId="10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0" fontId="5" fillId="44" borderId="10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27" fillId="0" borderId="0" xfId="0" applyFont="1" applyFill="1" applyBorder="1" applyAlignment="1"/>
    <xf numFmtId="0" fontId="5" fillId="49" borderId="10" xfId="0" applyFont="1" applyFill="1" applyBorder="1" applyAlignment="1">
      <alignment horizontal="right" vertical="center"/>
    </xf>
    <xf numFmtId="0" fontId="5" fillId="49" borderId="1" xfId="0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center"/>
    </xf>
    <xf numFmtId="0" fontId="5" fillId="44" borderId="9" xfId="0" applyFont="1" applyFill="1" applyBorder="1" applyAlignment="1">
      <alignment horizontal="right" vertical="center"/>
    </xf>
    <xf numFmtId="0" fontId="5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7" borderId="12" xfId="0" applyFont="1" applyFill="1" applyBorder="1" applyAlignment="1">
      <alignment horizontal="center"/>
    </xf>
    <xf numFmtId="0" fontId="5" fillId="43" borderId="12" xfId="0" applyFont="1" applyFill="1" applyBorder="1" applyAlignment="1">
      <alignment horizontal="center"/>
    </xf>
    <xf numFmtId="0" fontId="5" fillId="47" borderId="1" xfId="0" applyFont="1" applyFill="1" applyBorder="1"/>
    <xf numFmtId="0" fontId="5" fillId="47" borderId="11" xfId="0" applyFont="1" applyFill="1" applyBorder="1"/>
    <xf numFmtId="0" fontId="5" fillId="47" borderId="12" xfId="0" applyFont="1" applyFill="1" applyBorder="1"/>
    <xf numFmtId="0" fontId="5" fillId="51" borderId="11" xfId="0" applyFont="1" applyFill="1" applyBorder="1"/>
    <xf numFmtId="0" fontId="5" fillId="51" borderId="12" xfId="0" applyFont="1" applyFill="1" applyBorder="1"/>
    <xf numFmtId="0" fontId="5" fillId="49" borderId="11" xfId="0" applyFont="1" applyFill="1" applyBorder="1"/>
    <xf numFmtId="0" fontId="5" fillId="49" borderId="12" xfId="0" applyFont="1" applyFill="1" applyBorder="1"/>
    <xf numFmtId="0" fontId="5" fillId="52" borderId="2" xfId="0" applyFont="1" applyFill="1" applyBorder="1"/>
    <xf numFmtId="0" fontId="5" fillId="52" borderId="3" xfId="0" applyFont="1" applyFill="1" applyBorder="1"/>
    <xf numFmtId="0" fontId="5" fillId="52" borderId="5" xfId="0" applyFont="1" applyFill="1" applyBorder="1"/>
    <xf numFmtId="0" fontId="5" fillId="52" borderId="6" xfId="0" applyFont="1" applyFill="1" applyBorder="1" applyAlignment="1">
      <alignment horizontal="center"/>
    </xf>
    <xf numFmtId="0" fontId="5" fillId="52" borderId="7" xfId="0" applyFont="1" applyFill="1" applyBorder="1" applyAlignment="1">
      <alignment horizontal="center"/>
    </xf>
    <xf numFmtId="0" fontId="5" fillId="43" borderId="4" xfId="0" applyFont="1" applyFill="1" applyBorder="1" applyAlignment="1">
      <alignment horizontal="center"/>
    </xf>
    <xf numFmtId="0" fontId="5" fillId="44" borderId="4" xfId="0" applyFont="1" applyFill="1" applyBorder="1" applyAlignment="1">
      <alignment horizontal="center"/>
    </xf>
    <xf numFmtId="0" fontId="5" fillId="49" borderId="4" xfId="0" applyFont="1" applyFill="1" applyBorder="1" applyAlignment="1">
      <alignment horizontal="center"/>
    </xf>
    <xf numFmtId="0" fontId="5" fillId="52" borderId="8" xfId="0" applyFont="1" applyFill="1" applyBorder="1"/>
    <xf numFmtId="0" fontId="5" fillId="52" borderId="9" xfId="0" applyFont="1" applyFill="1" applyBorder="1"/>
    <xf numFmtId="0" fontId="5" fillId="43" borderId="10" xfId="0" applyFont="1" applyFill="1" applyBorder="1" applyAlignment="1">
      <alignment horizontal="center"/>
    </xf>
    <xf numFmtId="0" fontId="5" fillId="44" borderId="10" xfId="0" applyFont="1" applyFill="1" applyBorder="1" applyAlignment="1">
      <alignment horizontal="center"/>
    </xf>
    <xf numFmtId="0" fontId="5" fillId="49" borderId="10" xfId="0" applyFont="1" applyFill="1" applyBorder="1" applyAlignment="1">
      <alignment horizontal="center"/>
    </xf>
    <xf numFmtId="0" fontId="29" fillId="0" borderId="0" xfId="0" applyFont="1" applyFill="1"/>
    <xf numFmtId="0" fontId="30" fillId="0" borderId="0" xfId="0" applyFont="1" applyFill="1"/>
    <xf numFmtId="0" fontId="29" fillId="0" borderId="0" xfId="0" applyFont="1"/>
    <xf numFmtId="0" fontId="30" fillId="0" borderId="0" xfId="0" applyFont="1"/>
    <xf numFmtId="0" fontId="29" fillId="0" borderId="0" xfId="0" applyFont="1" applyAlignment="1">
      <alignment horizontal="center"/>
    </xf>
    <xf numFmtId="0" fontId="2" fillId="0" borderId="13" xfId="0" applyFont="1" applyFill="1" applyBorder="1"/>
    <xf numFmtId="0" fontId="5" fillId="44" borderId="12" xfId="0" applyFont="1" applyFill="1" applyBorder="1" applyAlignment="1">
      <alignment horizontal="center"/>
    </xf>
    <xf numFmtId="0" fontId="5" fillId="4" borderId="2" xfId="0" applyFont="1" applyFill="1" applyBorder="1"/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/>
    <xf numFmtId="0" fontId="2" fillId="0" borderId="13" xfId="0" applyFont="1" applyFill="1" applyBorder="1" applyAlignment="1">
      <alignment horizontal="right" vertical="center"/>
    </xf>
    <xf numFmtId="0" fontId="5" fillId="52" borderId="3" xfId="0" applyFont="1" applyFill="1" applyBorder="1" applyAlignment="1">
      <alignment horizontal="center"/>
    </xf>
    <xf numFmtId="0" fontId="5" fillId="52" borderId="2" xfId="0" applyFont="1" applyFill="1" applyBorder="1" applyAlignment="1">
      <alignment horizontal="center"/>
    </xf>
    <xf numFmtId="0" fontId="5" fillId="47" borderId="1" xfId="0" applyFont="1" applyFill="1" applyBorder="1" applyAlignment="1">
      <alignment horizontal="right" vertical="center"/>
    </xf>
    <xf numFmtId="0" fontId="5" fillId="47" borderId="12" xfId="0" applyFont="1" applyFill="1" applyBorder="1" applyAlignment="1">
      <alignment horizontal="right" vertical="center"/>
    </xf>
    <xf numFmtId="0" fontId="5" fillId="47" borderId="13" xfId="0" applyFont="1" applyFill="1" applyBorder="1" applyAlignment="1">
      <alignment horizontal="right" vertical="center"/>
    </xf>
    <xf numFmtId="0" fontId="5" fillId="47" borderId="10" xfId="0" applyFont="1" applyFill="1" applyBorder="1" applyAlignment="1">
      <alignment horizontal="right" vertical="center"/>
    </xf>
    <xf numFmtId="0" fontId="5" fillId="43" borderId="53" xfId="0" applyFont="1" applyFill="1" applyBorder="1"/>
    <xf numFmtId="0" fontId="5" fillId="43" borderId="8" xfId="0" applyFont="1" applyFill="1" applyBorder="1"/>
    <xf numFmtId="0" fontId="5" fillId="43" borderId="15" xfId="0" applyFont="1" applyFill="1" applyBorder="1"/>
    <xf numFmtId="0" fontId="5" fillId="43" borderId="15" xfId="0" applyFont="1" applyFill="1" applyBorder="1" applyAlignment="1">
      <alignment horizontal="right" vertical="center"/>
    </xf>
    <xf numFmtId="0" fontId="5" fillId="43" borderId="9" xfId="0" applyFont="1" applyFill="1" applyBorder="1" applyAlignment="1">
      <alignment horizontal="right" vertical="center"/>
    </xf>
    <xf numFmtId="0" fontId="5" fillId="51" borderId="12" xfId="0" applyFont="1" applyFill="1" applyBorder="1" applyAlignment="1">
      <alignment horizontal="right" vertical="center"/>
    </xf>
    <xf numFmtId="0" fontId="5" fillId="51" borderId="13" xfId="0" applyFont="1" applyFill="1" applyBorder="1" applyAlignment="1">
      <alignment horizontal="right" vertical="center"/>
    </xf>
    <xf numFmtId="0" fontId="5" fillId="49" borderId="12" xfId="0" applyFont="1" applyFill="1" applyBorder="1" applyAlignment="1">
      <alignment horizontal="right" vertical="center"/>
    </xf>
    <xf numFmtId="0" fontId="5" fillId="49" borderId="13" xfId="0" applyFont="1" applyFill="1" applyBorder="1" applyAlignment="1">
      <alignment horizontal="right" vertical="center"/>
    </xf>
    <xf numFmtId="0" fontId="5" fillId="44" borderId="11" xfId="0" applyFont="1" applyFill="1" applyBorder="1"/>
    <xf numFmtId="0" fontId="5" fillId="44" borderId="12" xfId="0" applyFont="1" applyFill="1" applyBorder="1"/>
    <xf numFmtId="0" fontId="5" fillId="44" borderId="13" xfId="0" applyFont="1" applyFill="1" applyBorder="1" applyAlignment="1">
      <alignment horizontal="center"/>
    </xf>
    <xf numFmtId="0" fontId="5" fillId="44" borderId="4" xfId="0" applyFont="1" applyFill="1" applyBorder="1" applyAlignment="1">
      <alignment horizontal="right" vertical="center"/>
    </xf>
    <xf numFmtId="0" fontId="5" fillId="44" borderId="2" xfId="0" applyFont="1" applyFill="1" applyBorder="1" applyAlignment="1">
      <alignment horizontal="right" vertical="center"/>
    </xf>
    <xf numFmtId="187" fontId="2" fillId="0" borderId="7" xfId="44" applyNumberFormat="1" applyFont="1" applyFill="1" applyBorder="1" applyAlignment="1">
      <alignment horizontal="right" vertical="center" shrinkToFit="1"/>
    </xf>
    <xf numFmtId="187" fontId="5" fillId="0" borderId="7" xfId="44" applyNumberFormat="1" applyFont="1" applyFill="1" applyBorder="1" applyAlignment="1">
      <alignment horizontal="right" vertical="center" shrinkToFit="1"/>
    </xf>
    <xf numFmtId="0" fontId="5" fillId="4" borderId="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0" borderId="11" xfId="0" applyFont="1" applyBorder="1"/>
    <xf numFmtId="0" fontId="2" fillId="0" borderId="13" xfId="0" applyFont="1" applyBorder="1"/>
    <xf numFmtId="0" fontId="2" fillId="0" borderId="1" xfId="0" applyFont="1" applyBorder="1" applyAlignment="1">
      <alignment horizontal="center"/>
    </xf>
    <xf numFmtId="0" fontId="5" fillId="4" borderId="3" xfId="0" applyFont="1" applyFill="1" applyBorder="1"/>
    <xf numFmtId="0" fontId="5" fillId="4" borderId="8" xfId="0" applyFont="1" applyFill="1" applyBorder="1"/>
    <xf numFmtId="0" fontId="5" fillId="4" borderId="9" xfId="0" applyFont="1" applyFill="1" applyBorder="1"/>
    <xf numFmtId="0" fontId="5" fillId="54" borderId="1" xfId="0" applyFont="1" applyFill="1" applyBorder="1" applyAlignment="1">
      <alignment horizontal="center"/>
    </xf>
    <xf numFmtId="0" fontId="5" fillId="52" borderId="1" xfId="0" applyFont="1" applyFill="1" applyBorder="1" applyAlignment="1">
      <alignment horizontal="center"/>
    </xf>
    <xf numFmtId="0" fontId="2" fillId="43" borderId="1" xfId="0" applyFont="1" applyFill="1" applyBorder="1" applyAlignment="1">
      <alignment horizontal="center"/>
    </xf>
    <xf numFmtId="0" fontId="5" fillId="56" borderId="1" xfId="0" applyFont="1" applyFill="1" applyBorder="1"/>
    <xf numFmtId="0" fontId="5" fillId="56" borderId="11" xfId="0" applyFont="1" applyFill="1" applyBorder="1"/>
    <xf numFmtId="0" fontId="5" fillId="56" borderId="12" xfId="0" applyFont="1" applyFill="1" applyBorder="1"/>
    <xf numFmtId="0" fontId="5" fillId="56" borderId="12" xfId="0" applyFont="1" applyFill="1" applyBorder="1" applyAlignment="1">
      <alignment horizontal="center"/>
    </xf>
    <xf numFmtId="0" fontId="5" fillId="56" borderId="1" xfId="0" applyFont="1" applyFill="1" applyBorder="1" applyAlignment="1">
      <alignment horizontal="center"/>
    </xf>
    <xf numFmtId="0" fontId="5" fillId="48" borderId="1" xfId="0" applyFont="1" applyFill="1" applyBorder="1"/>
    <xf numFmtId="0" fontId="5" fillId="48" borderId="11" xfId="0" applyFont="1" applyFill="1" applyBorder="1"/>
    <xf numFmtId="0" fontId="5" fillId="48" borderId="12" xfId="0" applyFont="1" applyFill="1" applyBorder="1"/>
    <xf numFmtId="0" fontId="5" fillId="48" borderId="12" xfId="0" applyFont="1" applyFill="1" applyBorder="1" applyAlignment="1">
      <alignment horizontal="center"/>
    </xf>
    <xf numFmtId="0" fontId="5" fillId="48" borderId="1" xfId="0" applyFont="1" applyFill="1" applyBorder="1" applyAlignment="1">
      <alignment horizontal="center"/>
    </xf>
    <xf numFmtId="0" fontId="2" fillId="0" borderId="13" xfId="0" applyFont="1" applyFill="1" applyBorder="1" applyAlignment="1">
      <alignment shrinkToFit="1"/>
    </xf>
    <xf numFmtId="0" fontId="5" fillId="50" borderId="1" xfId="0" applyFont="1" applyFill="1" applyBorder="1"/>
    <xf numFmtId="0" fontId="5" fillId="50" borderId="11" xfId="0" applyFont="1" applyFill="1" applyBorder="1"/>
    <xf numFmtId="0" fontId="5" fillId="50" borderId="12" xfId="0" applyFont="1" applyFill="1" applyBorder="1"/>
    <xf numFmtId="0" fontId="5" fillId="50" borderId="12" xfId="0" applyFont="1" applyFill="1" applyBorder="1" applyAlignment="1">
      <alignment horizontal="center"/>
    </xf>
    <xf numFmtId="0" fontId="5" fillId="50" borderId="1" xfId="0" applyFont="1" applyFill="1" applyBorder="1" applyAlignment="1">
      <alignment horizontal="center"/>
    </xf>
    <xf numFmtId="0" fontId="5" fillId="54" borderId="1" xfId="0" applyFont="1" applyFill="1" applyBorder="1"/>
    <xf numFmtId="0" fontId="5" fillId="54" borderId="11" xfId="0" applyFont="1" applyFill="1" applyBorder="1"/>
    <xf numFmtId="0" fontId="5" fillId="54" borderId="12" xfId="0" applyFont="1" applyFill="1" applyBorder="1"/>
    <xf numFmtId="0" fontId="5" fillId="54" borderId="12" xfId="0" applyFont="1" applyFill="1" applyBorder="1" applyAlignment="1">
      <alignment horizontal="center"/>
    </xf>
    <xf numFmtId="0" fontId="2" fillId="0" borderId="34" xfId="26" applyFont="1" applyFill="1" applyBorder="1"/>
    <xf numFmtId="1" fontId="2" fillId="0" borderId="34" xfId="44" applyNumberFormat="1" applyFont="1" applyFill="1" applyBorder="1" applyAlignment="1">
      <alignment horizontal="center"/>
    </xf>
    <xf numFmtId="0" fontId="2" fillId="0" borderId="35" xfId="26" applyFont="1" applyFill="1" applyBorder="1"/>
    <xf numFmtId="1" fontId="2" fillId="0" borderId="35" xfId="44" applyNumberFormat="1" applyFont="1" applyFill="1" applyBorder="1" applyAlignment="1">
      <alignment horizontal="center"/>
    </xf>
    <xf numFmtId="0" fontId="2" fillId="0" borderId="36" xfId="26" applyFont="1" applyFill="1" applyBorder="1"/>
    <xf numFmtId="1" fontId="2" fillId="0" borderId="36" xfId="44" applyNumberFormat="1" applyFont="1" applyFill="1" applyBorder="1" applyAlignment="1">
      <alignment horizontal="center"/>
    </xf>
    <xf numFmtId="0" fontId="2" fillId="0" borderId="54" xfId="0" applyFont="1" applyBorder="1"/>
    <xf numFmtId="0" fontId="2" fillId="0" borderId="55" xfId="26" applyFont="1" applyFill="1" applyBorder="1"/>
    <xf numFmtId="0" fontId="2" fillId="0" borderId="56" xfId="0" applyFont="1" applyBorder="1"/>
    <xf numFmtId="0" fontId="2" fillId="0" borderId="57" xfId="26" applyFont="1" applyFill="1" applyBorder="1"/>
    <xf numFmtId="0" fontId="2" fillId="0" borderId="58" xfId="0" applyFont="1" applyBorder="1"/>
    <xf numFmtId="0" fontId="2" fillId="0" borderId="59" xfId="26" applyFont="1" applyFill="1" applyBorder="1"/>
    <xf numFmtId="0" fontId="2" fillId="0" borderId="55" xfId="0" applyFont="1" applyBorder="1"/>
    <xf numFmtId="0" fontId="2" fillId="0" borderId="57" xfId="0" applyFont="1" applyBorder="1"/>
    <xf numFmtId="0" fontId="2" fillId="0" borderId="59" xfId="0" applyFont="1" applyBorder="1"/>
    <xf numFmtId="0" fontId="5" fillId="52" borderId="1" xfId="0" applyFont="1" applyFill="1" applyBorder="1" applyAlignment="1">
      <alignment horizontal="center"/>
    </xf>
    <xf numFmtId="0" fontId="5" fillId="45" borderId="1" xfId="0" applyFont="1" applyFill="1" applyBorder="1" applyAlignment="1">
      <alignment horizontal="center"/>
    </xf>
    <xf numFmtId="0" fontId="5" fillId="0" borderId="1" xfId="26" applyFont="1" applyFill="1" applyBorder="1" applyAlignment="1">
      <alignment horizontal="center" vertical="center"/>
    </xf>
    <xf numFmtId="0" fontId="5" fillId="52" borderId="10" xfId="0" applyFont="1" applyFill="1" applyBorder="1" applyAlignment="1">
      <alignment horizontal="center"/>
    </xf>
    <xf numFmtId="0" fontId="5" fillId="45" borderId="1" xfId="0" applyFont="1" applyFill="1" applyBorder="1" applyAlignment="1">
      <alignment horizontal="right" vertical="center"/>
    </xf>
    <xf numFmtId="0" fontId="5" fillId="45" borderId="12" xfId="0" applyFont="1" applyFill="1" applyBorder="1" applyAlignment="1">
      <alignment horizontal="center"/>
    </xf>
    <xf numFmtId="0" fontId="5" fillId="45" borderId="12" xfId="0" applyFont="1" applyFill="1" applyBorder="1" applyAlignment="1">
      <alignment horizontal="right" vertical="center"/>
    </xf>
    <xf numFmtId="0" fontId="5" fillId="45" borderId="13" xfId="0" applyFont="1" applyFill="1" applyBorder="1" applyAlignment="1">
      <alignment horizontal="right" vertical="center"/>
    </xf>
    <xf numFmtId="0" fontId="5" fillId="47" borderId="4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left"/>
    </xf>
    <xf numFmtId="0" fontId="2" fillId="0" borderId="9" xfId="0" applyFont="1" applyFill="1" applyBorder="1"/>
    <xf numFmtId="0" fontId="5" fillId="45" borderId="11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2" fillId="0" borderId="1" xfId="26" applyFont="1" applyFill="1" applyBorder="1" applyAlignment="1">
      <alignment horizontal="left" vertical="center"/>
    </xf>
    <xf numFmtId="0" fontId="5" fillId="49" borderId="1" xfId="26" applyFont="1" applyFill="1" applyBorder="1" applyAlignment="1">
      <alignment horizontal="center" vertical="center"/>
    </xf>
    <xf numFmtId="187" fontId="5" fillId="49" borderId="1" xfId="44" applyNumberFormat="1" applyFont="1" applyFill="1" applyBorder="1" applyAlignment="1">
      <alignment horizontal="right" vertical="center" shrinkToFit="1"/>
    </xf>
    <xf numFmtId="187" fontId="5" fillId="52" borderId="1" xfId="44" applyNumberFormat="1" applyFont="1" applyFill="1" applyBorder="1" applyAlignment="1">
      <alignment horizontal="right" vertical="center" shrinkToFit="1"/>
    </xf>
    <xf numFmtId="187" fontId="5" fillId="0" borderId="34" xfId="44" applyNumberFormat="1" applyFont="1" applyFill="1" applyBorder="1" applyAlignment="1">
      <alignment horizontal="center" vertical="center" shrinkToFit="1"/>
    </xf>
    <xf numFmtId="187" fontId="5" fillId="0" borderId="35" xfId="44" applyNumberFormat="1" applyFont="1" applyFill="1" applyBorder="1" applyAlignment="1">
      <alignment horizontal="center" vertical="center" shrinkToFit="1"/>
    </xf>
    <xf numFmtId="187" fontId="5" fillId="0" borderId="36" xfId="44" applyNumberFormat="1" applyFont="1" applyFill="1" applyBorder="1" applyAlignment="1">
      <alignment horizontal="center" vertical="center" shrinkToFit="1"/>
    </xf>
    <xf numFmtId="0" fontId="5" fillId="47" borderId="4" xfId="0" applyFont="1" applyFill="1" applyBorder="1" applyAlignment="1">
      <alignment horizontal="right" vertical="center"/>
    </xf>
    <xf numFmtId="0" fontId="5" fillId="47" borderId="7" xfId="0" applyFont="1" applyFill="1" applyBorder="1" applyAlignment="1">
      <alignment horizontal="right" vertical="center"/>
    </xf>
    <xf numFmtId="0" fontId="5" fillId="52" borderId="10" xfId="0" applyFont="1" applyFill="1" applyBorder="1" applyAlignment="1">
      <alignment horizontal="right" vertical="center"/>
    </xf>
    <xf numFmtId="0" fontId="5" fillId="45" borderId="1" xfId="0" applyFont="1" applyFill="1" applyBorder="1" applyAlignment="1">
      <alignment horizontal="center"/>
    </xf>
    <xf numFmtId="0" fontId="5" fillId="43" borderId="1" xfId="0" applyFont="1" applyFill="1" applyBorder="1" applyAlignment="1">
      <alignment horizontal="center"/>
    </xf>
    <xf numFmtId="0" fontId="5" fillId="54" borderId="1" xfId="0" applyFont="1" applyFill="1" applyBorder="1" applyAlignment="1">
      <alignment horizontal="center"/>
    </xf>
    <xf numFmtId="0" fontId="5" fillId="5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3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47" borderId="4" xfId="0" applyFont="1" applyFill="1" applyBorder="1" applyAlignment="1">
      <alignment horizontal="center"/>
    </xf>
    <xf numFmtId="0" fontId="5" fillId="56" borderId="1" xfId="0" applyFont="1" applyFill="1" applyBorder="1" applyAlignment="1">
      <alignment horizontal="center"/>
    </xf>
    <xf numFmtId="0" fontId="5" fillId="48" borderId="1" xfId="0" applyFont="1" applyFill="1" applyBorder="1" applyAlignment="1">
      <alignment horizontal="center"/>
    </xf>
    <xf numFmtId="0" fontId="5" fillId="50" borderId="1" xfId="0" applyFont="1" applyFill="1" applyBorder="1" applyAlignment="1">
      <alignment horizontal="center"/>
    </xf>
    <xf numFmtId="0" fontId="5" fillId="45" borderId="12" xfId="0" applyFont="1" applyFill="1" applyBorder="1" applyAlignment="1">
      <alignment horizontal="center"/>
    </xf>
    <xf numFmtId="0" fontId="5" fillId="45" borderId="13" xfId="0" applyFont="1" applyFill="1" applyBorder="1" applyAlignment="1">
      <alignment horizontal="center"/>
    </xf>
    <xf numFmtId="0" fontId="5" fillId="44" borderId="4" xfId="0" applyFont="1" applyFill="1" applyBorder="1" applyAlignment="1">
      <alignment horizontal="center"/>
    </xf>
    <xf numFmtId="0" fontId="5" fillId="52" borderId="10" xfId="0" applyFont="1" applyFill="1" applyBorder="1" applyAlignment="1">
      <alignment horizontal="center"/>
    </xf>
    <xf numFmtId="0" fontId="5" fillId="52" borderId="1" xfId="0" applyFont="1" applyFill="1" applyBorder="1" applyAlignment="1">
      <alignment horizontal="center"/>
    </xf>
    <xf numFmtId="0" fontId="2" fillId="43" borderId="1" xfId="0" applyFont="1" applyFill="1" applyBorder="1" applyAlignment="1">
      <alignment horizontal="center"/>
    </xf>
    <xf numFmtId="0" fontId="5" fillId="45" borderId="1" xfId="0" applyFont="1" applyFill="1" applyBorder="1" applyAlignment="1">
      <alignment horizontal="center"/>
    </xf>
    <xf numFmtId="0" fontId="5" fillId="43" borderId="1" xfId="0" applyFont="1" applyFill="1" applyBorder="1" applyAlignment="1">
      <alignment horizontal="center"/>
    </xf>
    <xf numFmtId="0" fontId="5" fillId="54" borderId="1" xfId="0" applyFont="1" applyFill="1" applyBorder="1" applyAlignment="1">
      <alignment horizontal="center"/>
    </xf>
    <xf numFmtId="0" fontId="5" fillId="52" borderId="1" xfId="0" applyFont="1" applyFill="1" applyBorder="1" applyAlignment="1">
      <alignment horizontal="center"/>
    </xf>
    <xf numFmtId="0" fontId="5" fillId="52" borderId="1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3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28" fillId="0" borderId="15" xfId="0" applyFont="1" applyFill="1" applyBorder="1" applyAlignment="1">
      <alignment horizontal="center"/>
    </xf>
    <xf numFmtId="0" fontId="5" fillId="47" borderId="4" xfId="0" applyFont="1" applyFill="1" applyBorder="1" applyAlignment="1">
      <alignment horizontal="center"/>
    </xf>
    <xf numFmtId="0" fontId="5" fillId="56" borderId="1" xfId="0" applyFont="1" applyFill="1" applyBorder="1" applyAlignment="1">
      <alignment horizontal="center"/>
    </xf>
    <xf numFmtId="0" fontId="5" fillId="48" borderId="1" xfId="0" applyFont="1" applyFill="1" applyBorder="1" applyAlignment="1">
      <alignment horizontal="center"/>
    </xf>
    <xf numFmtId="0" fontId="5" fillId="50" borderId="1" xfId="0" applyFont="1" applyFill="1" applyBorder="1" applyAlignment="1">
      <alignment horizontal="center"/>
    </xf>
    <xf numFmtId="0" fontId="5" fillId="45" borderId="11" xfId="0" applyFont="1" applyFill="1" applyBorder="1" applyAlignment="1">
      <alignment horizontal="center"/>
    </xf>
    <xf numFmtId="0" fontId="5" fillId="45" borderId="12" xfId="0" applyFont="1" applyFill="1" applyBorder="1" applyAlignment="1">
      <alignment horizontal="center"/>
    </xf>
    <xf numFmtId="0" fontId="5" fillId="45" borderId="13" xfId="0" applyFont="1" applyFill="1" applyBorder="1" applyAlignment="1">
      <alignment horizontal="center"/>
    </xf>
    <xf numFmtId="0" fontId="5" fillId="4" borderId="1" xfId="26" applyFont="1" applyFill="1" applyBorder="1" applyAlignment="1">
      <alignment horizontal="center" vertical="center"/>
    </xf>
    <xf numFmtId="0" fontId="27" fillId="0" borderId="0" xfId="26" applyFont="1" applyFill="1" applyAlignment="1">
      <alignment horizontal="center"/>
    </xf>
    <xf numFmtId="0" fontId="5" fillId="0" borderId="1" xfId="26" applyFont="1" applyFill="1" applyBorder="1" applyAlignment="1">
      <alignment horizontal="center" vertical="center"/>
    </xf>
    <xf numFmtId="0" fontId="5" fillId="0" borderId="1" xfId="26" applyFont="1" applyFill="1" applyBorder="1" applyAlignment="1">
      <alignment horizontal="center" vertical="center" shrinkToFit="1"/>
    </xf>
    <xf numFmtId="0" fontId="5" fillId="55" borderId="1" xfId="26" applyFont="1" applyFill="1" applyBorder="1" applyAlignment="1">
      <alignment horizontal="center" vertical="center"/>
    </xf>
    <xf numFmtId="49" fontId="5" fillId="55" borderId="11" xfId="0" applyNumberFormat="1" applyFont="1" applyFill="1" applyBorder="1" applyAlignment="1">
      <alignment horizontal="center" shrinkToFit="1"/>
    </xf>
    <xf numFmtId="49" fontId="5" fillId="55" borderId="13" xfId="0" applyNumberFormat="1" applyFont="1" applyFill="1" applyBorder="1" applyAlignment="1">
      <alignment horizontal="center" shrinkToFit="1"/>
    </xf>
    <xf numFmtId="0" fontId="5" fillId="55" borderId="11" xfId="26" applyFont="1" applyFill="1" applyBorder="1" applyAlignment="1">
      <alignment horizontal="center" vertical="center"/>
    </xf>
    <xf numFmtId="0" fontId="5" fillId="55" borderId="13" xfId="26" applyFont="1" applyFill="1" applyBorder="1" applyAlignment="1">
      <alignment horizontal="center" vertical="center"/>
    </xf>
    <xf numFmtId="0" fontId="5" fillId="55" borderId="11" xfId="26" applyFont="1" applyFill="1" applyBorder="1" applyAlignment="1">
      <alignment horizontal="center" shrinkToFit="1"/>
    </xf>
    <xf numFmtId="0" fontId="5" fillId="55" borderId="13" xfId="26" applyFont="1" applyFill="1" applyBorder="1" applyAlignment="1">
      <alignment horizontal="center" shrinkToFit="1"/>
    </xf>
    <xf numFmtId="0" fontId="5" fillId="52" borderId="1" xfId="26" applyFont="1" applyFill="1" applyBorder="1" applyAlignment="1">
      <alignment horizontal="center" vertical="center"/>
    </xf>
    <xf numFmtId="0" fontId="27" fillId="0" borderId="0" xfId="26" applyFont="1" applyFill="1" applyBorder="1" applyAlignment="1">
      <alignment horizontal="center"/>
    </xf>
    <xf numFmtId="0" fontId="28" fillId="0" borderId="2" xfId="26" applyFont="1" applyFill="1" applyBorder="1" applyAlignment="1">
      <alignment horizontal="center" vertical="center"/>
    </xf>
    <xf numFmtId="0" fontId="28" fillId="0" borderId="14" xfId="26" applyFont="1" applyFill="1" applyBorder="1" applyAlignment="1">
      <alignment horizontal="center" vertical="center"/>
    </xf>
    <xf numFmtId="0" fontId="28" fillId="0" borderId="3" xfId="26" applyFont="1" applyFill="1" applyBorder="1" applyAlignment="1">
      <alignment horizontal="center" vertical="center"/>
    </xf>
    <xf numFmtId="0" fontId="5" fillId="52" borderId="12" xfId="0" applyFont="1" applyFill="1" applyBorder="1" applyAlignment="1">
      <alignment horizontal="center"/>
    </xf>
    <xf numFmtId="0" fontId="5" fillId="52" borderId="13" xfId="0" applyFont="1" applyFill="1" applyBorder="1" applyAlignment="1">
      <alignment horizontal="center"/>
    </xf>
    <xf numFmtId="0" fontId="5" fillId="44" borderId="52" xfId="0" applyFont="1" applyFill="1" applyBorder="1" applyAlignment="1">
      <alignment horizontal="center"/>
    </xf>
    <xf numFmtId="0" fontId="5" fillId="44" borderId="4" xfId="0" applyFont="1" applyFill="1" applyBorder="1" applyAlignment="1">
      <alignment horizontal="center"/>
    </xf>
    <xf numFmtId="0" fontId="5" fillId="44" borderId="2" xfId="0" applyFont="1" applyFill="1" applyBorder="1" applyAlignment="1">
      <alignment horizontal="center"/>
    </xf>
    <xf numFmtId="0" fontId="5" fillId="52" borderId="2" xfId="0" applyFont="1" applyFill="1" applyBorder="1" applyAlignment="1">
      <alignment horizontal="center"/>
    </xf>
    <xf numFmtId="0" fontId="5" fillId="52" borderId="14" xfId="0" applyFont="1" applyFill="1" applyBorder="1" applyAlignment="1">
      <alignment horizontal="center"/>
    </xf>
    <xf numFmtId="0" fontId="5" fillId="52" borderId="3" xfId="0" applyFont="1" applyFill="1" applyBorder="1" applyAlignment="1">
      <alignment horizontal="center"/>
    </xf>
    <xf numFmtId="0" fontId="5" fillId="52" borderId="10" xfId="0" applyFont="1" applyFill="1" applyBorder="1" applyAlignment="1">
      <alignment horizontal="center"/>
    </xf>
    <xf numFmtId="0" fontId="5" fillId="49" borderId="1" xfId="0" applyFont="1" applyFill="1" applyBorder="1" applyAlignment="1">
      <alignment horizontal="center"/>
    </xf>
    <xf numFmtId="0" fontId="5" fillId="49" borderId="11" xfId="0" applyFont="1" applyFill="1" applyBorder="1" applyAlignment="1">
      <alignment horizontal="center"/>
    </xf>
    <xf numFmtId="0" fontId="5" fillId="51" borderId="1" xfId="0" applyFont="1" applyFill="1" applyBorder="1" applyAlignment="1">
      <alignment horizontal="center"/>
    </xf>
    <xf numFmtId="0" fontId="5" fillId="51" borderId="11" xfId="0" applyFont="1" applyFill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32" fillId="0" borderId="0" xfId="0" applyFont="1"/>
    <xf numFmtId="0" fontId="33" fillId="4" borderId="1" xfId="0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center" vertical="center"/>
    </xf>
    <xf numFmtId="0" fontId="33" fillId="4" borderId="14" xfId="0" applyFont="1" applyFill="1" applyBorder="1" applyAlignment="1">
      <alignment horizontal="center" vertical="center"/>
    </xf>
    <xf numFmtId="0" fontId="33" fillId="4" borderId="3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0" fontId="33" fillId="4" borderId="11" xfId="0" applyFont="1" applyFill="1" applyBorder="1" applyAlignment="1">
      <alignment horizontal="center" vertical="center"/>
    </xf>
    <xf numFmtId="0" fontId="33" fillId="4" borderId="12" xfId="0" applyFont="1" applyFill="1" applyBorder="1" applyAlignment="1">
      <alignment horizontal="center" vertical="center"/>
    </xf>
    <xf numFmtId="0" fontId="33" fillId="4" borderId="13" xfId="0" applyFont="1" applyFill="1" applyBorder="1" applyAlignment="1">
      <alignment horizontal="center" vertical="center"/>
    </xf>
    <xf numFmtId="0" fontId="33" fillId="4" borderId="8" xfId="0" applyFont="1" applyFill="1" applyBorder="1" applyAlignment="1">
      <alignment horizontal="center" vertical="center"/>
    </xf>
    <xf numFmtId="0" fontId="33" fillId="4" borderId="15" xfId="0" applyFont="1" applyFill="1" applyBorder="1" applyAlignment="1">
      <alignment horizontal="center" vertical="center"/>
    </xf>
    <xf numFmtId="0" fontId="33" fillId="4" borderId="9" xfId="0" applyFont="1" applyFill="1" applyBorder="1" applyAlignment="1">
      <alignment horizontal="center" vertical="center"/>
    </xf>
    <xf numFmtId="49" fontId="33" fillId="4" borderId="1" xfId="0" applyNumberFormat="1" applyFont="1" applyFill="1" applyBorder="1" applyAlignment="1">
      <alignment horizontal="center" vertical="center" shrinkToFit="1"/>
    </xf>
    <xf numFmtId="0" fontId="33" fillId="4" borderId="1" xfId="0" applyFont="1" applyFill="1" applyBorder="1" applyAlignment="1">
      <alignment horizontal="center" vertical="center" shrinkToFit="1"/>
    </xf>
    <xf numFmtId="0" fontId="33" fillId="3" borderId="4" xfId="0" applyFont="1" applyFill="1" applyBorder="1"/>
    <xf numFmtId="0" fontId="33" fillId="3" borderId="1" xfId="0" applyFont="1" applyFill="1" applyBorder="1" applyAlignment="1">
      <alignment horizontal="left"/>
    </xf>
    <xf numFmtId="0" fontId="33" fillId="3" borderId="1" xfId="0" applyFont="1" applyFill="1" applyBorder="1" applyAlignment="1">
      <alignment horizontal="center"/>
    </xf>
    <xf numFmtId="0" fontId="34" fillId="11" borderId="1" xfId="0" applyFont="1" applyFill="1" applyBorder="1" applyAlignment="1">
      <alignment horizontal="center"/>
    </xf>
    <xf numFmtId="0" fontId="33" fillId="3" borderId="7" xfId="0" applyFont="1" applyFill="1" applyBorder="1"/>
    <xf numFmtId="0" fontId="33" fillId="3" borderId="10" xfId="0" applyFont="1" applyFill="1" applyBorder="1"/>
    <xf numFmtId="0" fontId="33" fillId="6" borderId="1" xfId="0" applyFont="1" applyFill="1" applyBorder="1"/>
    <xf numFmtId="0" fontId="33" fillId="6" borderId="1" xfId="0" applyFont="1" applyFill="1" applyBorder="1" applyAlignment="1">
      <alignment horizontal="left"/>
    </xf>
    <xf numFmtId="0" fontId="33" fillId="6" borderId="1" xfId="0" applyFont="1" applyFill="1" applyBorder="1" applyAlignment="1">
      <alignment horizontal="center"/>
    </xf>
    <xf numFmtId="0" fontId="34" fillId="48" borderId="1" xfId="0" applyFont="1" applyFill="1" applyBorder="1" applyAlignment="1">
      <alignment horizontal="center"/>
    </xf>
    <xf numFmtId="0" fontId="33" fillId="51" borderId="4" xfId="0" applyFont="1" applyFill="1" applyBorder="1"/>
    <xf numFmtId="0" fontId="33" fillId="51" borderId="1" xfId="0" applyFont="1" applyFill="1" applyBorder="1" applyAlignment="1">
      <alignment horizontal="left"/>
    </xf>
    <xf numFmtId="0" fontId="33" fillId="51" borderId="1" xfId="0" applyFont="1" applyFill="1" applyBorder="1" applyAlignment="1">
      <alignment horizontal="center"/>
    </xf>
    <xf numFmtId="0" fontId="34" fillId="58" borderId="1" xfId="0" applyFont="1" applyFill="1" applyBorder="1" applyAlignment="1">
      <alignment horizontal="center"/>
    </xf>
    <xf numFmtId="0" fontId="33" fillId="51" borderId="10" xfId="0" applyFont="1" applyFill="1" applyBorder="1"/>
    <xf numFmtId="0" fontId="33" fillId="43" borderId="4" xfId="0" applyFont="1" applyFill="1" applyBorder="1"/>
    <xf numFmtId="0" fontId="33" fillId="43" borderId="1" xfId="0" applyFont="1" applyFill="1" applyBorder="1" applyAlignment="1">
      <alignment horizontal="left"/>
    </xf>
    <xf numFmtId="0" fontId="33" fillId="43" borderId="1" xfId="0" applyFont="1" applyFill="1" applyBorder="1" applyAlignment="1">
      <alignment horizontal="center"/>
    </xf>
    <xf numFmtId="0" fontId="34" fillId="54" borderId="1" xfId="0" applyFont="1" applyFill="1" applyBorder="1" applyAlignment="1">
      <alignment horizontal="center"/>
    </xf>
    <xf numFmtId="0" fontId="33" fillId="43" borderId="7" xfId="0" applyFont="1" applyFill="1" applyBorder="1"/>
    <xf numFmtId="0" fontId="33" fillId="43" borderId="10" xfId="0" applyFont="1" applyFill="1" applyBorder="1"/>
    <xf numFmtId="0" fontId="33" fillId="47" borderId="4" xfId="0" applyFont="1" applyFill="1" applyBorder="1"/>
    <xf numFmtId="0" fontId="33" fillId="47" borderId="1" xfId="0" applyFont="1" applyFill="1" applyBorder="1" applyAlignment="1">
      <alignment horizontal="left"/>
    </xf>
    <xf numFmtId="0" fontId="33" fillId="47" borderId="1" xfId="0" applyFont="1" applyFill="1" applyBorder="1" applyAlignment="1">
      <alignment horizontal="center"/>
    </xf>
    <xf numFmtId="0" fontId="34" fillId="46" borderId="1" xfId="0" applyFont="1" applyFill="1" applyBorder="1" applyAlignment="1">
      <alignment horizontal="center"/>
    </xf>
    <xf numFmtId="0" fontId="33" fillId="47" borderId="7" xfId="0" applyFont="1" applyFill="1" applyBorder="1"/>
    <xf numFmtId="0" fontId="33" fillId="47" borderId="10" xfId="0" applyFont="1" applyFill="1" applyBorder="1"/>
    <xf numFmtId="0" fontId="33" fillId="45" borderId="1" xfId="0" applyFont="1" applyFill="1" applyBorder="1"/>
    <xf numFmtId="0" fontId="33" fillId="45" borderId="13" xfId="0" applyFont="1" applyFill="1" applyBorder="1" applyAlignment="1">
      <alignment horizontal="left"/>
    </xf>
    <xf numFmtId="0" fontId="33" fillId="45" borderId="1" xfId="0" applyFont="1" applyFill="1" applyBorder="1" applyAlignment="1">
      <alignment horizontal="center"/>
    </xf>
    <xf numFmtId="0" fontId="34" fillId="45" borderId="1" xfId="0" applyFont="1" applyFill="1" applyBorder="1" applyAlignment="1">
      <alignment horizontal="center"/>
    </xf>
    <xf numFmtId="0" fontId="34" fillId="8" borderId="11" xfId="0" applyFont="1" applyFill="1" applyBorder="1" applyAlignment="1">
      <alignment horizontal="center"/>
    </xf>
    <xf numFmtId="0" fontId="34" fillId="8" borderId="13" xfId="0" applyFont="1" applyFill="1" applyBorder="1" applyAlignment="1">
      <alignment horizontal="center"/>
    </xf>
    <xf numFmtId="0" fontId="34" fillId="8" borderId="1" xfId="0" applyFont="1" applyFill="1" applyBorder="1" applyAlignment="1">
      <alignment horizontal="center"/>
    </xf>
    <xf numFmtId="0" fontId="35" fillId="0" borderId="0" xfId="0" applyFont="1"/>
    <xf numFmtId="0" fontId="32" fillId="0" borderId="0" xfId="0" applyFont="1" applyAlignment="1">
      <alignment horizontal="center"/>
    </xf>
    <xf numFmtId="0" fontId="32" fillId="0" borderId="0" xfId="0" applyFont="1" applyFill="1"/>
    <xf numFmtId="0" fontId="33" fillId="0" borderId="0" xfId="0" applyFont="1"/>
    <xf numFmtId="0" fontId="37" fillId="47" borderId="0" xfId="0" applyFont="1" applyFill="1" applyAlignment="1">
      <alignment horizontal="center"/>
    </xf>
    <xf numFmtId="0" fontId="33" fillId="0" borderId="0" xfId="0" applyFont="1" applyAlignment="1">
      <alignment horizontal="center"/>
    </xf>
    <xf numFmtId="0" fontId="38" fillId="44" borderId="0" xfId="0" applyFont="1" applyFill="1" applyAlignment="1">
      <alignment horizontal="center"/>
    </xf>
    <xf numFmtId="0" fontId="34" fillId="44" borderId="0" xfId="0" applyFont="1" applyFill="1" applyAlignment="1">
      <alignment horizontal="center"/>
    </xf>
    <xf numFmtId="0" fontId="37" fillId="0" borderId="0" xfId="0" applyFont="1"/>
    <xf numFmtId="0" fontId="33" fillId="0" borderId="0" xfId="0" applyFont="1" applyFill="1"/>
    <xf numFmtId="0" fontId="37" fillId="47" borderId="0" xfId="0" applyFont="1" applyFill="1"/>
    <xf numFmtId="0" fontId="38" fillId="44" borderId="0" xfId="0" applyFont="1" applyFill="1"/>
    <xf numFmtId="0" fontId="34" fillId="44" borderId="0" xfId="0" applyFont="1" applyFill="1"/>
    <xf numFmtId="0" fontId="33" fillId="44" borderId="1" xfId="0" applyFont="1" applyFill="1" applyBorder="1"/>
    <xf numFmtId="0" fontId="37" fillId="44" borderId="1" xfId="0" applyFont="1" applyFill="1" applyBorder="1"/>
    <xf numFmtId="0" fontId="38" fillId="44" borderId="1" xfId="0" applyFont="1" applyFill="1" applyBorder="1"/>
    <xf numFmtId="0" fontId="34" fillId="44" borderId="1" xfId="0" applyFont="1" applyFill="1" applyBorder="1"/>
    <xf numFmtId="0" fontId="33" fillId="49" borderId="1" xfId="0" applyFont="1" applyFill="1" applyBorder="1"/>
    <xf numFmtId="0" fontId="37" fillId="49" borderId="1" xfId="0" applyFont="1" applyFill="1" applyBorder="1"/>
    <xf numFmtId="0" fontId="38" fillId="49" borderId="1" xfId="0" applyFont="1" applyFill="1" applyBorder="1"/>
    <xf numFmtId="0" fontId="34" fillId="49" borderId="1" xfId="0" applyFont="1" applyFill="1" applyBorder="1"/>
    <xf numFmtId="0" fontId="37" fillId="0" borderId="0" xfId="0" applyFont="1" applyFill="1"/>
    <xf numFmtId="0" fontId="33" fillId="51" borderId="1" xfId="0" applyFont="1" applyFill="1" applyBorder="1"/>
    <xf numFmtId="0" fontId="37" fillId="51" borderId="1" xfId="0" applyFont="1" applyFill="1" applyBorder="1"/>
    <xf numFmtId="0" fontId="38" fillId="51" borderId="1" xfId="0" applyFont="1" applyFill="1" applyBorder="1"/>
    <xf numFmtId="0" fontId="34" fillId="51" borderId="1" xfId="0" applyFont="1" applyFill="1" applyBorder="1"/>
    <xf numFmtId="0" fontId="33" fillId="43" borderId="1" xfId="0" applyFont="1" applyFill="1" applyBorder="1"/>
    <xf numFmtId="0" fontId="37" fillId="43" borderId="1" xfId="0" applyFont="1" applyFill="1" applyBorder="1"/>
    <xf numFmtId="0" fontId="38" fillId="43" borderId="1" xfId="0" applyFont="1" applyFill="1" applyBorder="1"/>
    <xf numFmtId="0" fontId="34" fillId="43" borderId="1" xfId="0" applyFont="1" applyFill="1" applyBorder="1"/>
    <xf numFmtId="0" fontId="33" fillId="47" borderId="1" xfId="0" applyFont="1" applyFill="1" applyBorder="1"/>
    <xf numFmtId="0" fontId="37" fillId="47" borderId="1" xfId="0" applyFont="1" applyFill="1" applyBorder="1"/>
    <xf numFmtId="0" fontId="38" fillId="47" borderId="1" xfId="0" applyFont="1" applyFill="1" applyBorder="1"/>
    <xf numFmtId="0" fontId="34" fillId="47" borderId="1" xfId="0" applyFont="1" applyFill="1" applyBorder="1"/>
    <xf numFmtId="0" fontId="33" fillId="58" borderId="1" xfId="0" applyFont="1" applyFill="1" applyBorder="1"/>
    <xf numFmtId="0" fontId="37" fillId="58" borderId="1" xfId="0" applyFont="1" applyFill="1" applyBorder="1"/>
    <xf numFmtId="0" fontId="38" fillId="58" borderId="1" xfId="0" applyFont="1" applyFill="1" applyBorder="1"/>
    <xf numFmtId="0" fontId="34" fillId="58" borderId="1" xfId="0" applyFont="1" applyFill="1" applyBorder="1"/>
    <xf numFmtId="0" fontId="33" fillId="52" borderId="1" xfId="0" applyFont="1" applyFill="1" applyBorder="1"/>
    <xf numFmtId="0" fontId="37" fillId="52" borderId="1" xfId="0" applyFont="1" applyFill="1" applyBorder="1"/>
    <xf numFmtId="0" fontId="38" fillId="52" borderId="1" xfId="0" applyFont="1" applyFill="1" applyBorder="1"/>
    <xf numFmtId="0" fontId="34" fillId="52" borderId="1" xfId="0" applyFont="1" applyFill="1" applyBorder="1"/>
    <xf numFmtId="0" fontId="39" fillId="0" borderId="0" xfId="0" applyFont="1" applyFill="1" applyBorder="1" applyAlignment="1"/>
    <xf numFmtId="0" fontId="40" fillId="0" borderId="0" xfId="0" applyFont="1" applyFill="1" applyBorder="1" applyAlignment="1"/>
    <xf numFmtId="0" fontId="40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36" fillId="0" borderId="0" xfId="0" applyFont="1" applyFill="1"/>
    <xf numFmtId="0" fontId="41" fillId="4" borderId="30" xfId="0" applyFont="1" applyFill="1" applyBorder="1"/>
    <xf numFmtId="0" fontId="41" fillId="4" borderId="44" xfId="0" applyFont="1" applyFill="1" applyBorder="1"/>
    <xf numFmtId="0" fontId="41" fillId="4" borderId="31" xfId="0" applyFont="1" applyFill="1" applyBorder="1" applyAlignment="1">
      <alignment horizontal="center"/>
    </xf>
    <xf numFmtId="0" fontId="41" fillId="4" borderId="32" xfId="0" applyFont="1" applyFill="1" applyBorder="1" applyAlignment="1">
      <alignment horizontal="center"/>
    </xf>
    <xf numFmtId="0" fontId="41" fillId="4" borderId="45" xfId="0" applyFont="1" applyFill="1" applyBorder="1" applyAlignment="1">
      <alignment horizontal="center"/>
    </xf>
    <xf numFmtId="0" fontId="41" fillId="54" borderId="49" xfId="0" applyFont="1" applyFill="1" applyBorder="1" applyAlignment="1">
      <alignment horizontal="center"/>
    </xf>
    <xf numFmtId="0" fontId="41" fillId="54" borderId="39" xfId="0" applyFont="1" applyFill="1" applyBorder="1" applyAlignment="1">
      <alignment horizontal="center"/>
    </xf>
    <xf numFmtId="0" fontId="41" fillId="54" borderId="40" xfId="0" applyFont="1" applyFill="1" applyBorder="1" applyAlignment="1">
      <alignment horizontal="center"/>
    </xf>
    <xf numFmtId="0" fontId="41" fillId="45" borderId="49" xfId="0" applyFont="1" applyFill="1" applyBorder="1" applyAlignment="1">
      <alignment horizontal="center"/>
    </xf>
    <xf numFmtId="0" fontId="41" fillId="45" borderId="39" xfId="0" applyFont="1" applyFill="1" applyBorder="1" applyAlignment="1">
      <alignment horizontal="center"/>
    </xf>
    <xf numFmtId="0" fontId="41" fillId="45" borderId="40" xfId="0" applyFont="1" applyFill="1" applyBorder="1" applyAlignment="1">
      <alignment horizontal="center"/>
    </xf>
    <xf numFmtId="0" fontId="41" fillId="55" borderId="39" xfId="0" applyFont="1" applyFill="1" applyBorder="1" applyAlignment="1">
      <alignment horizontal="center"/>
    </xf>
    <xf numFmtId="0" fontId="41" fillId="55" borderId="40" xfId="0" applyFont="1" applyFill="1" applyBorder="1" applyAlignment="1">
      <alignment horizontal="center"/>
    </xf>
    <xf numFmtId="0" fontId="41" fillId="4" borderId="33" xfId="0" applyFont="1" applyFill="1" applyBorder="1"/>
    <xf numFmtId="0" fontId="41" fillId="4" borderId="0" xfId="0" applyFont="1" applyFill="1" applyBorder="1" applyAlignment="1">
      <alignment horizontal="center"/>
    </xf>
    <xf numFmtId="0" fontId="41" fillId="4" borderId="6" xfId="0" applyFont="1" applyFill="1" applyBorder="1" applyAlignment="1">
      <alignment horizontal="center"/>
    </xf>
    <xf numFmtId="0" fontId="41" fillId="4" borderId="7" xfId="0" applyFont="1" applyFill="1" applyBorder="1" applyAlignment="1">
      <alignment horizontal="center"/>
    </xf>
    <xf numFmtId="0" fontId="41" fillId="4" borderId="46" xfId="0" applyFont="1" applyFill="1" applyBorder="1" applyAlignment="1">
      <alignment horizontal="center"/>
    </xf>
    <xf numFmtId="0" fontId="41" fillId="43" borderId="25" xfId="0" applyFont="1" applyFill="1" applyBorder="1" applyAlignment="1">
      <alignment horizontal="center"/>
    </xf>
    <xf numFmtId="0" fontId="41" fillId="43" borderId="1" xfId="0" applyFont="1" applyFill="1" applyBorder="1" applyAlignment="1">
      <alignment horizontal="center"/>
    </xf>
    <xf numFmtId="0" fontId="41" fillId="43" borderId="11" xfId="0" applyFont="1" applyFill="1" applyBorder="1" applyAlignment="1">
      <alignment horizontal="center"/>
    </xf>
    <xf numFmtId="0" fontId="41" fillId="54" borderId="1" xfId="0" applyFont="1" applyFill="1" applyBorder="1" applyAlignment="1">
      <alignment horizontal="center"/>
    </xf>
    <xf numFmtId="0" fontId="41" fillId="54" borderId="26" xfId="0" applyFont="1" applyFill="1" applyBorder="1" applyAlignment="1">
      <alignment horizontal="center"/>
    </xf>
    <xf numFmtId="0" fontId="41" fillId="44" borderId="51" xfId="0" applyFont="1" applyFill="1" applyBorder="1" applyAlignment="1">
      <alignment horizontal="center"/>
    </xf>
    <xf numFmtId="0" fontId="41" fillId="44" borderId="12" xfId="0" applyFont="1" applyFill="1" applyBorder="1" applyAlignment="1">
      <alignment horizontal="center"/>
    </xf>
    <xf numFmtId="0" fontId="41" fillId="44" borderId="1" xfId="0" applyFont="1" applyFill="1" applyBorder="1" applyAlignment="1">
      <alignment horizontal="center"/>
    </xf>
    <xf numFmtId="0" fontId="41" fillId="45" borderId="1" xfId="0" applyFont="1" applyFill="1" applyBorder="1" applyAlignment="1">
      <alignment horizontal="center"/>
    </xf>
    <xf numFmtId="0" fontId="41" fillId="45" borderId="26" xfId="0" applyFont="1" applyFill="1" applyBorder="1" applyAlignment="1">
      <alignment horizontal="center"/>
    </xf>
    <xf numFmtId="0" fontId="41" fillId="52" borderId="25" xfId="0" applyFont="1" applyFill="1" applyBorder="1" applyAlignment="1">
      <alignment horizontal="center"/>
    </xf>
    <xf numFmtId="0" fontId="41" fillId="52" borderId="1" xfId="0" applyFont="1" applyFill="1" applyBorder="1" applyAlignment="1">
      <alignment horizontal="center"/>
    </xf>
    <xf numFmtId="0" fontId="41" fillId="52" borderId="11" xfId="0" applyFont="1" applyFill="1" applyBorder="1" applyAlignment="1">
      <alignment horizontal="center"/>
    </xf>
    <xf numFmtId="0" fontId="41" fillId="55" borderId="1" xfId="0" applyFont="1" applyFill="1" applyBorder="1" applyAlignment="1">
      <alignment horizontal="center"/>
    </xf>
    <xf numFmtId="0" fontId="41" fillId="55" borderId="26" xfId="0" applyFont="1" applyFill="1" applyBorder="1" applyAlignment="1">
      <alignment horizontal="center"/>
    </xf>
    <xf numFmtId="0" fontId="41" fillId="4" borderId="43" xfId="0" applyFont="1" applyFill="1" applyBorder="1"/>
    <xf numFmtId="0" fontId="41" fillId="4" borderId="47" xfId="0" applyFont="1" applyFill="1" applyBorder="1"/>
    <xf numFmtId="0" fontId="41" fillId="4" borderId="42" xfId="0" applyFont="1" applyFill="1" applyBorder="1" applyAlignment="1">
      <alignment horizontal="center"/>
    </xf>
    <xf numFmtId="0" fontId="41" fillId="4" borderId="41" xfId="0" applyFont="1" applyFill="1" applyBorder="1" applyAlignment="1">
      <alignment horizontal="center"/>
    </xf>
    <xf numFmtId="0" fontId="41" fillId="4" borderId="48" xfId="0" applyFont="1" applyFill="1" applyBorder="1" applyAlignment="1">
      <alignment horizontal="center"/>
    </xf>
    <xf numFmtId="0" fontId="41" fillId="2" borderId="27" xfId="0" applyFont="1" applyFill="1" applyBorder="1" applyAlignment="1">
      <alignment horizontal="center"/>
    </xf>
    <xf numFmtId="0" fontId="41" fillId="2" borderId="28" xfId="0" applyFont="1" applyFill="1" applyBorder="1" applyAlignment="1">
      <alignment horizontal="center"/>
    </xf>
    <xf numFmtId="0" fontId="41" fillId="54" borderId="28" xfId="0" applyFont="1" applyFill="1" applyBorder="1" applyAlignment="1">
      <alignment horizontal="center"/>
    </xf>
    <xf numFmtId="0" fontId="41" fillId="54" borderId="29" xfId="0" applyFont="1" applyFill="1" applyBorder="1" applyAlignment="1">
      <alignment horizontal="center"/>
    </xf>
    <xf numFmtId="0" fontId="41" fillId="56" borderId="27" xfId="0" applyFont="1" applyFill="1" applyBorder="1" applyAlignment="1">
      <alignment horizontal="center"/>
    </xf>
    <xf numFmtId="0" fontId="41" fillId="56" borderId="28" xfId="0" applyFont="1" applyFill="1" applyBorder="1" applyAlignment="1">
      <alignment horizontal="center"/>
    </xf>
    <xf numFmtId="0" fontId="41" fillId="45" borderId="28" xfId="0" applyFont="1" applyFill="1" applyBorder="1" applyAlignment="1">
      <alignment horizontal="center"/>
    </xf>
    <xf numFmtId="0" fontId="41" fillId="45" borderId="29" xfId="0" applyFont="1" applyFill="1" applyBorder="1" applyAlignment="1">
      <alignment horizontal="center"/>
    </xf>
    <xf numFmtId="0" fontId="41" fillId="55" borderId="27" xfId="0" applyFont="1" applyFill="1" applyBorder="1" applyAlignment="1">
      <alignment horizontal="center"/>
    </xf>
    <xf numFmtId="0" fontId="41" fillId="55" borderId="28" xfId="0" applyFont="1" applyFill="1" applyBorder="1" applyAlignment="1">
      <alignment horizontal="center"/>
    </xf>
    <xf numFmtId="0" fontId="41" fillId="55" borderId="29" xfId="0" applyFont="1" applyFill="1" applyBorder="1" applyAlignment="1">
      <alignment horizontal="center"/>
    </xf>
    <xf numFmtId="0" fontId="41" fillId="53" borderId="49" xfId="0" applyFont="1" applyFill="1" applyBorder="1"/>
    <xf numFmtId="0" fontId="41" fillId="53" borderId="39" xfId="0" applyFont="1" applyFill="1" applyBorder="1"/>
    <xf numFmtId="0" fontId="41" fillId="53" borderId="39" xfId="0" applyFont="1" applyFill="1" applyBorder="1" applyAlignment="1">
      <alignment horizontal="center"/>
    </xf>
    <xf numFmtId="0" fontId="41" fillId="53" borderId="40" xfId="0" applyFont="1" applyFill="1" applyBorder="1" applyAlignment="1">
      <alignment horizontal="center"/>
    </xf>
    <xf numFmtId="0" fontId="42" fillId="0" borderId="51" xfId="0" applyFont="1" applyFill="1" applyBorder="1"/>
    <xf numFmtId="0" fontId="42" fillId="0" borderId="13" xfId="0" applyFont="1" applyFill="1" applyBorder="1"/>
    <xf numFmtId="0" fontId="42" fillId="0" borderId="10" xfId="0" applyFont="1" applyFill="1" applyBorder="1"/>
    <xf numFmtId="0" fontId="42" fillId="0" borderId="8" xfId="0" applyFont="1" applyFill="1" applyBorder="1"/>
    <xf numFmtId="0" fontId="42" fillId="0" borderId="10" xfId="0" applyFont="1" applyFill="1" applyBorder="1" applyAlignment="1">
      <alignment horizontal="right" vertical="center"/>
    </xf>
    <xf numFmtId="0" fontId="41" fillId="44" borderId="10" xfId="0" applyFont="1" applyFill="1" applyBorder="1" applyAlignment="1">
      <alignment horizontal="right" vertical="center"/>
    </xf>
    <xf numFmtId="0" fontId="41" fillId="0" borderId="10" xfId="0" applyFont="1" applyFill="1" applyBorder="1" applyAlignment="1">
      <alignment horizontal="right" vertical="center"/>
    </xf>
    <xf numFmtId="0" fontId="41" fillId="53" borderId="10" xfId="0" applyFont="1" applyFill="1" applyBorder="1" applyAlignment="1">
      <alignment horizontal="right" vertical="center"/>
    </xf>
    <xf numFmtId="0" fontId="42" fillId="0" borderId="9" xfId="0" applyFont="1" applyFill="1" applyBorder="1" applyAlignment="1">
      <alignment horizontal="right" vertical="center"/>
    </xf>
    <xf numFmtId="0" fontId="41" fillId="44" borderId="9" xfId="0" applyFont="1" applyFill="1" applyBorder="1" applyAlignment="1">
      <alignment horizontal="right" vertical="center"/>
    </xf>
    <xf numFmtId="0" fontId="41" fillId="53" borderId="38" xfId="0" applyFont="1" applyFill="1" applyBorder="1" applyAlignment="1">
      <alignment horizontal="right" vertical="center"/>
    </xf>
    <xf numFmtId="0" fontId="42" fillId="0" borderId="1" xfId="0" applyFont="1" applyFill="1" applyBorder="1"/>
    <xf numFmtId="0" fontId="42" fillId="0" borderId="11" xfId="0" applyFont="1" applyFill="1" applyBorder="1"/>
    <xf numFmtId="0" fontId="41" fillId="0" borderId="1" xfId="0" applyFont="1" applyFill="1" applyBorder="1" applyAlignment="1">
      <alignment horizontal="right" vertical="center"/>
    </xf>
    <xf numFmtId="0" fontId="42" fillId="0" borderId="1" xfId="0" applyFont="1" applyFill="1" applyBorder="1" applyAlignment="1">
      <alignment horizontal="right" vertical="center"/>
    </xf>
    <xf numFmtId="0" fontId="41" fillId="44" borderId="1" xfId="0" applyFont="1" applyFill="1" applyBorder="1" applyAlignment="1">
      <alignment horizontal="right" vertical="center"/>
    </xf>
    <xf numFmtId="0" fontId="41" fillId="53" borderId="1" xfId="0" applyFont="1" applyFill="1" applyBorder="1" applyAlignment="1">
      <alignment horizontal="right" vertical="center"/>
    </xf>
    <xf numFmtId="0" fontId="41" fillId="53" borderId="27" xfId="0" applyFont="1" applyFill="1" applyBorder="1" applyAlignment="1">
      <alignment horizontal="center"/>
    </xf>
    <xf numFmtId="0" fontId="41" fillId="53" borderId="28" xfId="0" applyFont="1" applyFill="1" applyBorder="1" applyAlignment="1">
      <alignment horizontal="center"/>
    </xf>
    <xf numFmtId="0" fontId="41" fillId="53" borderId="37" xfId="0" applyFont="1" applyFill="1" applyBorder="1" applyAlignment="1">
      <alignment horizontal="center"/>
    </xf>
    <xf numFmtId="0" fontId="41" fillId="53" borderId="28" xfId="0" applyFont="1" applyFill="1" applyBorder="1" applyAlignment="1">
      <alignment horizontal="right" vertical="center"/>
    </xf>
    <xf numFmtId="0" fontId="41" fillId="48" borderId="49" xfId="0" applyFont="1" applyFill="1" applyBorder="1"/>
    <xf numFmtId="0" fontId="41" fillId="48" borderId="39" xfId="0" applyFont="1" applyFill="1" applyBorder="1"/>
    <xf numFmtId="0" fontId="41" fillId="48" borderId="39" xfId="0" applyFont="1" applyFill="1" applyBorder="1" applyAlignment="1">
      <alignment horizontal="right" vertical="center"/>
    </xf>
    <xf numFmtId="0" fontId="41" fillId="48" borderId="40" xfId="0" applyFont="1" applyFill="1" applyBorder="1" applyAlignment="1">
      <alignment horizontal="right" vertical="center"/>
    </xf>
    <xf numFmtId="0" fontId="41" fillId="49" borderId="10" xfId="0" applyFont="1" applyFill="1" applyBorder="1" applyAlignment="1">
      <alignment horizontal="right" vertical="center"/>
    </xf>
    <xf numFmtId="0" fontId="41" fillId="6" borderId="10" xfId="0" applyFont="1" applyFill="1" applyBorder="1" applyAlignment="1">
      <alignment horizontal="right" vertical="center"/>
    </xf>
    <xf numFmtId="0" fontId="41" fillId="48" borderId="10" xfId="0" applyFont="1" applyFill="1" applyBorder="1" applyAlignment="1">
      <alignment horizontal="right" vertical="center"/>
    </xf>
    <xf numFmtId="0" fontId="41" fillId="48" borderId="38" xfId="0" applyFont="1" applyFill="1" applyBorder="1" applyAlignment="1">
      <alignment horizontal="right" vertical="center"/>
    </xf>
    <xf numFmtId="0" fontId="41" fillId="6" borderId="1" xfId="0" applyFont="1" applyFill="1" applyBorder="1" applyAlignment="1">
      <alignment horizontal="right" vertical="center"/>
    </xf>
    <xf numFmtId="0" fontId="41" fillId="49" borderId="1" xfId="0" applyFont="1" applyFill="1" applyBorder="1" applyAlignment="1">
      <alignment horizontal="right" vertical="center"/>
    </xf>
    <xf numFmtId="0" fontId="41" fillId="48" borderId="1" xfId="0" applyFont="1" applyFill="1" applyBorder="1" applyAlignment="1">
      <alignment horizontal="right" vertical="center"/>
    </xf>
    <xf numFmtId="0" fontId="42" fillId="0" borderId="1" xfId="0" applyFont="1" applyFill="1" applyBorder="1" applyAlignment="1">
      <alignment shrinkToFit="1"/>
    </xf>
    <xf numFmtId="0" fontId="42" fillId="0" borderId="10" xfId="0" applyFont="1" applyFill="1" applyBorder="1" applyAlignment="1">
      <alignment shrinkToFit="1"/>
    </xf>
    <xf numFmtId="0" fontId="42" fillId="0" borderId="11" xfId="0" applyFont="1" applyFill="1" applyBorder="1" applyAlignment="1">
      <alignment shrinkToFit="1"/>
    </xf>
    <xf numFmtId="0" fontId="41" fillId="48" borderId="27" xfId="0" applyFont="1" applyFill="1" applyBorder="1" applyAlignment="1">
      <alignment horizontal="center"/>
    </xf>
    <xf numFmtId="0" fontId="41" fillId="48" borderId="28" xfId="0" applyFont="1" applyFill="1" applyBorder="1" applyAlignment="1">
      <alignment horizontal="center"/>
    </xf>
    <xf numFmtId="0" fontId="41" fillId="48" borderId="37" xfId="0" applyFont="1" applyFill="1" applyBorder="1" applyAlignment="1">
      <alignment horizontal="center"/>
    </xf>
    <xf numFmtId="0" fontId="41" fillId="48" borderId="28" xfId="0" applyFont="1" applyFill="1" applyBorder="1" applyAlignment="1">
      <alignment horizontal="right" vertical="center"/>
    </xf>
    <xf numFmtId="0" fontId="41" fillId="50" borderId="49" xfId="0" applyFont="1" applyFill="1" applyBorder="1"/>
    <xf numFmtId="0" fontId="41" fillId="50" borderId="39" xfId="0" applyFont="1" applyFill="1" applyBorder="1"/>
    <xf numFmtId="0" fontId="41" fillId="50" borderId="39" xfId="0" applyFont="1" applyFill="1" applyBorder="1" applyAlignment="1">
      <alignment horizontal="right" vertical="center"/>
    </xf>
    <xf numFmtId="0" fontId="41" fillId="50" borderId="40" xfId="0" applyFont="1" applyFill="1" applyBorder="1" applyAlignment="1">
      <alignment horizontal="right" vertical="center"/>
    </xf>
    <xf numFmtId="0" fontId="41" fillId="51" borderId="10" xfId="0" applyFont="1" applyFill="1" applyBorder="1" applyAlignment="1">
      <alignment horizontal="right" vertical="center"/>
    </xf>
    <xf numFmtId="0" fontId="41" fillId="50" borderId="10" xfId="0" applyFont="1" applyFill="1" applyBorder="1" applyAlignment="1">
      <alignment horizontal="right" vertical="center"/>
    </xf>
    <xf numFmtId="0" fontId="41" fillId="50" borderId="38" xfId="0" applyFont="1" applyFill="1" applyBorder="1" applyAlignment="1">
      <alignment horizontal="right" vertical="center"/>
    </xf>
    <xf numFmtId="0" fontId="41" fillId="51" borderId="1" xfId="0" applyFont="1" applyFill="1" applyBorder="1" applyAlignment="1">
      <alignment horizontal="right" vertical="center"/>
    </xf>
    <xf numFmtId="0" fontId="41" fillId="50" borderId="27" xfId="0" applyFont="1" applyFill="1" applyBorder="1" applyAlignment="1">
      <alignment horizontal="center"/>
    </xf>
    <xf numFmtId="0" fontId="41" fillId="50" borderId="28" xfId="0" applyFont="1" applyFill="1" applyBorder="1" applyAlignment="1">
      <alignment horizontal="center"/>
    </xf>
    <xf numFmtId="0" fontId="41" fillId="50" borderId="37" xfId="0" applyFont="1" applyFill="1" applyBorder="1" applyAlignment="1">
      <alignment horizontal="center"/>
    </xf>
    <xf numFmtId="0" fontId="41" fillId="50" borderId="28" xfId="0" applyFont="1" applyFill="1" applyBorder="1" applyAlignment="1">
      <alignment horizontal="right" vertical="center"/>
    </xf>
    <xf numFmtId="0" fontId="41" fillId="54" borderId="49" xfId="0" applyFont="1" applyFill="1" applyBorder="1"/>
    <xf numFmtId="0" fontId="41" fillId="54" borderId="39" xfId="0" applyFont="1" applyFill="1" applyBorder="1"/>
    <xf numFmtId="0" fontId="41" fillId="54" borderId="39" xfId="0" applyFont="1" applyFill="1" applyBorder="1" applyAlignment="1">
      <alignment horizontal="right" vertical="center"/>
    </xf>
    <xf numFmtId="0" fontId="41" fillId="54" borderId="40" xfId="0" applyFont="1" applyFill="1" applyBorder="1" applyAlignment="1">
      <alignment horizontal="right" vertical="center"/>
    </xf>
    <xf numFmtId="0" fontId="41" fillId="43" borderId="10" xfId="0" applyFont="1" applyFill="1" applyBorder="1" applyAlignment="1">
      <alignment horizontal="right" vertical="center"/>
    </xf>
    <xf numFmtId="0" fontId="41" fillId="54" borderId="10" xfId="0" applyFont="1" applyFill="1" applyBorder="1" applyAlignment="1">
      <alignment horizontal="right" vertical="center"/>
    </xf>
    <xf numFmtId="0" fontId="41" fillId="54" borderId="38" xfId="0" applyFont="1" applyFill="1" applyBorder="1" applyAlignment="1">
      <alignment horizontal="right" vertical="center"/>
    </xf>
    <xf numFmtId="0" fontId="41" fillId="43" borderId="1" xfId="0" applyFont="1" applyFill="1" applyBorder="1" applyAlignment="1">
      <alignment horizontal="right" vertical="center"/>
    </xf>
    <xf numFmtId="0" fontId="41" fillId="54" borderId="52" xfId="0" applyFont="1" applyFill="1" applyBorder="1" applyAlignment="1">
      <alignment horizontal="center"/>
    </xf>
    <xf numFmtId="0" fontId="41" fillId="54" borderId="4" xfId="0" applyFont="1" applyFill="1" applyBorder="1" applyAlignment="1">
      <alignment horizontal="center"/>
    </xf>
    <xf numFmtId="0" fontId="41" fillId="54" borderId="2" xfId="0" applyFont="1" applyFill="1" applyBorder="1" applyAlignment="1">
      <alignment horizontal="center"/>
    </xf>
    <xf numFmtId="0" fontId="41" fillId="54" borderId="4" xfId="0" applyFont="1" applyFill="1" applyBorder="1" applyAlignment="1">
      <alignment horizontal="right" vertical="center"/>
    </xf>
    <xf numFmtId="0" fontId="41" fillId="57" borderId="62" xfId="0" applyFont="1" applyFill="1" applyBorder="1"/>
    <xf numFmtId="0" fontId="41" fillId="57" borderId="63" xfId="0" applyFont="1" applyFill="1" applyBorder="1"/>
    <xf numFmtId="0" fontId="41" fillId="57" borderId="63" xfId="0" applyFont="1" applyFill="1" applyBorder="1" applyAlignment="1">
      <alignment horizontal="right" vertical="center"/>
    </xf>
    <xf numFmtId="0" fontId="41" fillId="57" borderId="64" xfId="0" applyFont="1" applyFill="1" applyBorder="1" applyAlignment="1">
      <alignment horizontal="right" vertical="center"/>
    </xf>
    <xf numFmtId="0" fontId="42" fillId="0" borderId="53" xfId="0" applyFont="1" applyFill="1" applyBorder="1"/>
    <xf numFmtId="0" fontId="42" fillId="0" borderId="9" xfId="0" applyFont="1" applyFill="1" applyBorder="1"/>
    <xf numFmtId="0" fontId="41" fillId="46" borderId="10" xfId="0" applyFont="1" applyFill="1" applyBorder="1" applyAlignment="1">
      <alignment horizontal="right" vertical="center"/>
    </xf>
    <xf numFmtId="0" fontId="41" fillId="57" borderId="10" xfId="0" applyFont="1" applyFill="1" applyBorder="1" applyAlignment="1">
      <alignment horizontal="right" vertical="center"/>
    </xf>
    <xf numFmtId="0" fontId="41" fillId="57" borderId="38" xfId="0" applyFont="1" applyFill="1" applyBorder="1" applyAlignment="1">
      <alignment horizontal="right" vertical="center"/>
    </xf>
    <xf numFmtId="0" fontId="41" fillId="57" borderId="52" xfId="0" applyFont="1" applyFill="1" applyBorder="1" applyAlignment="1">
      <alignment horizontal="center"/>
    </xf>
    <xf numFmtId="0" fontId="41" fillId="57" borderId="4" xfId="0" applyFont="1" applyFill="1" applyBorder="1" applyAlignment="1">
      <alignment horizontal="center"/>
    </xf>
    <xf numFmtId="0" fontId="41" fillId="57" borderId="2" xfId="0" applyFont="1" applyFill="1" applyBorder="1" applyAlignment="1">
      <alignment horizontal="center"/>
    </xf>
    <xf numFmtId="0" fontId="41" fillId="57" borderId="4" xfId="0" applyFont="1" applyFill="1" applyBorder="1" applyAlignment="1">
      <alignment horizontal="right" vertical="center"/>
    </xf>
    <xf numFmtId="0" fontId="41" fillId="45" borderId="62" xfId="0" applyFont="1" applyFill="1" applyBorder="1"/>
    <xf numFmtId="0" fontId="41" fillId="45" borderId="63" xfId="0" applyFont="1" applyFill="1" applyBorder="1" applyAlignment="1">
      <alignment horizontal="center"/>
    </xf>
    <xf numFmtId="0" fontId="41" fillId="45" borderId="63" xfId="0" applyFont="1" applyFill="1" applyBorder="1" applyAlignment="1">
      <alignment horizontal="right" vertical="center"/>
    </xf>
    <xf numFmtId="0" fontId="41" fillId="45" borderId="64" xfId="0" applyFont="1" applyFill="1" applyBorder="1" applyAlignment="1">
      <alignment horizontal="right" vertical="center"/>
    </xf>
    <xf numFmtId="0" fontId="42" fillId="0" borderId="33" xfId="0" applyFont="1" applyFill="1" applyBorder="1" applyAlignment="1">
      <alignment horizontal="center"/>
    </xf>
    <xf numFmtId="0" fontId="42" fillId="0" borderId="6" xfId="0" applyFont="1" applyFill="1" applyBorder="1" applyAlignment="1">
      <alignment horizontal="center"/>
    </xf>
    <xf numFmtId="0" fontId="42" fillId="0" borderId="7" xfId="0" applyFont="1" applyFill="1" applyBorder="1" applyAlignment="1">
      <alignment horizontal="left"/>
    </xf>
    <xf numFmtId="0" fontId="42" fillId="0" borderId="7" xfId="0" applyFont="1" applyFill="1" applyBorder="1" applyAlignment="1">
      <alignment horizontal="center"/>
    </xf>
    <xf numFmtId="0" fontId="42" fillId="0" borderId="7" xfId="0" applyFont="1" applyFill="1" applyBorder="1" applyAlignment="1">
      <alignment horizontal="right" vertical="center"/>
    </xf>
    <xf numFmtId="0" fontId="42" fillId="45" borderId="7" xfId="0" applyFont="1" applyFill="1" applyBorder="1" applyAlignment="1">
      <alignment horizontal="right" vertical="center"/>
    </xf>
    <xf numFmtId="0" fontId="41" fillId="45" borderId="10" xfId="0" applyFont="1" applyFill="1" applyBorder="1" applyAlignment="1">
      <alignment horizontal="right" vertical="center"/>
    </xf>
    <xf numFmtId="0" fontId="41" fillId="45" borderId="38" xfId="0" applyFont="1" applyFill="1" applyBorder="1" applyAlignment="1">
      <alignment horizontal="right" vertical="center"/>
    </xf>
    <xf numFmtId="0" fontId="41" fillId="45" borderId="62" xfId="0" applyFont="1" applyFill="1" applyBorder="1" applyAlignment="1">
      <alignment horizontal="center"/>
    </xf>
    <xf numFmtId="0" fontId="41" fillId="45" borderId="63" xfId="0" applyFont="1" applyFill="1" applyBorder="1" applyAlignment="1">
      <alignment horizontal="center"/>
    </xf>
    <xf numFmtId="0" fontId="41" fillId="45" borderId="65" xfId="0" applyFont="1" applyFill="1" applyBorder="1" applyAlignment="1">
      <alignment horizontal="center"/>
    </xf>
    <xf numFmtId="0" fontId="41" fillId="45" borderId="50" xfId="0" applyFont="1" applyFill="1" applyBorder="1" applyAlignment="1">
      <alignment horizontal="center"/>
    </xf>
    <xf numFmtId="0" fontId="41" fillId="45" borderId="50" xfId="0" applyFont="1" applyFill="1" applyBorder="1" applyAlignment="1">
      <alignment horizontal="right" vertical="center"/>
    </xf>
    <xf numFmtId="0" fontId="41" fillId="8" borderId="60" xfId="0" applyFont="1" applyFill="1" applyBorder="1" applyAlignment="1">
      <alignment horizontal="center"/>
    </xf>
    <xf numFmtId="0" fontId="41" fillId="8" borderId="41" xfId="0" applyFont="1" applyFill="1" applyBorder="1" applyAlignment="1">
      <alignment horizontal="center"/>
    </xf>
    <xf numFmtId="0" fontId="41" fillId="8" borderId="61" xfId="0" applyFont="1" applyFill="1" applyBorder="1" applyAlignment="1">
      <alignment horizontal="center"/>
    </xf>
    <xf numFmtId="0" fontId="41" fillId="8" borderId="41" xfId="0" applyFont="1" applyFill="1" applyBorder="1" applyAlignment="1">
      <alignment horizontal="right" vertical="center"/>
    </xf>
    <xf numFmtId="0" fontId="36" fillId="0" borderId="0" xfId="0" applyFont="1"/>
    <xf numFmtId="0" fontId="36" fillId="0" borderId="0" xfId="0" applyFont="1" applyAlignment="1">
      <alignment horizontal="center"/>
    </xf>
    <xf numFmtId="0" fontId="34" fillId="0" borderId="0" xfId="0" applyFont="1"/>
    <xf numFmtId="0" fontId="34" fillId="0" borderId="0" xfId="0" applyFont="1" applyAlignment="1">
      <alignment horizontal="center"/>
    </xf>
    <xf numFmtId="0" fontId="34" fillId="0" borderId="0" xfId="0" applyFont="1" applyFill="1"/>
  </cellXfs>
  <cellStyles count="45">
    <cellStyle name="20% - ส่วนที่ถูกเน้น1" xfId="1" builtinId="30" customBuiltin="1"/>
    <cellStyle name="20% - ส่วนที่ถูกเน้น2" xfId="2" builtinId="34" customBuiltin="1"/>
    <cellStyle name="20% - ส่วนที่ถูกเน้น3" xfId="3" builtinId="38" customBuiltin="1"/>
    <cellStyle name="20% - ส่วนที่ถูกเน้น4" xfId="4" builtinId="42" customBuiltin="1"/>
    <cellStyle name="20% - ส่วนที่ถูกเน้น5" xfId="5" builtinId="46" customBuiltin="1"/>
    <cellStyle name="20% - ส่วนที่ถูกเน้น6" xfId="6" builtinId="50" customBuiltin="1"/>
    <cellStyle name="40% - ส่วนที่ถูกเน้น1" xfId="7" builtinId="31" customBuiltin="1"/>
    <cellStyle name="40% - ส่วนที่ถูกเน้น2" xfId="8" builtinId="35" customBuiltin="1"/>
    <cellStyle name="40% - ส่วนที่ถูกเน้น3" xfId="9" builtinId="39" customBuiltin="1"/>
    <cellStyle name="40% - ส่วนที่ถูกเน้น4" xfId="10" builtinId="43" customBuiltin="1"/>
    <cellStyle name="40% - ส่วนที่ถูกเน้น5" xfId="11" builtinId="47" customBuiltin="1"/>
    <cellStyle name="40% - ส่วนที่ถูกเน้น6" xfId="12" builtinId="51" customBuiltin="1"/>
    <cellStyle name="60% - ส่วนที่ถูกเน้น1" xfId="13" builtinId="32" customBuiltin="1"/>
    <cellStyle name="60% - ส่วนที่ถูกเน้น2" xfId="14" builtinId="36" customBuiltin="1"/>
    <cellStyle name="60% - ส่วนที่ถูกเน้น3" xfId="15" builtinId="40" customBuiltin="1"/>
    <cellStyle name="60% - ส่วนที่ถูกเน้น4" xfId="16" builtinId="44" customBuiltin="1"/>
    <cellStyle name="60% - ส่วนที่ถูกเน้น5" xfId="17" builtinId="48" customBuiltin="1"/>
    <cellStyle name="60% - ส่วนที่ถูกเน้น6" xfId="18" builtinId="52" customBuiltin="1"/>
    <cellStyle name="Normal 2" xfId="42" xr:uid="{00000000-0005-0000-0000-000014000000}"/>
    <cellStyle name="การคำนวณ" xfId="19" builtinId="22" customBuiltin="1"/>
    <cellStyle name="ข้อความเตือน" xfId="20" builtinId="11" customBuiltin="1"/>
    <cellStyle name="ข้อความอธิบาย" xfId="21" builtinId="53" customBuiltin="1"/>
    <cellStyle name="จุลภาค" xfId="44" builtinId="3"/>
    <cellStyle name="ชื่อเรื่อง" xfId="22" builtinId="15" customBuiltin="1"/>
    <cellStyle name="เซลล์ตรวจสอบ" xfId="23" builtinId="23" customBuiltin="1"/>
    <cellStyle name="เซลล์ที่มีลิงก์" xfId="24" builtinId="24" customBuiltin="1"/>
    <cellStyle name="ดี" xfId="25" builtinId="26" customBuiltin="1"/>
    <cellStyle name="ปกติ" xfId="0" builtinId="0"/>
    <cellStyle name="ปกติ_ตารางสถาบันรัฐ" xfId="26" xr:uid="{00000000-0005-0000-0000-00001C000000}"/>
    <cellStyle name="ป้อนค่า" xfId="27" builtinId="20" customBuiltin="1"/>
    <cellStyle name="ปานกลาง" xfId="28" builtinId="28" customBuiltin="1"/>
    <cellStyle name="ผลรวม" xfId="29" builtinId="25" customBuiltin="1"/>
    <cellStyle name="แย่" xfId="30" builtinId="27" customBuiltin="1"/>
    <cellStyle name="ส่วนที่ถูกเน้น1" xfId="31" builtinId="29" customBuiltin="1"/>
    <cellStyle name="ส่วนที่ถูกเน้น2" xfId="32" builtinId="33" customBuiltin="1"/>
    <cellStyle name="ส่วนที่ถูกเน้น3" xfId="33" builtinId="37" customBuiltin="1"/>
    <cellStyle name="ส่วนที่ถูกเน้น4" xfId="34" builtinId="41" customBuiltin="1"/>
    <cellStyle name="ส่วนที่ถูกเน้น5" xfId="35" builtinId="45" customBuiltin="1"/>
    <cellStyle name="ส่วนที่ถูกเน้น6" xfId="36" builtinId="49" customBuiltin="1"/>
    <cellStyle name="แสดงผล" xfId="37" builtinId="21" customBuiltin="1"/>
    <cellStyle name="หมายเหตุ 2" xfId="43" xr:uid="{00000000-0005-0000-0000-000028000000}"/>
    <cellStyle name="หัวเรื่อง 1" xfId="38" builtinId="16" customBuiltin="1"/>
    <cellStyle name="หัวเรื่อง 2" xfId="39" builtinId="17" customBuiltin="1"/>
    <cellStyle name="หัวเรื่อง 3" xfId="40" builtinId="18" customBuiltin="1"/>
    <cellStyle name="หัวเรื่อง 4" xfId="41" builtinId="19" customBuiltin="1"/>
  </cellStyles>
  <dxfs count="0"/>
  <tableStyles count="0" defaultTableStyle="TableStyleMedium2" defaultPivotStyle="PivotStyleLight16"/>
  <colors>
    <mruColors>
      <color rgb="FFCCFFCC"/>
      <color rgb="FFFFCCFF"/>
      <color rgb="FFCCFFFF"/>
      <color rgb="FFFFFFCC"/>
      <color rgb="FF0000FF"/>
      <color rgb="FFFF99FF"/>
      <color rgb="FFCCECFF"/>
      <color rgb="FFFFFF99"/>
      <color rgb="FF99CC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%20&#3586;&#3657;&#3629;&#3617;&#3641;&#3621;&#3586;&#3629;&#3649;&#3621;&#3657;&#3623;&#3586;&#3629;&#3629;&#3637;&#3585;\&#3585;&#3614;&#3619;.&#3626;&#3656;&#3591;&#3614;&#3637;&#3656;&#3604;&#3634;&#3623;\&#3626;&#3585;&#3629;.%2059\590921.&#3648;&#3629;&#3585;&#3626;&#3634;&#3619;&#3648;&#3612;&#3618;&#3649;&#3614;&#3619;&#3656;.59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ยกชั้นปี"/>
      <sheetName val="จบปีการศึกษา58"/>
      <sheetName val="เผยแพร่4"/>
      <sheetName val="เผยแพร่5"/>
      <sheetName val="สรุปแยก"/>
      <sheetName val="สรุปรวม"/>
    </sheetNames>
    <sheetDataSet>
      <sheetData sheetId="0">
        <row r="17">
          <cell r="D17" t="str">
            <v xml:space="preserve">เทคโนโลยีออกแบบผลิตภัณฑ์และบรรจุภัณฑ์ </v>
          </cell>
        </row>
        <row r="19">
          <cell r="D19" t="str">
            <v xml:space="preserve">เทคโนโลยีโยธาและสถาปัตยกรรม </v>
          </cell>
        </row>
        <row r="56">
          <cell r="D56" t="str">
            <v>การจัดการการท่องเที่ยวและการโรงแรม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ECD27-F41E-49BC-BF12-D8E8E9E3AE37}">
  <dimension ref="A1:AA52"/>
  <sheetViews>
    <sheetView zoomScale="115" zoomScaleNormal="115" workbookViewId="0">
      <pane ySplit="2" topLeftCell="A3" activePane="bottomLeft" state="frozen"/>
      <selection pane="bottomLeft" activeCell="D6" sqref="D6"/>
    </sheetView>
  </sheetViews>
  <sheetFormatPr defaultRowHeight="24" x14ac:dyDescent="0.55000000000000004"/>
  <cols>
    <col min="1" max="1" width="32" style="392" bestFit="1" customWidth="1"/>
    <col min="2" max="2" width="5.5703125" style="404" bestFit="1" customWidth="1"/>
    <col min="3" max="3" width="5.5703125" style="392" bestFit="1" customWidth="1"/>
    <col min="4" max="4" width="5.5703125" style="404" bestFit="1" customWidth="1"/>
    <col min="5" max="5" width="5.5703125" style="392" bestFit="1" customWidth="1"/>
    <col min="6" max="6" width="5.5703125" style="404" bestFit="1" customWidth="1"/>
    <col min="7" max="7" width="5.5703125" style="392" bestFit="1" customWidth="1"/>
    <col min="8" max="8" width="5.5703125" style="404" bestFit="1" customWidth="1"/>
    <col min="9" max="9" width="5.5703125" style="392" bestFit="1" customWidth="1"/>
    <col min="10" max="10" width="5.5703125" style="404" bestFit="1" customWidth="1"/>
    <col min="11" max="11" width="5" style="392" bestFit="1" customWidth="1"/>
    <col min="12" max="12" width="5.5703125" style="404" bestFit="1" customWidth="1"/>
    <col min="13" max="13" width="5" style="392" bestFit="1" customWidth="1"/>
    <col min="14" max="14" width="6.42578125" style="404" bestFit="1" customWidth="1"/>
    <col min="15" max="15" width="5.5703125" style="392" bestFit="1" customWidth="1"/>
    <col min="16" max="16" width="6.42578125" style="404" bestFit="1" customWidth="1"/>
    <col min="17" max="17" width="5.5703125" style="392" bestFit="1" customWidth="1"/>
    <col min="18" max="18" width="6.42578125" style="404" bestFit="1" customWidth="1"/>
    <col min="19" max="19" width="5.5703125" style="392" bestFit="1" customWidth="1"/>
    <col min="20" max="20" width="6.42578125" style="404" bestFit="1" customWidth="1"/>
    <col min="21" max="21" width="5.5703125" style="392" bestFit="1" customWidth="1"/>
    <col min="22" max="22" width="6.42578125" style="404" bestFit="1" customWidth="1"/>
    <col min="23" max="23" width="5.5703125" style="392" bestFit="1" customWidth="1"/>
    <col min="24" max="24" width="6.42578125" style="404" bestFit="1" customWidth="1"/>
    <col min="25" max="25" width="5.5703125" style="392" bestFit="1" customWidth="1"/>
    <col min="26" max="26" width="5.5703125" style="404" bestFit="1" customWidth="1"/>
    <col min="27" max="27" width="9.28515625" style="392" bestFit="1" customWidth="1"/>
    <col min="28" max="16384" width="9.140625" style="392"/>
  </cols>
  <sheetData>
    <row r="1" spans="1:27" x14ac:dyDescent="0.55000000000000004">
      <c r="A1" s="386"/>
      <c r="B1" s="387">
        <v>2566</v>
      </c>
      <c r="C1" s="388"/>
      <c r="D1" s="387">
        <v>2565</v>
      </c>
      <c r="E1" s="388"/>
      <c r="F1" s="387">
        <v>2564</v>
      </c>
      <c r="G1" s="388"/>
      <c r="H1" s="387">
        <v>2563</v>
      </c>
      <c r="I1" s="388"/>
      <c r="J1" s="387">
        <v>2562</v>
      </c>
      <c r="K1" s="388"/>
      <c r="L1" s="387">
        <v>2561</v>
      </c>
      <c r="M1" s="388"/>
      <c r="N1" s="389">
        <v>2566</v>
      </c>
      <c r="O1" s="390"/>
      <c r="P1" s="389">
        <v>2565</v>
      </c>
      <c r="Q1" s="390"/>
      <c r="R1" s="389">
        <v>2564</v>
      </c>
      <c r="S1" s="390"/>
      <c r="T1" s="389">
        <v>2563</v>
      </c>
      <c r="U1" s="390"/>
      <c r="V1" s="389">
        <v>2562</v>
      </c>
      <c r="W1" s="390"/>
      <c r="X1" s="389">
        <v>2561</v>
      </c>
      <c r="Y1" s="390"/>
      <c r="Z1" s="391"/>
    </row>
    <row r="2" spans="1:27" x14ac:dyDescent="0.55000000000000004">
      <c r="A2" s="386"/>
      <c r="B2" s="393" t="s">
        <v>8</v>
      </c>
      <c r="C2" s="386" t="s">
        <v>9</v>
      </c>
      <c r="D2" s="393" t="s">
        <v>8</v>
      </c>
      <c r="E2" s="386" t="s">
        <v>9</v>
      </c>
      <c r="F2" s="393" t="s">
        <v>8</v>
      </c>
      <c r="G2" s="386" t="s">
        <v>9</v>
      </c>
      <c r="H2" s="393" t="s">
        <v>8</v>
      </c>
      <c r="I2" s="386" t="s">
        <v>9</v>
      </c>
      <c r="J2" s="393" t="s">
        <v>8</v>
      </c>
      <c r="K2" s="386" t="s">
        <v>9</v>
      </c>
      <c r="L2" s="393" t="s">
        <v>8</v>
      </c>
      <c r="M2" s="386" t="s">
        <v>9</v>
      </c>
      <c r="N2" s="394" t="s">
        <v>8</v>
      </c>
      <c r="O2" s="395" t="s">
        <v>9</v>
      </c>
      <c r="P2" s="394" t="s">
        <v>8</v>
      </c>
      <c r="Q2" s="395" t="s">
        <v>9</v>
      </c>
      <c r="R2" s="394" t="s">
        <v>8</v>
      </c>
      <c r="S2" s="395" t="s">
        <v>9</v>
      </c>
      <c r="T2" s="394" t="s">
        <v>8</v>
      </c>
      <c r="U2" s="395" t="s">
        <v>9</v>
      </c>
      <c r="V2" s="394" t="s">
        <v>8</v>
      </c>
      <c r="W2" s="395" t="s">
        <v>9</v>
      </c>
      <c r="X2" s="394" t="s">
        <v>8</v>
      </c>
      <c r="Y2" s="395" t="s">
        <v>9</v>
      </c>
      <c r="Z2" s="391"/>
    </row>
    <row r="3" spans="1:27" x14ac:dyDescent="0.55000000000000004">
      <c r="A3" s="396" t="s">
        <v>13</v>
      </c>
      <c r="B3" s="397">
        <v>38</v>
      </c>
      <c r="C3" s="396">
        <v>5</v>
      </c>
      <c r="D3" s="397">
        <v>13</v>
      </c>
      <c r="E3" s="396">
        <v>3</v>
      </c>
      <c r="F3" s="397">
        <v>12</v>
      </c>
      <c r="G3" s="396">
        <v>2</v>
      </c>
      <c r="H3" s="397">
        <v>4</v>
      </c>
      <c r="I3" s="396">
        <v>0</v>
      </c>
      <c r="J3" s="397">
        <v>6</v>
      </c>
      <c r="K3" s="396">
        <v>0</v>
      </c>
      <c r="L3" s="397">
        <v>5</v>
      </c>
      <c r="M3" s="396">
        <v>0</v>
      </c>
      <c r="N3" s="398">
        <v>0</v>
      </c>
      <c r="O3" s="399">
        <v>0</v>
      </c>
      <c r="P3" s="398">
        <v>0</v>
      </c>
      <c r="Q3" s="399">
        <v>0</v>
      </c>
      <c r="R3" s="398">
        <v>0</v>
      </c>
      <c r="S3" s="399">
        <v>0</v>
      </c>
      <c r="T3" s="398">
        <v>0</v>
      </c>
      <c r="U3" s="399">
        <v>0</v>
      </c>
      <c r="V3" s="398">
        <v>0</v>
      </c>
      <c r="W3" s="399">
        <v>0</v>
      </c>
      <c r="X3" s="398">
        <v>0</v>
      </c>
      <c r="Y3" s="399">
        <v>0</v>
      </c>
      <c r="Z3" s="397">
        <v>88</v>
      </c>
    </row>
    <row r="4" spans="1:27" x14ac:dyDescent="0.55000000000000004">
      <c r="A4" s="396" t="s">
        <v>143</v>
      </c>
      <c r="B4" s="397">
        <v>13</v>
      </c>
      <c r="C4" s="396">
        <v>1</v>
      </c>
      <c r="D4" s="397">
        <v>9</v>
      </c>
      <c r="E4" s="396">
        <v>1</v>
      </c>
      <c r="F4" s="397">
        <v>31</v>
      </c>
      <c r="G4" s="396">
        <v>5</v>
      </c>
      <c r="H4" s="397">
        <v>25</v>
      </c>
      <c r="I4" s="396">
        <v>2</v>
      </c>
      <c r="J4" s="397">
        <v>6</v>
      </c>
      <c r="K4" s="396">
        <v>0</v>
      </c>
      <c r="L4" s="397">
        <v>0</v>
      </c>
      <c r="M4" s="396">
        <v>0</v>
      </c>
      <c r="N4" s="398">
        <v>4</v>
      </c>
      <c r="O4" s="399">
        <v>0</v>
      </c>
      <c r="P4" s="398">
        <v>5</v>
      </c>
      <c r="Q4" s="399">
        <v>0</v>
      </c>
      <c r="R4" s="398">
        <v>7</v>
      </c>
      <c r="S4" s="399">
        <v>3</v>
      </c>
      <c r="T4" s="398">
        <v>0</v>
      </c>
      <c r="U4" s="399">
        <v>0</v>
      </c>
      <c r="V4" s="398">
        <v>0</v>
      </c>
      <c r="W4" s="399">
        <v>0</v>
      </c>
      <c r="X4" s="398">
        <v>0</v>
      </c>
      <c r="Y4" s="399">
        <v>0</v>
      </c>
      <c r="Z4" s="397">
        <v>112</v>
      </c>
    </row>
    <row r="5" spans="1:27" x14ac:dyDescent="0.55000000000000004">
      <c r="A5" s="396" t="s">
        <v>146</v>
      </c>
      <c r="B5" s="397">
        <v>11</v>
      </c>
      <c r="C5" s="396">
        <v>2</v>
      </c>
      <c r="D5" s="397">
        <v>15</v>
      </c>
      <c r="E5" s="396">
        <v>3</v>
      </c>
      <c r="F5" s="397">
        <v>13</v>
      </c>
      <c r="G5" s="396">
        <v>2</v>
      </c>
      <c r="H5" s="397">
        <v>9</v>
      </c>
      <c r="I5" s="396">
        <v>5</v>
      </c>
      <c r="J5" s="397">
        <v>3</v>
      </c>
      <c r="K5" s="396">
        <v>1</v>
      </c>
      <c r="L5" s="397">
        <v>1</v>
      </c>
      <c r="M5" s="396">
        <v>0</v>
      </c>
      <c r="N5" s="398">
        <v>0</v>
      </c>
      <c r="O5" s="399">
        <v>0</v>
      </c>
      <c r="P5" s="398">
        <v>0</v>
      </c>
      <c r="Q5" s="399">
        <v>0</v>
      </c>
      <c r="R5" s="398">
        <v>0</v>
      </c>
      <c r="S5" s="399">
        <v>0</v>
      </c>
      <c r="T5" s="398">
        <v>0</v>
      </c>
      <c r="U5" s="399">
        <v>0</v>
      </c>
      <c r="V5" s="398">
        <v>0</v>
      </c>
      <c r="W5" s="399">
        <v>0</v>
      </c>
      <c r="X5" s="398">
        <v>0</v>
      </c>
      <c r="Y5" s="399">
        <v>0</v>
      </c>
      <c r="Z5" s="397">
        <v>65</v>
      </c>
    </row>
    <row r="6" spans="1:27" x14ac:dyDescent="0.55000000000000004">
      <c r="A6" s="396" t="s">
        <v>16</v>
      </c>
      <c r="B6" s="397">
        <v>3</v>
      </c>
      <c r="C6" s="396">
        <v>56</v>
      </c>
      <c r="D6" s="397">
        <v>6</v>
      </c>
      <c r="E6" s="396">
        <v>68</v>
      </c>
      <c r="F6" s="397">
        <v>5</v>
      </c>
      <c r="G6" s="396">
        <v>73</v>
      </c>
      <c r="H6" s="397">
        <v>6</v>
      </c>
      <c r="I6" s="396">
        <v>52</v>
      </c>
      <c r="J6" s="397">
        <v>2</v>
      </c>
      <c r="K6" s="396">
        <v>16</v>
      </c>
      <c r="L6" s="397">
        <v>0</v>
      </c>
      <c r="M6" s="396">
        <v>9</v>
      </c>
      <c r="N6" s="398">
        <v>0</v>
      </c>
      <c r="O6" s="399">
        <v>0</v>
      </c>
      <c r="P6" s="398">
        <v>0</v>
      </c>
      <c r="Q6" s="399">
        <v>0</v>
      </c>
      <c r="R6" s="398">
        <v>0</v>
      </c>
      <c r="S6" s="399">
        <v>0</v>
      </c>
      <c r="T6" s="398">
        <v>0</v>
      </c>
      <c r="U6" s="399">
        <v>0</v>
      </c>
      <c r="V6" s="398">
        <v>0</v>
      </c>
      <c r="W6" s="399">
        <v>0</v>
      </c>
      <c r="X6" s="398">
        <v>0</v>
      </c>
      <c r="Y6" s="399">
        <v>0</v>
      </c>
      <c r="Z6" s="397">
        <v>296</v>
      </c>
    </row>
    <row r="7" spans="1:27" x14ac:dyDescent="0.55000000000000004">
      <c r="A7" s="396" t="s">
        <v>17</v>
      </c>
      <c r="B7" s="397">
        <v>77</v>
      </c>
      <c r="C7" s="396">
        <v>10</v>
      </c>
      <c r="D7" s="397">
        <v>71</v>
      </c>
      <c r="E7" s="396">
        <v>19</v>
      </c>
      <c r="F7" s="397">
        <v>97</v>
      </c>
      <c r="G7" s="396">
        <v>28</v>
      </c>
      <c r="H7" s="397">
        <v>64</v>
      </c>
      <c r="I7" s="396">
        <v>11</v>
      </c>
      <c r="J7" s="397">
        <v>29</v>
      </c>
      <c r="K7" s="396">
        <v>4</v>
      </c>
      <c r="L7" s="397">
        <v>14</v>
      </c>
      <c r="M7" s="396">
        <v>3</v>
      </c>
      <c r="N7" s="398">
        <v>0</v>
      </c>
      <c r="O7" s="399">
        <v>0</v>
      </c>
      <c r="P7" s="398">
        <v>0</v>
      </c>
      <c r="Q7" s="399">
        <v>0</v>
      </c>
      <c r="R7" s="398">
        <v>0</v>
      </c>
      <c r="S7" s="399">
        <v>0</v>
      </c>
      <c r="T7" s="398">
        <v>0</v>
      </c>
      <c r="U7" s="399">
        <v>0</v>
      </c>
      <c r="V7" s="398">
        <v>0</v>
      </c>
      <c r="W7" s="399">
        <v>0</v>
      </c>
      <c r="X7" s="398">
        <v>0</v>
      </c>
      <c r="Y7" s="399">
        <v>0</v>
      </c>
      <c r="Z7" s="397">
        <v>427</v>
      </c>
    </row>
    <row r="8" spans="1:27" x14ac:dyDescent="0.55000000000000004">
      <c r="A8" s="396" t="s">
        <v>18</v>
      </c>
      <c r="B8" s="397">
        <v>0</v>
      </c>
      <c r="C8" s="396">
        <v>0</v>
      </c>
      <c r="D8" s="397">
        <v>2</v>
      </c>
      <c r="E8" s="396">
        <v>2</v>
      </c>
      <c r="F8" s="397">
        <v>7</v>
      </c>
      <c r="G8" s="396">
        <v>7</v>
      </c>
      <c r="H8" s="397">
        <v>2</v>
      </c>
      <c r="I8" s="396">
        <v>3</v>
      </c>
      <c r="J8" s="397">
        <v>0</v>
      </c>
      <c r="K8" s="396">
        <v>2</v>
      </c>
      <c r="L8" s="397">
        <v>0</v>
      </c>
      <c r="M8" s="396">
        <v>0</v>
      </c>
      <c r="N8" s="398">
        <v>0</v>
      </c>
      <c r="O8" s="399">
        <v>0</v>
      </c>
      <c r="P8" s="398">
        <v>0</v>
      </c>
      <c r="Q8" s="399">
        <v>0</v>
      </c>
      <c r="R8" s="398">
        <v>0</v>
      </c>
      <c r="S8" s="399">
        <v>0</v>
      </c>
      <c r="T8" s="398">
        <v>0</v>
      </c>
      <c r="U8" s="399">
        <v>0</v>
      </c>
      <c r="V8" s="398">
        <v>0</v>
      </c>
      <c r="W8" s="399">
        <v>0</v>
      </c>
      <c r="X8" s="398">
        <v>0</v>
      </c>
      <c r="Y8" s="399">
        <v>0</v>
      </c>
      <c r="Z8" s="397">
        <v>25</v>
      </c>
    </row>
    <row r="9" spans="1:27" x14ac:dyDescent="0.55000000000000004">
      <c r="A9" s="396" t="s">
        <v>19</v>
      </c>
      <c r="B9" s="397">
        <v>5</v>
      </c>
      <c r="C9" s="396">
        <v>9</v>
      </c>
      <c r="D9" s="397">
        <v>7</v>
      </c>
      <c r="E9" s="396">
        <v>9</v>
      </c>
      <c r="F9" s="397">
        <v>5</v>
      </c>
      <c r="G9" s="396">
        <v>21</v>
      </c>
      <c r="H9" s="397">
        <v>5</v>
      </c>
      <c r="I9" s="396">
        <v>25</v>
      </c>
      <c r="J9" s="397">
        <v>2</v>
      </c>
      <c r="K9" s="396">
        <v>7</v>
      </c>
      <c r="L9" s="397">
        <v>3</v>
      </c>
      <c r="M9" s="396">
        <v>2</v>
      </c>
      <c r="N9" s="398">
        <v>0</v>
      </c>
      <c r="O9" s="399">
        <v>0</v>
      </c>
      <c r="P9" s="398">
        <v>0</v>
      </c>
      <c r="Q9" s="399">
        <v>0</v>
      </c>
      <c r="R9" s="398">
        <v>0</v>
      </c>
      <c r="S9" s="399">
        <v>0</v>
      </c>
      <c r="T9" s="398">
        <v>0</v>
      </c>
      <c r="U9" s="399">
        <v>0</v>
      </c>
      <c r="V9" s="398">
        <v>0</v>
      </c>
      <c r="W9" s="399">
        <v>0</v>
      </c>
      <c r="X9" s="398">
        <v>0</v>
      </c>
      <c r="Y9" s="399">
        <v>0</v>
      </c>
      <c r="Z9" s="397">
        <v>100</v>
      </c>
    </row>
    <row r="10" spans="1:27" x14ac:dyDescent="0.55000000000000004">
      <c r="A10" s="396" t="s">
        <v>145</v>
      </c>
      <c r="B10" s="397">
        <v>2</v>
      </c>
      <c r="C10" s="396">
        <v>6</v>
      </c>
      <c r="D10" s="397">
        <v>0</v>
      </c>
      <c r="E10" s="396">
        <v>0</v>
      </c>
      <c r="F10" s="397">
        <v>1</v>
      </c>
      <c r="G10" s="396">
        <v>7</v>
      </c>
      <c r="H10" s="397">
        <v>0</v>
      </c>
      <c r="I10" s="396">
        <v>7</v>
      </c>
      <c r="J10" s="397">
        <v>0</v>
      </c>
      <c r="K10" s="396">
        <v>3</v>
      </c>
      <c r="L10" s="397">
        <v>0</v>
      </c>
      <c r="M10" s="396">
        <v>3</v>
      </c>
      <c r="N10" s="398">
        <v>0</v>
      </c>
      <c r="O10" s="399">
        <v>0</v>
      </c>
      <c r="P10" s="398">
        <v>0</v>
      </c>
      <c r="Q10" s="399">
        <v>0</v>
      </c>
      <c r="R10" s="398">
        <v>0</v>
      </c>
      <c r="S10" s="399">
        <v>0</v>
      </c>
      <c r="T10" s="398">
        <v>0</v>
      </c>
      <c r="U10" s="399">
        <v>0</v>
      </c>
      <c r="V10" s="398">
        <v>0</v>
      </c>
      <c r="W10" s="399">
        <v>0</v>
      </c>
      <c r="X10" s="398">
        <v>0</v>
      </c>
      <c r="Y10" s="399">
        <v>0</v>
      </c>
      <c r="Z10" s="397">
        <v>29</v>
      </c>
    </row>
    <row r="11" spans="1:27" x14ac:dyDescent="0.55000000000000004">
      <c r="A11" s="396" t="s">
        <v>92</v>
      </c>
      <c r="B11" s="397">
        <v>9</v>
      </c>
      <c r="C11" s="396">
        <v>7</v>
      </c>
      <c r="D11" s="397">
        <v>4</v>
      </c>
      <c r="E11" s="396">
        <v>4</v>
      </c>
      <c r="F11" s="397">
        <v>13</v>
      </c>
      <c r="G11" s="396">
        <v>11</v>
      </c>
      <c r="H11" s="397">
        <v>3</v>
      </c>
      <c r="I11" s="396">
        <v>5</v>
      </c>
      <c r="J11" s="397">
        <v>1</v>
      </c>
      <c r="K11" s="396">
        <v>1</v>
      </c>
      <c r="L11" s="397">
        <v>3</v>
      </c>
      <c r="M11" s="396">
        <v>0</v>
      </c>
      <c r="N11" s="398">
        <v>0</v>
      </c>
      <c r="O11" s="399">
        <v>0</v>
      </c>
      <c r="P11" s="398">
        <v>0</v>
      </c>
      <c r="Q11" s="399">
        <v>0</v>
      </c>
      <c r="R11" s="398">
        <v>0</v>
      </c>
      <c r="S11" s="399">
        <v>0</v>
      </c>
      <c r="T11" s="398">
        <v>0</v>
      </c>
      <c r="U11" s="399">
        <v>0</v>
      </c>
      <c r="V11" s="398">
        <v>0</v>
      </c>
      <c r="W11" s="399">
        <v>0</v>
      </c>
      <c r="X11" s="398">
        <v>0</v>
      </c>
      <c r="Y11" s="399">
        <v>0</v>
      </c>
      <c r="Z11" s="397">
        <v>61</v>
      </c>
    </row>
    <row r="12" spans="1:27" x14ac:dyDescent="0.55000000000000004">
      <c r="A12" s="396" t="s">
        <v>94</v>
      </c>
      <c r="B12" s="397">
        <v>4</v>
      </c>
      <c r="C12" s="396">
        <v>5</v>
      </c>
      <c r="D12" s="397">
        <v>8</v>
      </c>
      <c r="E12" s="396">
        <v>2</v>
      </c>
      <c r="F12" s="397">
        <v>6</v>
      </c>
      <c r="G12" s="396">
        <v>0</v>
      </c>
      <c r="H12" s="397">
        <v>8</v>
      </c>
      <c r="I12" s="396">
        <v>4</v>
      </c>
      <c r="J12" s="397">
        <v>0</v>
      </c>
      <c r="K12" s="396">
        <v>2</v>
      </c>
      <c r="L12" s="397">
        <v>2</v>
      </c>
      <c r="M12" s="396">
        <v>0</v>
      </c>
      <c r="N12" s="398">
        <v>0</v>
      </c>
      <c r="O12" s="399">
        <v>0</v>
      </c>
      <c r="P12" s="398">
        <v>0</v>
      </c>
      <c r="Q12" s="399">
        <v>0</v>
      </c>
      <c r="R12" s="398">
        <v>0</v>
      </c>
      <c r="S12" s="399">
        <v>0</v>
      </c>
      <c r="T12" s="398">
        <v>0</v>
      </c>
      <c r="U12" s="399">
        <v>0</v>
      </c>
      <c r="V12" s="398">
        <v>0</v>
      </c>
      <c r="W12" s="399">
        <v>0</v>
      </c>
      <c r="X12" s="398">
        <v>0</v>
      </c>
      <c r="Y12" s="399">
        <v>0</v>
      </c>
      <c r="Z12" s="397">
        <v>41</v>
      </c>
    </row>
    <row r="13" spans="1:27" x14ac:dyDescent="0.55000000000000004">
      <c r="A13" s="396" t="s">
        <v>147</v>
      </c>
      <c r="B13" s="397">
        <v>5</v>
      </c>
      <c r="C13" s="396">
        <v>3</v>
      </c>
      <c r="D13" s="397">
        <v>2</v>
      </c>
      <c r="E13" s="396">
        <v>0</v>
      </c>
      <c r="F13" s="397">
        <v>5</v>
      </c>
      <c r="G13" s="396">
        <v>1</v>
      </c>
      <c r="H13" s="397">
        <v>3</v>
      </c>
      <c r="I13" s="396">
        <v>5</v>
      </c>
      <c r="J13" s="397">
        <v>2</v>
      </c>
      <c r="K13" s="396">
        <v>0</v>
      </c>
      <c r="L13" s="397">
        <v>1</v>
      </c>
      <c r="M13" s="396">
        <v>1</v>
      </c>
      <c r="N13" s="398">
        <v>0</v>
      </c>
      <c r="O13" s="399">
        <v>0</v>
      </c>
      <c r="P13" s="398">
        <v>0</v>
      </c>
      <c r="Q13" s="399">
        <v>0</v>
      </c>
      <c r="R13" s="398">
        <v>0</v>
      </c>
      <c r="S13" s="399">
        <v>0</v>
      </c>
      <c r="T13" s="398">
        <v>0</v>
      </c>
      <c r="U13" s="399">
        <v>0</v>
      </c>
      <c r="V13" s="398">
        <v>0</v>
      </c>
      <c r="W13" s="399">
        <v>0</v>
      </c>
      <c r="X13" s="398">
        <v>0</v>
      </c>
      <c r="Y13" s="399">
        <v>0</v>
      </c>
      <c r="Z13" s="397">
        <v>28</v>
      </c>
    </row>
    <row r="14" spans="1:27" x14ac:dyDescent="0.55000000000000004">
      <c r="A14" s="396" t="s">
        <v>144</v>
      </c>
      <c r="B14" s="397">
        <v>11</v>
      </c>
      <c r="C14" s="396">
        <v>12</v>
      </c>
      <c r="D14" s="397">
        <v>10</v>
      </c>
      <c r="E14" s="396">
        <v>10</v>
      </c>
      <c r="F14" s="397">
        <v>19</v>
      </c>
      <c r="G14" s="396">
        <v>5</v>
      </c>
      <c r="H14" s="397">
        <v>16</v>
      </c>
      <c r="I14" s="396">
        <v>5</v>
      </c>
      <c r="J14" s="397">
        <v>9</v>
      </c>
      <c r="K14" s="396">
        <v>3</v>
      </c>
      <c r="L14" s="397">
        <v>6</v>
      </c>
      <c r="M14" s="396">
        <v>0</v>
      </c>
      <c r="N14" s="398">
        <v>7</v>
      </c>
      <c r="O14" s="399">
        <v>1</v>
      </c>
      <c r="P14" s="398">
        <v>11</v>
      </c>
      <c r="Q14" s="399">
        <v>3</v>
      </c>
      <c r="R14" s="398">
        <v>11</v>
      </c>
      <c r="S14" s="399">
        <v>1</v>
      </c>
      <c r="T14" s="398">
        <v>0</v>
      </c>
      <c r="U14" s="399">
        <v>0</v>
      </c>
      <c r="V14" s="398">
        <v>0</v>
      </c>
      <c r="W14" s="399">
        <v>0</v>
      </c>
      <c r="X14" s="398">
        <v>3</v>
      </c>
      <c r="Y14" s="399">
        <v>0</v>
      </c>
      <c r="Z14" s="397">
        <v>143</v>
      </c>
    </row>
    <row r="15" spans="1:27" x14ac:dyDescent="0.55000000000000004">
      <c r="A15" s="396" t="s">
        <v>127</v>
      </c>
      <c r="B15" s="397">
        <v>3</v>
      </c>
      <c r="C15" s="396">
        <v>33</v>
      </c>
      <c r="D15" s="397">
        <v>5</v>
      </c>
      <c r="E15" s="396">
        <v>36</v>
      </c>
      <c r="F15" s="397">
        <v>2</v>
      </c>
      <c r="G15" s="396">
        <v>43</v>
      </c>
      <c r="H15" s="397">
        <v>0</v>
      </c>
      <c r="I15" s="396">
        <v>0</v>
      </c>
      <c r="J15" s="397">
        <v>0</v>
      </c>
      <c r="K15" s="396">
        <v>0</v>
      </c>
      <c r="L15" s="397">
        <v>0</v>
      </c>
      <c r="M15" s="396">
        <v>0</v>
      </c>
      <c r="N15" s="398">
        <v>0</v>
      </c>
      <c r="O15" s="399">
        <v>0</v>
      </c>
      <c r="P15" s="398">
        <v>0</v>
      </c>
      <c r="Q15" s="399">
        <v>0</v>
      </c>
      <c r="R15" s="398">
        <v>0</v>
      </c>
      <c r="S15" s="399">
        <v>0</v>
      </c>
      <c r="T15" s="398">
        <v>0</v>
      </c>
      <c r="U15" s="399">
        <v>0</v>
      </c>
      <c r="V15" s="398">
        <v>0</v>
      </c>
      <c r="W15" s="399">
        <v>0</v>
      </c>
      <c r="X15" s="398">
        <v>0</v>
      </c>
      <c r="Y15" s="399">
        <v>0</v>
      </c>
      <c r="Z15" s="397">
        <v>122</v>
      </c>
      <c r="AA15" s="392">
        <f>SUM(Z3:Z15)</f>
        <v>1537</v>
      </c>
    </row>
    <row r="16" spans="1:27" x14ac:dyDescent="0.55000000000000004">
      <c r="A16" s="400" t="s">
        <v>24</v>
      </c>
      <c r="B16" s="401">
        <v>2</v>
      </c>
      <c r="C16" s="400">
        <v>58</v>
      </c>
      <c r="D16" s="401">
        <v>0</v>
      </c>
      <c r="E16" s="400">
        <v>60</v>
      </c>
      <c r="F16" s="401">
        <v>0</v>
      </c>
      <c r="G16" s="400">
        <v>56</v>
      </c>
      <c r="H16" s="401">
        <v>1</v>
      </c>
      <c r="I16" s="400">
        <v>75</v>
      </c>
      <c r="J16" s="401">
        <v>1</v>
      </c>
      <c r="K16" s="400">
        <v>61</v>
      </c>
      <c r="L16" s="401">
        <v>0</v>
      </c>
      <c r="M16" s="400">
        <v>5</v>
      </c>
      <c r="N16" s="402">
        <v>0</v>
      </c>
      <c r="O16" s="403">
        <v>0</v>
      </c>
      <c r="P16" s="402">
        <v>0</v>
      </c>
      <c r="Q16" s="403">
        <v>0</v>
      </c>
      <c r="R16" s="402">
        <v>0</v>
      </c>
      <c r="S16" s="403">
        <v>0</v>
      </c>
      <c r="T16" s="402">
        <v>0</v>
      </c>
      <c r="U16" s="403">
        <v>0</v>
      </c>
      <c r="V16" s="402">
        <v>0</v>
      </c>
      <c r="W16" s="403">
        <v>0</v>
      </c>
      <c r="X16" s="402">
        <v>0</v>
      </c>
      <c r="Y16" s="403">
        <v>0</v>
      </c>
      <c r="Z16" s="401">
        <v>319</v>
      </c>
    </row>
    <row r="17" spans="1:27" x14ac:dyDescent="0.55000000000000004">
      <c r="A17" s="400" t="s">
        <v>25</v>
      </c>
      <c r="B17" s="401">
        <v>23</v>
      </c>
      <c r="C17" s="400">
        <v>38</v>
      </c>
      <c r="D17" s="401">
        <v>14</v>
      </c>
      <c r="E17" s="400">
        <v>44</v>
      </c>
      <c r="F17" s="401">
        <v>19</v>
      </c>
      <c r="G17" s="400">
        <v>39</v>
      </c>
      <c r="H17" s="401">
        <v>20</v>
      </c>
      <c r="I17" s="400">
        <v>39</v>
      </c>
      <c r="J17" s="401">
        <v>19</v>
      </c>
      <c r="K17" s="400">
        <v>45</v>
      </c>
      <c r="L17" s="401">
        <v>2</v>
      </c>
      <c r="M17" s="400">
        <v>1</v>
      </c>
      <c r="N17" s="402">
        <v>0</v>
      </c>
      <c r="O17" s="403">
        <v>0</v>
      </c>
      <c r="P17" s="402">
        <v>0</v>
      </c>
      <c r="Q17" s="403">
        <v>0</v>
      </c>
      <c r="R17" s="402">
        <v>0</v>
      </c>
      <c r="S17" s="403">
        <v>0</v>
      </c>
      <c r="T17" s="402">
        <v>0</v>
      </c>
      <c r="U17" s="403">
        <v>0</v>
      </c>
      <c r="V17" s="402">
        <v>0</v>
      </c>
      <c r="W17" s="403">
        <v>0</v>
      </c>
      <c r="X17" s="402">
        <v>0</v>
      </c>
      <c r="Y17" s="403">
        <v>0</v>
      </c>
      <c r="Z17" s="401">
        <v>303</v>
      </c>
    </row>
    <row r="18" spans="1:27" x14ac:dyDescent="0.55000000000000004">
      <c r="A18" s="400" t="s">
        <v>26</v>
      </c>
      <c r="B18" s="401">
        <v>27</v>
      </c>
      <c r="C18" s="400">
        <v>33</v>
      </c>
      <c r="D18" s="401">
        <v>21</v>
      </c>
      <c r="E18" s="400">
        <v>33</v>
      </c>
      <c r="F18" s="401">
        <v>23</v>
      </c>
      <c r="G18" s="400">
        <v>37</v>
      </c>
      <c r="H18" s="401">
        <v>22</v>
      </c>
      <c r="I18" s="400">
        <v>26</v>
      </c>
      <c r="J18" s="401">
        <v>25</v>
      </c>
      <c r="K18" s="400">
        <v>30</v>
      </c>
      <c r="L18" s="401">
        <v>3</v>
      </c>
      <c r="M18" s="400">
        <v>0</v>
      </c>
      <c r="N18" s="402">
        <v>0</v>
      </c>
      <c r="O18" s="403">
        <v>0</v>
      </c>
      <c r="P18" s="402">
        <v>0</v>
      </c>
      <c r="Q18" s="403">
        <v>0</v>
      </c>
      <c r="R18" s="402">
        <v>0</v>
      </c>
      <c r="S18" s="403">
        <v>0</v>
      </c>
      <c r="T18" s="402">
        <v>0</v>
      </c>
      <c r="U18" s="403">
        <v>0</v>
      </c>
      <c r="V18" s="402">
        <v>0</v>
      </c>
      <c r="W18" s="403">
        <v>0</v>
      </c>
      <c r="X18" s="402">
        <v>0</v>
      </c>
      <c r="Y18" s="403">
        <v>0</v>
      </c>
      <c r="Z18" s="401">
        <v>280</v>
      </c>
    </row>
    <row r="19" spans="1:27" x14ac:dyDescent="0.55000000000000004">
      <c r="A19" s="400" t="s">
        <v>27</v>
      </c>
      <c r="B19" s="401">
        <v>23</v>
      </c>
      <c r="C19" s="400">
        <v>38</v>
      </c>
      <c r="D19" s="401">
        <v>19</v>
      </c>
      <c r="E19" s="400">
        <v>38</v>
      </c>
      <c r="F19" s="401">
        <v>16</v>
      </c>
      <c r="G19" s="400">
        <v>41</v>
      </c>
      <c r="H19" s="401">
        <v>16</v>
      </c>
      <c r="I19" s="400">
        <v>51</v>
      </c>
      <c r="J19" s="401">
        <v>13</v>
      </c>
      <c r="K19" s="400">
        <v>49</v>
      </c>
      <c r="L19" s="401">
        <v>1</v>
      </c>
      <c r="M19" s="400">
        <v>6</v>
      </c>
      <c r="N19" s="402">
        <v>0</v>
      </c>
      <c r="O19" s="403">
        <v>0</v>
      </c>
      <c r="P19" s="402">
        <v>0</v>
      </c>
      <c r="Q19" s="403">
        <v>0</v>
      </c>
      <c r="R19" s="402">
        <v>0</v>
      </c>
      <c r="S19" s="403">
        <v>0</v>
      </c>
      <c r="T19" s="402">
        <v>0</v>
      </c>
      <c r="U19" s="403">
        <v>0</v>
      </c>
      <c r="V19" s="402">
        <v>0</v>
      </c>
      <c r="W19" s="403">
        <v>0</v>
      </c>
      <c r="X19" s="402">
        <v>0</v>
      </c>
      <c r="Y19" s="403">
        <v>0</v>
      </c>
      <c r="Z19" s="401">
        <v>311</v>
      </c>
    </row>
    <row r="20" spans="1:27" x14ac:dyDescent="0.55000000000000004">
      <c r="A20" s="400" t="s">
        <v>28</v>
      </c>
      <c r="B20" s="401">
        <v>15</v>
      </c>
      <c r="C20" s="400">
        <v>45</v>
      </c>
      <c r="D20" s="401">
        <v>5</v>
      </c>
      <c r="E20" s="400">
        <v>54</v>
      </c>
      <c r="F20" s="401">
        <v>6</v>
      </c>
      <c r="G20" s="400">
        <v>52</v>
      </c>
      <c r="H20" s="401">
        <v>9</v>
      </c>
      <c r="I20" s="400">
        <v>62</v>
      </c>
      <c r="J20" s="401">
        <v>10</v>
      </c>
      <c r="K20" s="400">
        <v>57</v>
      </c>
      <c r="L20" s="401">
        <v>0</v>
      </c>
      <c r="M20" s="400">
        <v>2</v>
      </c>
      <c r="N20" s="402">
        <v>0</v>
      </c>
      <c r="O20" s="403">
        <v>0</v>
      </c>
      <c r="P20" s="402">
        <v>0</v>
      </c>
      <c r="Q20" s="403">
        <v>0</v>
      </c>
      <c r="R20" s="402">
        <v>0</v>
      </c>
      <c r="S20" s="403">
        <v>0</v>
      </c>
      <c r="T20" s="402">
        <v>0</v>
      </c>
      <c r="U20" s="403">
        <v>0</v>
      </c>
      <c r="V20" s="402">
        <v>0</v>
      </c>
      <c r="W20" s="403">
        <v>0</v>
      </c>
      <c r="X20" s="402">
        <v>0</v>
      </c>
      <c r="Y20" s="403">
        <v>0</v>
      </c>
      <c r="Z20" s="401">
        <v>317</v>
      </c>
    </row>
    <row r="21" spans="1:27" x14ac:dyDescent="0.55000000000000004">
      <c r="A21" s="400" t="s">
        <v>29</v>
      </c>
      <c r="B21" s="401">
        <v>25</v>
      </c>
      <c r="C21" s="400">
        <v>35</v>
      </c>
      <c r="D21" s="401">
        <v>15</v>
      </c>
      <c r="E21" s="400">
        <v>43</v>
      </c>
      <c r="F21" s="401">
        <v>16</v>
      </c>
      <c r="G21" s="400">
        <v>39</v>
      </c>
      <c r="H21" s="401">
        <v>16</v>
      </c>
      <c r="I21" s="400">
        <v>48</v>
      </c>
      <c r="J21" s="401">
        <v>24</v>
      </c>
      <c r="K21" s="400">
        <v>39</v>
      </c>
      <c r="L21" s="401">
        <v>1</v>
      </c>
      <c r="M21" s="400">
        <v>6</v>
      </c>
      <c r="N21" s="402">
        <v>0</v>
      </c>
      <c r="O21" s="403">
        <v>0</v>
      </c>
      <c r="P21" s="402">
        <v>0</v>
      </c>
      <c r="Q21" s="403">
        <v>0</v>
      </c>
      <c r="R21" s="402">
        <v>0</v>
      </c>
      <c r="S21" s="403">
        <v>0</v>
      </c>
      <c r="T21" s="402">
        <v>0</v>
      </c>
      <c r="U21" s="403">
        <v>0</v>
      </c>
      <c r="V21" s="402">
        <v>0</v>
      </c>
      <c r="W21" s="403">
        <v>0</v>
      </c>
      <c r="X21" s="402">
        <v>0</v>
      </c>
      <c r="Y21" s="403">
        <v>0</v>
      </c>
      <c r="Z21" s="401">
        <v>307</v>
      </c>
    </row>
    <row r="22" spans="1:27" x14ac:dyDescent="0.55000000000000004">
      <c r="A22" s="400" t="s">
        <v>30</v>
      </c>
      <c r="B22" s="401">
        <v>8</v>
      </c>
      <c r="C22" s="400">
        <v>52</v>
      </c>
      <c r="D22" s="401">
        <v>4</v>
      </c>
      <c r="E22" s="400">
        <v>56</v>
      </c>
      <c r="F22" s="401">
        <v>4</v>
      </c>
      <c r="G22" s="400">
        <v>56</v>
      </c>
      <c r="H22" s="401">
        <v>1</v>
      </c>
      <c r="I22" s="400">
        <v>69</v>
      </c>
      <c r="J22" s="401">
        <v>3</v>
      </c>
      <c r="K22" s="400">
        <v>61</v>
      </c>
      <c r="L22" s="401">
        <v>0</v>
      </c>
      <c r="M22" s="400">
        <v>2</v>
      </c>
      <c r="N22" s="402">
        <v>0</v>
      </c>
      <c r="O22" s="403">
        <v>0</v>
      </c>
      <c r="P22" s="402">
        <v>0</v>
      </c>
      <c r="Q22" s="403">
        <v>0</v>
      </c>
      <c r="R22" s="402">
        <v>0</v>
      </c>
      <c r="S22" s="403">
        <v>0</v>
      </c>
      <c r="T22" s="402">
        <v>0</v>
      </c>
      <c r="U22" s="403">
        <v>0</v>
      </c>
      <c r="V22" s="402">
        <v>0</v>
      </c>
      <c r="W22" s="403">
        <v>0</v>
      </c>
      <c r="X22" s="402">
        <v>0</v>
      </c>
      <c r="Y22" s="403">
        <v>0</v>
      </c>
      <c r="Z22" s="401">
        <v>316</v>
      </c>
    </row>
    <row r="23" spans="1:27" x14ac:dyDescent="0.55000000000000004">
      <c r="A23" s="400" t="s">
        <v>31</v>
      </c>
      <c r="B23" s="401">
        <v>11</v>
      </c>
      <c r="C23" s="400">
        <v>49</v>
      </c>
      <c r="D23" s="401">
        <v>8</v>
      </c>
      <c r="E23" s="400">
        <v>50</v>
      </c>
      <c r="F23" s="401">
        <v>9</v>
      </c>
      <c r="G23" s="400">
        <v>47</v>
      </c>
      <c r="H23" s="401">
        <v>13</v>
      </c>
      <c r="I23" s="400">
        <v>47</v>
      </c>
      <c r="J23" s="401">
        <v>8</v>
      </c>
      <c r="K23" s="400">
        <v>51</v>
      </c>
      <c r="L23" s="401">
        <v>1</v>
      </c>
      <c r="M23" s="400">
        <v>2</v>
      </c>
      <c r="N23" s="402">
        <v>0</v>
      </c>
      <c r="O23" s="403">
        <v>0</v>
      </c>
      <c r="P23" s="402">
        <v>0</v>
      </c>
      <c r="Q23" s="403">
        <v>0</v>
      </c>
      <c r="R23" s="402">
        <v>0</v>
      </c>
      <c r="S23" s="403">
        <v>0</v>
      </c>
      <c r="T23" s="402">
        <v>0</v>
      </c>
      <c r="U23" s="403">
        <v>0</v>
      </c>
      <c r="V23" s="402">
        <v>0</v>
      </c>
      <c r="W23" s="403">
        <v>0</v>
      </c>
      <c r="X23" s="402">
        <v>0</v>
      </c>
      <c r="Y23" s="403">
        <v>0</v>
      </c>
      <c r="Z23" s="401">
        <v>296</v>
      </c>
    </row>
    <row r="24" spans="1:27" x14ac:dyDescent="0.55000000000000004">
      <c r="A24" s="400" t="s">
        <v>32</v>
      </c>
      <c r="B24" s="401">
        <v>44</v>
      </c>
      <c r="C24" s="400">
        <v>15</v>
      </c>
      <c r="D24" s="401">
        <v>33</v>
      </c>
      <c r="E24" s="400">
        <v>25</v>
      </c>
      <c r="F24" s="401">
        <v>36</v>
      </c>
      <c r="G24" s="400">
        <v>23</v>
      </c>
      <c r="H24" s="401">
        <v>43</v>
      </c>
      <c r="I24" s="400">
        <v>37</v>
      </c>
      <c r="J24" s="401">
        <v>44</v>
      </c>
      <c r="K24" s="400">
        <v>28</v>
      </c>
      <c r="L24" s="401">
        <v>10</v>
      </c>
      <c r="M24" s="400">
        <v>1</v>
      </c>
      <c r="N24" s="402">
        <v>0</v>
      </c>
      <c r="O24" s="403">
        <v>0</v>
      </c>
      <c r="P24" s="402">
        <v>0</v>
      </c>
      <c r="Q24" s="403">
        <v>0</v>
      </c>
      <c r="R24" s="402">
        <v>0</v>
      </c>
      <c r="S24" s="403">
        <v>0</v>
      </c>
      <c r="T24" s="402">
        <v>0</v>
      </c>
      <c r="U24" s="403">
        <v>0</v>
      </c>
      <c r="V24" s="402">
        <v>0</v>
      </c>
      <c r="W24" s="403">
        <v>0</v>
      </c>
      <c r="X24" s="402">
        <v>0</v>
      </c>
      <c r="Y24" s="403">
        <v>0</v>
      </c>
      <c r="Z24" s="401">
        <v>339</v>
      </c>
    </row>
    <row r="25" spans="1:27" x14ac:dyDescent="0.55000000000000004">
      <c r="A25" s="400" t="s">
        <v>33</v>
      </c>
      <c r="B25" s="401">
        <v>20</v>
      </c>
      <c r="C25" s="400">
        <v>5</v>
      </c>
      <c r="D25" s="401">
        <v>33</v>
      </c>
      <c r="E25" s="400">
        <v>13</v>
      </c>
      <c r="F25" s="401">
        <v>47</v>
      </c>
      <c r="G25" s="400">
        <v>9</v>
      </c>
      <c r="H25" s="401">
        <v>37</v>
      </c>
      <c r="I25" s="400">
        <v>7</v>
      </c>
      <c r="J25" s="401">
        <v>44</v>
      </c>
      <c r="K25" s="400">
        <v>10</v>
      </c>
      <c r="L25" s="401">
        <v>7</v>
      </c>
      <c r="M25" s="400">
        <v>1</v>
      </c>
      <c r="N25" s="402">
        <v>0</v>
      </c>
      <c r="O25" s="403">
        <v>0</v>
      </c>
      <c r="P25" s="402">
        <v>0</v>
      </c>
      <c r="Q25" s="403">
        <v>0</v>
      </c>
      <c r="R25" s="402">
        <v>0</v>
      </c>
      <c r="S25" s="403">
        <v>0</v>
      </c>
      <c r="T25" s="402">
        <v>0</v>
      </c>
      <c r="U25" s="403">
        <v>0</v>
      </c>
      <c r="V25" s="402">
        <v>0</v>
      </c>
      <c r="W25" s="403">
        <v>0</v>
      </c>
      <c r="X25" s="402">
        <v>0</v>
      </c>
      <c r="Y25" s="403">
        <v>0</v>
      </c>
      <c r="Z25" s="401">
        <v>233</v>
      </c>
    </row>
    <row r="26" spans="1:27" x14ac:dyDescent="0.55000000000000004">
      <c r="A26" s="400" t="s">
        <v>89</v>
      </c>
      <c r="B26" s="401">
        <v>1</v>
      </c>
      <c r="C26" s="400">
        <v>38</v>
      </c>
      <c r="D26" s="401">
        <v>3</v>
      </c>
      <c r="E26" s="400">
        <v>35</v>
      </c>
      <c r="F26" s="401">
        <v>1</v>
      </c>
      <c r="G26" s="400">
        <v>51</v>
      </c>
      <c r="H26" s="401">
        <v>2</v>
      </c>
      <c r="I26" s="400">
        <v>35</v>
      </c>
      <c r="J26" s="401">
        <v>4</v>
      </c>
      <c r="K26" s="400">
        <v>43</v>
      </c>
      <c r="L26" s="401">
        <v>1</v>
      </c>
      <c r="M26" s="400">
        <v>4</v>
      </c>
      <c r="N26" s="402">
        <v>0</v>
      </c>
      <c r="O26" s="403">
        <v>0</v>
      </c>
      <c r="P26" s="402">
        <v>0</v>
      </c>
      <c r="Q26" s="403">
        <v>0</v>
      </c>
      <c r="R26" s="402">
        <v>0</v>
      </c>
      <c r="S26" s="403">
        <v>0</v>
      </c>
      <c r="T26" s="402">
        <v>0</v>
      </c>
      <c r="U26" s="403">
        <v>0</v>
      </c>
      <c r="V26" s="402">
        <v>0</v>
      </c>
      <c r="W26" s="403">
        <v>0</v>
      </c>
      <c r="X26" s="402">
        <v>0</v>
      </c>
      <c r="Y26" s="403">
        <v>0</v>
      </c>
      <c r="Z26" s="401">
        <v>218</v>
      </c>
    </row>
    <row r="27" spans="1:27" x14ac:dyDescent="0.55000000000000004">
      <c r="A27" s="400" t="s">
        <v>138</v>
      </c>
      <c r="B27" s="401">
        <v>23</v>
      </c>
      <c r="C27" s="400">
        <v>26</v>
      </c>
      <c r="D27" s="401">
        <v>0</v>
      </c>
      <c r="E27" s="400">
        <v>0</v>
      </c>
      <c r="F27" s="401">
        <v>0</v>
      </c>
      <c r="G27" s="400">
        <v>0</v>
      </c>
      <c r="H27" s="401">
        <v>0</v>
      </c>
      <c r="I27" s="400">
        <v>0</v>
      </c>
      <c r="J27" s="401">
        <v>0</v>
      </c>
      <c r="K27" s="400">
        <v>0</v>
      </c>
      <c r="L27" s="401">
        <v>0</v>
      </c>
      <c r="M27" s="400">
        <v>0</v>
      </c>
      <c r="N27" s="402">
        <v>0</v>
      </c>
      <c r="O27" s="403">
        <v>0</v>
      </c>
      <c r="P27" s="402">
        <v>0</v>
      </c>
      <c r="Q27" s="403">
        <v>0</v>
      </c>
      <c r="R27" s="402">
        <v>0</v>
      </c>
      <c r="S27" s="403">
        <v>0</v>
      </c>
      <c r="T27" s="402">
        <v>0</v>
      </c>
      <c r="U27" s="403">
        <v>0</v>
      </c>
      <c r="V27" s="402">
        <v>0</v>
      </c>
      <c r="W27" s="403">
        <v>0</v>
      </c>
      <c r="X27" s="402">
        <v>0</v>
      </c>
      <c r="Y27" s="403">
        <v>0</v>
      </c>
      <c r="Z27" s="401">
        <v>49</v>
      </c>
    </row>
    <row r="28" spans="1:27" s="404" customFormat="1" x14ac:dyDescent="0.55000000000000004">
      <c r="A28" s="401" t="s">
        <v>139</v>
      </c>
      <c r="B28" s="401"/>
      <c r="C28" s="401"/>
      <c r="D28" s="401"/>
      <c r="E28" s="401"/>
      <c r="F28" s="401"/>
      <c r="G28" s="401"/>
      <c r="H28" s="401"/>
      <c r="I28" s="401"/>
      <c r="J28" s="401"/>
      <c r="K28" s="401"/>
      <c r="L28" s="401"/>
      <c r="M28" s="401"/>
      <c r="N28" s="402">
        <v>0</v>
      </c>
      <c r="O28" s="403">
        <v>0</v>
      </c>
      <c r="P28" s="402">
        <v>53</v>
      </c>
      <c r="Q28" s="403">
        <v>127</v>
      </c>
      <c r="R28" s="402">
        <v>6</v>
      </c>
      <c r="S28" s="403">
        <v>5</v>
      </c>
      <c r="T28" s="402">
        <v>0</v>
      </c>
      <c r="U28" s="403">
        <v>0</v>
      </c>
      <c r="V28" s="402">
        <v>0</v>
      </c>
      <c r="W28" s="403">
        <v>0</v>
      </c>
      <c r="X28" s="402">
        <v>0</v>
      </c>
      <c r="Y28" s="403">
        <v>0</v>
      </c>
      <c r="Z28" s="401">
        <v>191</v>
      </c>
    </row>
    <row r="29" spans="1:27" s="404" customFormat="1" x14ac:dyDescent="0.55000000000000004">
      <c r="A29" s="401" t="s">
        <v>37</v>
      </c>
      <c r="B29" s="401" t="s">
        <v>148</v>
      </c>
      <c r="C29" s="401"/>
      <c r="D29" s="401"/>
      <c r="E29" s="401"/>
      <c r="F29" s="401"/>
      <c r="G29" s="401"/>
      <c r="H29" s="401"/>
      <c r="I29" s="401"/>
      <c r="J29" s="401"/>
      <c r="K29" s="401"/>
      <c r="L29" s="401"/>
      <c r="M29" s="401"/>
      <c r="N29" s="402">
        <v>24</v>
      </c>
      <c r="O29" s="403">
        <v>26</v>
      </c>
      <c r="P29" s="402">
        <v>28</v>
      </c>
      <c r="Q29" s="403">
        <v>22</v>
      </c>
      <c r="R29" s="402">
        <v>17</v>
      </c>
      <c r="S29" s="403">
        <v>20</v>
      </c>
      <c r="T29" s="402">
        <v>6</v>
      </c>
      <c r="U29" s="403">
        <v>2</v>
      </c>
      <c r="V29" s="402">
        <v>2</v>
      </c>
      <c r="W29" s="403">
        <v>3</v>
      </c>
      <c r="X29" s="402">
        <v>1</v>
      </c>
      <c r="Y29" s="403">
        <v>2</v>
      </c>
      <c r="Z29" s="401">
        <v>153</v>
      </c>
    </row>
    <row r="30" spans="1:27" s="404" customFormat="1" x14ac:dyDescent="0.55000000000000004">
      <c r="A30" s="401" t="s">
        <v>37</v>
      </c>
      <c r="B30" s="401" t="s">
        <v>149</v>
      </c>
      <c r="C30" s="401"/>
      <c r="D30" s="401"/>
      <c r="E30" s="401"/>
      <c r="F30" s="401"/>
      <c r="G30" s="401"/>
      <c r="H30" s="401"/>
      <c r="I30" s="401"/>
      <c r="J30" s="401"/>
      <c r="K30" s="401"/>
      <c r="L30" s="401"/>
      <c r="M30" s="401"/>
      <c r="N30" s="402">
        <v>6</v>
      </c>
      <c r="O30" s="403">
        <v>8</v>
      </c>
      <c r="P30" s="402"/>
      <c r="Q30" s="403"/>
      <c r="R30" s="402">
        <v>7</v>
      </c>
      <c r="S30" s="403">
        <v>8</v>
      </c>
      <c r="T30" s="402"/>
      <c r="U30" s="403"/>
      <c r="V30" s="402"/>
      <c r="W30" s="403"/>
      <c r="X30" s="402"/>
      <c r="Y30" s="403"/>
      <c r="Z30" s="401">
        <v>29</v>
      </c>
      <c r="AA30" s="404">
        <f>SUM(Z16:Z30)</f>
        <v>3661</v>
      </c>
    </row>
    <row r="31" spans="1:27" x14ac:dyDescent="0.55000000000000004">
      <c r="A31" s="405" t="s">
        <v>43</v>
      </c>
      <c r="B31" s="406">
        <v>6</v>
      </c>
      <c r="C31" s="405">
        <v>13</v>
      </c>
      <c r="D31" s="406">
        <v>7</v>
      </c>
      <c r="E31" s="405">
        <v>23</v>
      </c>
      <c r="F31" s="406">
        <v>5</v>
      </c>
      <c r="G31" s="405">
        <v>9</v>
      </c>
      <c r="H31" s="406">
        <v>6</v>
      </c>
      <c r="I31" s="405">
        <v>12</v>
      </c>
      <c r="J31" s="406">
        <v>4</v>
      </c>
      <c r="K31" s="405">
        <v>4</v>
      </c>
      <c r="L31" s="406">
        <v>9</v>
      </c>
      <c r="M31" s="405">
        <v>3</v>
      </c>
      <c r="N31" s="407">
        <v>0</v>
      </c>
      <c r="O31" s="408">
        <v>1</v>
      </c>
      <c r="P31" s="407">
        <v>0</v>
      </c>
      <c r="Q31" s="408">
        <v>0</v>
      </c>
      <c r="R31" s="407">
        <v>7</v>
      </c>
      <c r="S31" s="408">
        <v>3</v>
      </c>
      <c r="T31" s="407">
        <v>0</v>
      </c>
      <c r="U31" s="408">
        <v>4</v>
      </c>
      <c r="V31" s="407">
        <v>0</v>
      </c>
      <c r="W31" s="408">
        <v>0</v>
      </c>
      <c r="X31" s="407">
        <v>2</v>
      </c>
      <c r="Y31" s="408">
        <v>2</v>
      </c>
      <c r="Z31" s="406">
        <v>120</v>
      </c>
    </row>
    <row r="32" spans="1:27" x14ac:dyDescent="0.55000000000000004">
      <c r="A32" s="405" t="s">
        <v>44</v>
      </c>
      <c r="B32" s="406">
        <v>1</v>
      </c>
      <c r="C32" s="405">
        <v>16</v>
      </c>
      <c r="D32" s="406">
        <v>4</v>
      </c>
      <c r="E32" s="405">
        <v>35</v>
      </c>
      <c r="F32" s="406">
        <v>6</v>
      </c>
      <c r="G32" s="405">
        <v>22</v>
      </c>
      <c r="H32" s="406">
        <v>3</v>
      </c>
      <c r="I32" s="405">
        <v>23</v>
      </c>
      <c r="J32" s="406">
        <v>0</v>
      </c>
      <c r="K32" s="405">
        <v>9</v>
      </c>
      <c r="L32" s="406">
        <v>0</v>
      </c>
      <c r="M32" s="405">
        <v>6</v>
      </c>
      <c r="N32" s="407">
        <v>0</v>
      </c>
      <c r="O32" s="408">
        <v>0</v>
      </c>
      <c r="P32" s="407">
        <v>0</v>
      </c>
      <c r="Q32" s="408">
        <v>0</v>
      </c>
      <c r="R32" s="407">
        <v>0</v>
      </c>
      <c r="S32" s="408">
        <v>0</v>
      </c>
      <c r="T32" s="407">
        <v>0</v>
      </c>
      <c r="U32" s="408">
        <v>0</v>
      </c>
      <c r="V32" s="407">
        <v>0</v>
      </c>
      <c r="W32" s="408">
        <v>0</v>
      </c>
      <c r="X32" s="407">
        <v>0</v>
      </c>
      <c r="Y32" s="408">
        <v>0</v>
      </c>
      <c r="Z32" s="406">
        <v>125</v>
      </c>
    </row>
    <row r="33" spans="1:27" x14ac:dyDescent="0.55000000000000004">
      <c r="A33" s="405" t="s">
        <v>45</v>
      </c>
      <c r="B33" s="406">
        <v>8</v>
      </c>
      <c r="C33" s="405">
        <v>6</v>
      </c>
      <c r="D33" s="406">
        <v>8</v>
      </c>
      <c r="E33" s="405">
        <v>8</v>
      </c>
      <c r="F33" s="406">
        <v>7</v>
      </c>
      <c r="G33" s="405">
        <v>12</v>
      </c>
      <c r="H33" s="406">
        <v>5</v>
      </c>
      <c r="I33" s="405">
        <v>7</v>
      </c>
      <c r="J33" s="406">
        <v>3</v>
      </c>
      <c r="K33" s="405">
        <v>5</v>
      </c>
      <c r="L33" s="406">
        <v>0</v>
      </c>
      <c r="M33" s="405">
        <v>1</v>
      </c>
      <c r="N33" s="407">
        <v>0</v>
      </c>
      <c r="O33" s="408">
        <v>0</v>
      </c>
      <c r="P33" s="407">
        <v>0</v>
      </c>
      <c r="Q33" s="408">
        <v>0</v>
      </c>
      <c r="R33" s="407">
        <v>0</v>
      </c>
      <c r="S33" s="408">
        <v>0</v>
      </c>
      <c r="T33" s="407">
        <v>0</v>
      </c>
      <c r="U33" s="408">
        <v>0</v>
      </c>
      <c r="V33" s="407">
        <v>0</v>
      </c>
      <c r="W33" s="408">
        <v>0</v>
      </c>
      <c r="X33" s="407">
        <v>0</v>
      </c>
      <c r="Y33" s="408">
        <v>0</v>
      </c>
      <c r="Z33" s="406">
        <v>70</v>
      </c>
    </row>
    <row r="34" spans="1:27" x14ac:dyDescent="0.55000000000000004">
      <c r="A34" s="405" t="s">
        <v>46</v>
      </c>
      <c r="B34" s="406">
        <v>13</v>
      </c>
      <c r="C34" s="405">
        <v>51</v>
      </c>
      <c r="D34" s="406">
        <v>22</v>
      </c>
      <c r="E34" s="405">
        <v>47</v>
      </c>
      <c r="F34" s="406">
        <v>22</v>
      </c>
      <c r="G34" s="405">
        <v>67</v>
      </c>
      <c r="H34" s="406">
        <v>8</v>
      </c>
      <c r="I34" s="405">
        <v>63</v>
      </c>
      <c r="J34" s="406">
        <v>3</v>
      </c>
      <c r="K34" s="405">
        <v>18</v>
      </c>
      <c r="L34" s="406">
        <v>2</v>
      </c>
      <c r="M34" s="405">
        <v>11</v>
      </c>
      <c r="N34" s="407">
        <v>0</v>
      </c>
      <c r="O34" s="408">
        <v>0</v>
      </c>
      <c r="P34" s="407">
        <v>1</v>
      </c>
      <c r="Q34" s="408">
        <v>0</v>
      </c>
      <c r="R34" s="407">
        <v>0</v>
      </c>
      <c r="S34" s="408">
        <v>1</v>
      </c>
      <c r="T34" s="407">
        <v>0</v>
      </c>
      <c r="U34" s="408">
        <v>0</v>
      </c>
      <c r="V34" s="407">
        <v>0</v>
      </c>
      <c r="W34" s="408">
        <v>0</v>
      </c>
      <c r="X34" s="407">
        <v>2</v>
      </c>
      <c r="Y34" s="408">
        <v>4</v>
      </c>
      <c r="Z34" s="406">
        <v>335</v>
      </c>
    </row>
    <row r="35" spans="1:27" x14ac:dyDescent="0.55000000000000004">
      <c r="A35" s="405" t="s">
        <v>142</v>
      </c>
      <c r="B35" s="406">
        <v>0</v>
      </c>
      <c r="C35" s="405">
        <v>0</v>
      </c>
      <c r="D35" s="406">
        <v>0</v>
      </c>
      <c r="E35" s="405">
        <v>0</v>
      </c>
      <c r="F35" s="406">
        <v>0</v>
      </c>
      <c r="G35" s="405">
        <v>0</v>
      </c>
      <c r="H35" s="406">
        <v>0</v>
      </c>
      <c r="I35" s="405">
        <v>8</v>
      </c>
      <c r="J35" s="406">
        <v>1</v>
      </c>
      <c r="K35" s="405">
        <v>0</v>
      </c>
      <c r="L35" s="406">
        <v>0</v>
      </c>
      <c r="M35" s="405">
        <v>0</v>
      </c>
      <c r="N35" s="407">
        <v>0</v>
      </c>
      <c r="O35" s="408">
        <v>0</v>
      </c>
      <c r="P35" s="407">
        <v>0</v>
      </c>
      <c r="Q35" s="408">
        <v>0</v>
      </c>
      <c r="R35" s="407">
        <v>0</v>
      </c>
      <c r="S35" s="408">
        <v>0</v>
      </c>
      <c r="T35" s="407">
        <v>0</v>
      </c>
      <c r="U35" s="408">
        <v>0</v>
      </c>
      <c r="V35" s="407">
        <v>0</v>
      </c>
      <c r="W35" s="408">
        <v>0</v>
      </c>
      <c r="X35" s="407">
        <v>0</v>
      </c>
      <c r="Y35" s="408">
        <v>0</v>
      </c>
      <c r="Z35" s="406">
        <v>9</v>
      </c>
    </row>
    <row r="36" spans="1:27" x14ac:dyDescent="0.55000000000000004">
      <c r="A36" s="405" t="s">
        <v>48</v>
      </c>
      <c r="B36" s="406">
        <v>6</v>
      </c>
      <c r="C36" s="405">
        <v>12</v>
      </c>
      <c r="D36" s="406">
        <v>3</v>
      </c>
      <c r="E36" s="405">
        <v>7</v>
      </c>
      <c r="F36" s="406">
        <v>12</v>
      </c>
      <c r="G36" s="405">
        <v>3</v>
      </c>
      <c r="H36" s="406">
        <v>3</v>
      </c>
      <c r="I36" s="405">
        <v>5</v>
      </c>
      <c r="J36" s="406">
        <v>3</v>
      </c>
      <c r="K36" s="405">
        <v>0</v>
      </c>
      <c r="L36" s="406">
        <v>5</v>
      </c>
      <c r="M36" s="405">
        <v>7</v>
      </c>
      <c r="N36" s="407">
        <v>0</v>
      </c>
      <c r="O36" s="408">
        <v>0</v>
      </c>
      <c r="P36" s="407">
        <v>0</v>
      </c>
      <c r="Q36" s="408">
        <v>0</v>
      </c>
      <c r="R36" s="407">
        <v>0</v>
      </c>
      <c r="S36" s="408">
        <v>0</v>
      </c>
      <c r="T36" s="407">
        <v>0</v>
      </c>
      <c r="U36" s="408">
        <v>0</v>
      </c>
      <c r="V36" s="407">
        <v>0</v>
      </c>
      <c r="W36" s="408">
        <v>0</v>
      </c>
      <c r="X36" s="407">
        <v>0</v>
      </c>
      <c r="Y36" s="408">
        <v>0</v>
      </c>
      <c r="Z36" s="406">
        <v>66</v>
      </c>
    </row>
    <row r="37" spans="1:27" x14ac:dyDescent="0.55000000000000004">
      <c r="A37" s="405" t="s">
        <v>70</v>
      </c>
      <c r="B37" s="406">
        <v>3</v>
      </c>
      <c r="C37" s="405">
        <v>42</v>
      </c>
      <c r="D37" s="406">
        <v>3</v>
      </c>
      <c r="E37" s="405">
        <v>28</v>
      </c>
      <c r="F37" s="406">
        <v>9</v>
      </c>
      <c r="G37" s="405">
        <v>61</v>
      </c>
      <c r="H37" s="406">
        <v>4</v>
      </c>
      <c r="I37" s="405">
        <v>31</v>
      </c>
      <c r="J37" s="406">
        <v>0</v>
      </c>
      <c r="K37" s="405">
        <v>8</v>
      </c>
      <c r="L37" s="406">
        <v>3</v>
      </c>
      <c r="M37" s="405">
        <v>11</v>
      </c>
      <c r="N37" s="407">
        <v>0</v>
      </c>
      <c r="O37" s="408">
        <v>0</v>
      </c>
      <c r="P37" s="407">
        <v>0</v>
      </c>
      <c r="Q37" s="408">
        <v>0</v>
      </c>
      <c r="R37" s="407">
        <v>0</v>
      </c>
      <c r="S37" s="408">
        <v>1</v>
      </c>
      <c r="T37" s="407">
        <v>0</v>
      </c>
      <c r="U37" s="408">
        <v>0</v>
      </c>
      <c r="V37" s="407">
        <v>0</v>
      </c>
      <c r="W37" s="408">
        <v>0</v>
      </c>
      <c r="X37" s="407">
        <v>0</v>
      </c>
      <c r="Y37" s="408">
        <v>1</v>
      </c>
      <c r="Z37" s="406">
        <v>205</v>
      </c>
    </row>
    <row r="38" spans="1:27" x14ac:dyDescent="0.55000000000000004">
      <c r="A38" s="405" t="s">
        <v>71</v>
      </c>
      <c r="B38" s="406">
        <v>2</v>
      </c>
      <c r="C38" s="405">
        <v>8</v>
      </c>
      <c r="D38" s="406">
        <v>2</v>
      </c>
      <c r="E38" s="405">
        <v>5</v>
      </c>
      <c r="F38" s="406">
        <v>3</v>
      </c>
      <c r="G38" s="405">
        <v>3</v>
      </c>
      <c r="H38" s="406">
        <v>3</v>
      </c>
      <c r="I38" s="405">
        <v>5</v>
      </c>
      <c r="J38" s="406">
        <v>3</v>
      </c>
      <c r="K38" s="405">
        <v>0</v>
      </c>
      <c r="L38" s="406">
        <v>1</v>
      </c>
      <c r="M38" s="405">
        <v>0</v>
      </c>
      <c r="N38" s="407">
        <v>0</v>
      </c>
      <c r="O38" s="408">
        <v>0</v>
      </c>
      <c r="P38" s="407">
        <v>0</v>
      </c>
      <c r="Q38" s="408">
        <v>0</v>
      </c>
      <c r="R38" s="407">
        <v>0</v>
      </c>
      <c r="S38" s="408">
        <v>0</v>
      </c>
      <c r="T38" s="407">
        <v>0</v>
      </c>
      <c r="U38" s="408">
        <v>0</v>
      </c>
      <c r="V38" s="407">
        <v>0</v>
      </c>
      <c r="W38" s="408">
        <v>0</v>
      </c>
      <c r="X38" s="407">
        <v>0</v>
      </c>
      <c r="Y38" s="408">
        <v>0</v>
      </c>
      <c r="Z38" s="406">
        <v>35</v>
      </c>
    </row>
    <row r="39" spans="1:27" x14ac:dyDescent="0.55000000000000004">
      <c r="A39" s="405" t="s">
        <v>95</v>
      </c>
      <c r="B39" s="406">
        <v>9</v>
      </c>
      <c r="C39" s="405">
        <v>6</v>
      </c>
      <c r="D39" s="406">
        <v>14</v>
      </c>
      <c r="E39" s="405">
        <v>11</v>
      </c>
      <c r="F39" s="406">
        <v>14</v>
      </c>
      <c r="G39" s="405">
        <v>8</v>
      </c>
      <c r="H39" s="406">
        <v>14</v>
      </c>
      <c r="I39" s="405">
        <v>5</v>
      </c>
      <c r="J39" s="406">
        <v>5</v>
      </c>
      <c r="K39" s="405">
        <v>8</v>
      </c>
      <c r="L39" s="406">
        <v>1</v>
      </c>
      <c r="M39" s="405">
        <v>4</v>
      </c>
      <c r="N39" s="407">
        <v>0</v>
      </c>
      <c r="O39" s="408">
        <v>0</v>
      </c>
      <c r="P39" s="407">
        <v>0</v>
      </c>
      <c r="Q39" s="408">
        <v>0</v>
      </c>
      <c r="R39" s="407">
        <v>0</v>
      </c>
      <c r="S39" s="408">
        <v>0</v>
      </c>
      <c r="T39" s="407">
        <v>0</v>
      </c>
      <c r="U39" s="408">
        <v>0</v>
      </c>
      <c r="V39" s="407">
        <v>0</v>
      </c>
      <c r="W39" s="408">
        <v>0</v>
      </c>
      <c r="X39" s="407">
        <v>0</v>
      </c>
      <c r="Y39" s="408">
        <v>0</v>
      </c>
      <c r="Z39" s="406">
        <v>99</v>
      </c>
      <c r="AA39" s="392">
        <f>SUM(Z31:Z39)</f>
        <v>1064</v>
      </c>
    </row>
    <row r="40" spans="1:27" x14ac:dyDescent="0.55000000000000004">
      <c r="A40" s="409" t="s">
        <v>140</v>
      </c>
      <c r="B40" s="410">
        <v>1</v>
      </c>
      <c r="C40" s="409">
        <v>14</v>
      </c>
      <c r="D40" s="410">
        <v>2</v>
      </c>
      <c r="E40" s="409">
        <v>11</v>
      </c>
      <c r="F40" s="410">
        <v>5</v>
      </c>
      <c r="G40" s="409">
        <v>12</v>
      </c>
      <c r="H40" s="410">
        <v>5</v>
      </c>
      <c r="I40" s="409">
        <v>30</v>
      </c>
      <c r="J40" s="410">
        <v>0</v>
      </c>
      <c r="K40" s="409">
        <v>17</v>
      </c>
      <c r="L40" s="410">
        <v>3</v>
      </c>
      <c r="M40" s="409">
        <v>8</v>
      </c>
      <c r="N40" s="411">
        <v>0</v>
      </c>
      <c r="O40" s="412">
        <v>0</v>
      </c>
      <c r="P40" s="411">
        <v>0</v>
      </c>
      <c r="Q40" s="412">
        <v>0</v>
      </c>
      <c r="R40" s="411">
        <v>0</v>
      </c>
      <c r="S40" s="412">
        <v>0</v>
      </c>
      <c r="T40" s="411">
        <v>0</v>
      </c>
      <c r="U40" s="412">
        <v>0</v>
      </c>
      <c r="V40" s="411">
        <v>0</v>
      </c>
      <c r="W40" s="412">
        <v>0</v>
      </c>
      <c r="X40" s="411">
        <v>0</v>
      </c>
      <c r="Y40" s="412">
        <v>0</v>
      </c>
      <c r="Z40" s="410">
        <v>108</v>
      </c>
    </row>
    <row r="41" spans="1:27" x14ac:dyDescent="0.55000000000000004">
      <c r="A41" s="409" t="s">
        <v>53</v>
      </c>
      <c r="B41" s="410">
        <v>6</v>
      </c>
      <c r="C41" s="409">
        <v>16</v>
      </c>
      <c r="D41" s="410">
        <v>3</v>
      </c>
      <c r="E41" s="409">
        <v>24</v>
      </c>
      <c r="F41" s="410">
        <v>5</v>
      </c>
      <c r="G41" s="409">
        <v>11</v>
      </c>
      <c r="H41" s="410">
        <v>3</v>
      </c>
      <c r="I41" s="409">
        <v>17</v>
      </c>
      <c r="J41" s="410">
        <v>3</v>
      </c>
      <c r="K41" s="409">
        <v>6</v>
      </c>
      <c r="L41" s="410">
        <v>0</v>
      </c>
      <c r="M41" s="409">
        <v>4</v>
      </c>
      <c r="N41" s="411">
        <v>0</v>
      </c>
      <c r="O41" s="412">
        <v>0</v>
      </c>
      <c r="P41" s="411">
        <v>0</v>
      </c>
      <c r="Q41" s="412">
        <v>0</v>
      </c>
      <c r="R41" s="411">
        <v>0</v>
      </c>
      <c r="S41" s="412">
        <v>0</v>
      </c>
      <c r="T41" s="411">
        <v>0</v>
      </c>
      <c r="U41" s="412">
        <v>0</v>
      </c>
      <c r="V41" s="411">
        <v>0</v>
      </c>
      <c r="W41" s="412">
        <v>0</v>
      </c>
      <c r="X41" s="411">
        <v>5</v>
      </c>
      <c r="Y41" s="412">
        <v>3</v>
      </c>
      <c r="Z41" s="410">
        <v>106</v>
      </c>
    </row>
    <row r="42" spans="1:27" x14ac:dyDescent="0.55000000000000004">
      <c r="A42" s="409" t="s">
        <v>54</v>
      </c>
      <c r="B42" s="410">
        <v>9</v>
      </c>
      <c r="C42" s="409">
        <v>32</v>
      </c>
      <c r="D42" s="410">
        <v>9</v>
      </c>
      <c r="E42" s="409">
        <v>27</v>
      </c>
      <c r="F42" s="410">
        <v>2</v>
      </c>
      <c r="G42" s="409">
        <v>16</v>
      </c>
      <c r="H42" s="410">
        <v>4</v>
      </c>
      <c r="I42" s="409">
        <v>15</v>
      </c>
      <c r="J42" s="410">
        <v>3</v>
      </c>
      <c r="K42" s="409">
        <v>7</v>
      </c>
      <c r="L42" s="410">
        <v>3</v>
      </c>
      <c r="M42" s="409">
        <v>7</v>
      </c>
      <c r="N42" s="411">
        <v>0</v>
      </c>
      <c r="O42" s="412">
        <v>0</v>
      </c>
      <c r="P42" s="411">
        <v>0</v>
      </c>
      <c r="Q42" s="412">
        <v>0</v>
      </c>
      <c r="R42" s="411">
        <v>0</v>
      </c>
      <c r="S42" s="412">
        <v>0</v>
      </c>
      <c r="T42" s="411">
        <v>0</v>
      </c>
      <c r="U42" s="412">
        <v>0</v>
      </c>
      <c r="V42" s="411">
        <v>0</v>
      </c>
      <c r="W42" s="412">
        <v>0</v>
      </c>
      <c r="X42" s="411">
        <v>0</v>
      </c>
      <c r="Y42" s="412">
        <v>0</v>
      </c>
      <c r="Z42" s="410">
        <v>134</v>
      </c>
    </row>
    <row r="43" spans="1:27" x14ac:dyDescent="0.55000000000000004">
      <c r="A43" s="409" t="s">
        <v>141</v>
      </c>
      <c r="B43" s="410">
        <v>11</v>
      </c>
      <c r="C43" s="409">
        <v>8</v>
      </c>
      <c r="D43" s="410">
        <v>9</v>
      </c>
      <c r="E43" s="409">
        <v>9</v>
      </c>
      <c r="F43" s="410">
        <v>4</v>
      </c>
      <c r="G43" s="409">
        <v>23</v>
      </c>
      <c r="H43" s="410">
        <v>7</v>
      </c>
      <c r="I43" s="409">
        <v>7</v>
      </c>
      <c r="J43" s="410">
        <v>3</v>
      </c>
      <c r="K43" s="409">
        <v>5</v>
      </c>
      <c r="L43" s="410">
        <v>6</v>
      </c>
      <c r="M43" s="409">
        <v>1</v>
      </c>
      <c r="N43" s="411">
        <v>0</v>
      </c>
      <c r="O43" s="412">
        <v>0</v>
      </c>
      <c r="P43" s="411">
        <v>0</v>
      </c>
      <c r="Q43" s="412">
        <v>0</v>
      </c>
      <c r="R43" s="411">
        <v>0</v>
      </c>
      <c r="S43" s="412">
        <v>0</v>
      </c>
      <c r="T43" s="411">
        <v>0</v>
      </c>
      <c r="U43" s="412">
        <v>0</v>
      </c>
      <c r="V43" s="411">
        <v>5</v>
      </c>
      <c r="W43" s="412">
        <v>1</v>
      </c>
      <c r="X43" s="411">
        <v>0</v>
      </c>
      <c r="Y43" s="412">
        <v>1</v>
      </c>
      <c r="Z43" s="410">
        <v>100</v>
      </c>
    </row>
    <row r="44" spans="1:27" x14ac:dyDescent="0.55000000000000004">
      <c r="A44" s="409" t="s">
        <v>56</v>
      </c>
      <c r="B44" s="410">
        <v>1</v>
      </c>
      <c r="C44" s="409">
        <v>5</v>
      </c>
      <c r="D44" s="410">
        <v>4</v>
      </c>
      <c r="E44" s="409">
        <v>9</v>
      </c>
      <c r="F44" s="410">
        <v>2</v>
      </c>
      <c r="G44" s="409">
        <v>6</v>
      </c>
      <c r="H44" s="410">
        <v>1</v>
      </c>
      <c r="I44" s="409">
        <v>11</v>
      </c>
      <c r="J44" s="410">
        <v>0</v>
      </c>
      <c r="K44" s="409">
        <v>3</v>
      </c>
      <c r="L44" s="410">
        <v>0</v>
      </c>
      <c r="M44" s="409">
        <v>2</v>
      </c>
      <c r="N44" s="411">
        <v>0</v>
      </c>
      <c r="O44" s="412">
        <v>0</v>
      </c>
      <c r="P44" s="411">
        <v>0</v>
      </c>
      <c r="Q44" s="412">
        <v>0</v>
      </c>
      <c r="R44" s="411">
        <v>0</v>
      </c>
      <c r="S44" s="412">
        <v>0</v>
      </c>
      <c r="T44" s="411">
        <v>0</v>
      </c>
      <c r="U44" s="412">
        <v>0</v>
      </c>
      <c r="V44" s="411">
        <v>0</v>
      </c>
      <c r="W44" s="412">
        <v>0</v>
      </c>
      <c r="X44" s="411">
        <v>0</v>
      </c>
      <c r="Y44" s="412">
        <v>0</v>
      </c>
      <c r="Z44" s="410">
        <v>44</v>
      </c>
    </row>
    <row r="45" spans="1:27" x14ac:dyDescent="0.55000000000000004">
      <c r="A45" s="409" t="s">
        <v>57</v>
      </c>
      <c r="B45" s="410">
        <v>0</v>
      </c>
      <c r="C45" s="409">
        <v>0</v>
      </c>
      <c r="D45" s="410">
        <v>0</v>
      </c>
      <c r="E45" s="409">
        <v>0</v>
      </c>
      <c r="F45" s="410">
        <v>0</v>
      </c>
      <c r="G45" s="409">
        <v>0</v>
      </c>
      <c r="H45" s="410">
        <v>0</v>
      </c>
      <c r="I45" s="409">
        <v>0</v>
      </c>
      <c r="J45" s="410">
        <v>1</v>
      </c>
      <c r="K45" s="409">
        <v>3</v>
      </c>
      <c r="L45" s="410">
        <v>0</v>
      </c>
      <c r="M45" s="409">
        <v>1</v>
      </c>
      <c r="N45" s="411">
        <v>0</v>
      </c>
      <c r="O45" s="412">
        <v>0</v>
      </c>
      <c r="P45" s="411">
        <v>0</v>
      </c>
      <c r="Q45" s="412">
        <v>0</v>
      </c>
      <c r="R45" s="411">
        <v>0</v>
      </c>
      <c r="S45" s="412">
        <v>0</v>
      </c>
      <c r="T45" s="411">
        <v>0</v>
      </c>
      <c r="U45" s="412">
        <v>0</v>
      </c>
      <c r="V45" s="411">
        <v>0</v>
      </c>
      <c r="W45" s="412">
        <v>0</v>
      </c>
      <c r="X45" s="411">
        <v>0</v>
      </c>
      <c r="Y45" s="412">
        <v>0</v>
      </c>
      <c r="Z45" s="410">
        <v>5</v>
      </c>
    </row>
    <row r="46" spans="1:27" x14ac:dyDescent="0.55000000000000004">
      <c r="A46" s="409" t="s">
        <v>59</v>
      </c>
      <c r="B46" s="410">
        <v>5</v>
      </c>
      <c r="C46" s="409">
        <v>83</v>
      </c>
      <c r="D46" s="410">
        <v>8</v>
      </c>
      <c r="E46" s="409">
        <v>54</v>
      </c>
      <c r="F46" s="410">
        <v>2</v>
      </c>
      <c r="G46" s="409">
        <v>71</v>
      </c>
      <c r="H46" s="410">
        <v>6</v>
      </c>
      <c r="I46" s="409">
        <v>62</v>
      </c>
      <c r="J46" s="410">
        <v>2</v>
      </c>
      <c r="K46" s="409">
        <v>16</v>
      </c>
      <c r="L46" s="410">
        <v>0</v>
      </c>
      <c r="M46" s="409">
        <v>9</v>
      </c>
      <c r="N46" s="411">
        <v>4</v>
      </c>
      <c r="O46" s="412">
        <v>19</v>
      </c>
      <c r="P46" s="411">
        <v>2</v>
      </c>
      <c r="Q46" s="412">
        <v>14</v>
      </c>
      <c r="R46" s="411">
        <v>0</v>
      </c>
      <c r="S46" s="412">
        <v>16</v>
      </c>
      <c r="T46" s="411">
        <v>1</v>
      </c>
      <c r="U46" s="412">
        <v>10</v>
      </c>
      <c r="V46" s="411">
        <v>1</v>
      </c>
      <c r="W46" s="412">
        <v>2</v>
      </c>
      <c r="X46" s="411">
        <v>0</v>
      </c>
      <c r="Y46" s="412">
        <v>9</v>
      </c>
      <c r="Z46" s="410">
        <v>396</v>
      </c>
    </row>
    <row r="47" spans="1:27" x14ac:dyDescent="0.55000000000000004">
      <c r="A47" s="409" t="s">
        <v>113</v>
      </c>
      <c r="B47" s="410">
        <v>4</v>
      </c>
      <c r="C47" s="409">
        <v>13</v>
      </c>
      <c r="D47" s="410">
        <v>3</v>
      </c>
      <c r="E47" s="409">
        <v>8</v>
      </c>
      <c r="F47" s="410">
        <v>2</v>
      </c>
      <c r="G47" s="409">
        <v>12</v>
      </c>
      <c r="H47" s="410">
        <v>5</v>
      </c>
      <c r="I47" s="409">
        <v>11</v>
      </c>
      <c r="J47" s="410">
        <v>0</v>
      </c>
      <c r="K47" s="409">
        <v>0</v>
      </c>
      <c r="L47" s="410">
        <v>0</v>
      </c>
      <c r="M47" s="409">
        <v>0</v>
      </c>
      <c r="N47" s="411">
        <v>0</v>
      </c>
      <c r="O47" s="412">
        <v>0</v>
      </c>
      <c r="P47" s="411">
        <v>0</v>
      </c>
      <c r="Q47" s="412">
        <v>0</v>
      </c>
      <c r="R47" s="411">
        <v>0</v>
      </c>
      <c r="S47" s="412">
        <v>0</v>
      </c>
      <c r="T47" s="411">
        <v>0</v>
      </c>
      <c r="U47" s="412">
        <v>0</v>
      </c>
      <c r="V47" s="411">
        <v>0</v>
      </c>
      <c r="W47" s="412">
        <v>0</v>
      </c>
      <c r="X47" s="411">
        <v>0</v>
      </c>
      <c r="Y47" s="412">
        <v>0</v>
      </c>
      <c r="Z47" s="410">
        <v>58</v>
      </c>
      <c r="AA47" s="392">
        <f>SUM(Z40:Z47)</f>
        <v>951</v>
      </c>
    </row>
    <row r="48" spans="1:27" x14ac:dyDescent="0.55000000000000004">
      <c r="A48" s="413" t="s">
        <v>63</v>
      </c>
      <c r="B48" s="414">
        <v>26</v>
      </c>
      <c r="C48" s="413">
        <v>28</v>
      </c>
      <c r="D48" s="414">
        <v>25</v>
      </c>
      <c r="E48" s="413">
        <v>30</v>
      </c>
      <c r="F48" s="414">
        <v>40</v>
      </c>
      <c r="G48" s="413">
        <v>39</v>
      </c>
      <c r="H48" s="414">
        <v>22</v>
      </c>
      <c r="I48" s="413">
        <v>25</v>
      </c>
      <c r="J48" s="414">
        <v>20</v>
      </c>
      <c r="K48" s="413">
        <v>5</v>
      </c>
      <c r="L48" s="414">
        <v>8</v>
      </c>
      <c r="M48" s="413">
        <v>3</v>
      </c>
      <c r="N48" s="415">
        <v>29</v>
      </c>
      <c r="O48" s="416">
        <v>4</v>
      </c>
      <c r="P48" s="415">
        <v>30</v>
      </c>
      <c r="Q48" s="416">
        <v>8</v>
      </c>
      <c r="R48" s="415">
        <v>19</v>
      </c>
      <c r="S48" s="416">
        <v>4</v>
      </c>
      <c r="T48" s="415">
        <v>15</v>
      </c>
      <c r="U48" s="416">
        <v>8</v>
      </c>
      <c r="V48" s="415">
        <v>4</v>
      </c>
      <c r="W48" s="416">
        <v>0</v>
      </c>
      <c r="X48" s="415">
        <v>17</v>
      </c>
      <c r="Y48" s="416">
        <v>2</v>
      </c>
      <c r="Z48" s="414">
        <v>411</v>
      </c>
    </row>
    <row r="49" spans="1:27" x14ac:dyDescent="0.55000000000000004">
      <c r="A49" s="413" t="s">
        <v>65</v>
      </c>
      <c r="B49" s="414">
        <v>17</v>
      </c>
      <c r="C49" s="413">
        <v>26</v>
      </c>
      <c r="D49" s="414">
        <v>18</v>
      </c>
      <c r="E49" s="413">
        <v>35</v>
      </c>
      <c r="F49" s="414">
        <v>12</v>
      </c>
      <c r="G49" s="413">
        <v>40</v>
      </c>
      <c r="H49" s="414">
        <v>22</v>
      </c>
      <c r="I49" s="413">
        <v>20</v>
      </c>
      <c r="J49" s="414">
        <v>5</v>
      </c>
      <c r="K49" s="413">
        <v>8</v>
      </c>
      <c r="L49" s="414">
        <v>8</v>
      </c>
      <c r="M49" s="413">
        <v>7</v>
      </c>
      <c r="N49" s="415">
        <v>0</v>
      </c>
      <c r="O49" s="416">
        <v>0</v>
      </c>
      <c r="P49" s="415">
        <v>0</v>
      </c>
      <c r="Q49" s="416">
        <v>1</v>
      </c>
      <c r="R49" s="415">
        <v>1</v>
      </c>
      <c r="S49" s="416">
        <v>0</v>
      </c>
      <c r="T49" s="415">
        <v>0</v>
      </c>
      <c r="U49" s="416">
        <v>0</v>
      </c>
      <c r="V49" s="415">
        <v>0</v>
      </c>
      <c r="W49" s="416">
        <v>0</v>
      </c>
      <c r="X49" s="415">
        <v>2</v>
      </c>
      <c r="Y49" s="416">
        <v>1</v>
      </c>
      <c r="Z49" s="414">
        <v>223</v>
      </c>
    </row>
    <row r="50" spans="1:27" x14ac:dyDescent="0.55000000000000004">
      <c r="A50" s="413" t="s">
        <v>67</v>
      </c>
      <c r="B50" s="414">
        <v>27</v>
      </c>
      <c r="C50" s="413">
        <v>26</v>
      </c>
      <c r="D50" s="414">
        <v>29</v>
      </c>
      <c r="E50" s="413">
        <v>46</v>
      </c>
      <c r="F50" s="414">
        <v>48</v>
      </c>
      <c r="G50" s="413">
        <v>51</v>
      </c>
      <c r="H50" s="414">
        <v>29</v>
      </c>
      <c r="I50" s="413">
        <v>56</v>
      </c>
      <c r="J50" s="414">
        <v>10</v>
      </c>
      <c r="K50" s="413">
        <v>10</v>
      </c>
      <c r="L50" s="414">
        <v>17</v>
      </c>
      <c r="M50" s="413">
        <v>7</v>
      </c>
      <c r="N50" s="415">
        <v>9</v>
      </c>
      <c r="O50" s="416">
        <v>10</v>
      </c>
      <c r="P50" s="415">
        <v>9</v>
      </c>
      <c r="Q50" s="416">
        <v>6</v>
      </c>
      <c r="R50" s="415">
        <v>17</v>
      </c>
      <c r="S50" s="416">
        <v>7</v>
      </c>
      <c r="T50" s="415">
        <v>9</v>
      </c>
      <c r="U50" s="416">
        <v>11</v>
      </c>
      <c r="V50" s="415">
        <v>2</v>
      </c>
      <c r="W50" s="416">
        <v>4</v>
      </c>
      <c r="X50" s="415">
        <v>4</v>
      </c>
      <c r="Y50" s="416">
        <v>1</v>
      </c>
      <c r="Z50" s="414">
        <v>445</v>
      </c>
      <c r="AA50" s="392">
        <f>SUM(Z48:Z50)</f>
        <v>1079</v>
      </c>
    </row>
    <row r="51" spans="1:27" x14ac:dyDescent="0.55000000000000004">
      <c r="A51" s="417" t="s">
        <v>130</v>
      </c>
      <c r="B51" s="418">
        <v>4</v>
      </c>
      <c r="C51" s="417">
        <v>51</v>
      </c>
      <c r="D51" s="418">
        <v>10</v>
      </c>
      <c r="E51" s="417">
        <v>40</v>
      </c>
      <c r="F51" s="418">
        <v>0</v>
      </c>
      <c r="G51" s="417">
        <v>0</v>
      </c>
      <c r="H51" s="418">
        <v>0</v>
      </c>
      <c r="I51" s="417">
        <v>0</v>
      </c>
      <c r="J51" s="418">
        <v>0</v>
      </c>
      <c r="K51" s="417">
        <v>0</v>
      </c>
      <c r="L51" s="418">
        <v>0</v>
      </c>
      <c r="M51" s="417">
        <v>0</v>
      </c>
      <c r="N51" s="419">
        <v>0</v>
      </c>
      <c r="O51" s="420">
        <v>0</v>
      </c>
      <c r="P51" s="419">
        <v>0</v>
      </c>
      <c r="Q51" s="420">
        <v>0</v>
      </c>
      <c r="R51" s="419">
        <v>0</v>
      </c>
      <c r="S51" s="420">
        <v>0</v>
      </c>
      <c r="T51" s="419">
        <v>0</v>
      </c>
      <c r="U51" s="420">
        <v>0</v>
      </c>
      <c r="V51" s="419">
        <v>0</v>
      </c>
      <c r="W51" s="420">
        <v>0</v>
      </c>
      <c r="X51" s="419">
        <v>0</v>
      </c>
      <c r="Y51" s="420">
        <v>0</v>
      </c>
      <c r="Z51" s="418">
        <v>105</v>
      </c>
      <c r="AA51" s="392">
        <f>Z51</f>
        <v>105</v>
      </c>
    </row>
    <row r="52" spans="1:27" x14ac:dyDescent="0.55000000000000004">
      <c r="A52" s="421"/>
      <c r="B52" s="422">
        <v>562</v>
      </c>
      <c r="C52" s="421">
        <v>1037</v>
      </c>
      <c r="D52" s="422">
        <v>490</v>
      </c>
      <c r="E52" s="421">
        <v>1065</v>
      </c>
      <c r="F52" s="422">
        <v>593</v>
      </c>
      <c r="G52" s="421">
        <v>1121</v>
      </c>
      <c r="H52" s="422">
        <v>475</v>
      </c>
      <c r="I52" s="421">
        <v>1033</v>
      </c>
      <c r="J52" s="422">
        <v>324</v>
      </c>
      <c r="K52" s="421">
        <v>645</v>
      </c>
      <c r="L52" s="422">
        <v>127</v>
      </c>
      <c r="M52" s="421">
        <v>140</v>
      </c>
      <c r="N52" s="423">
        <v>83</v>
      </c>
      <c r="O52" s="424">
        <v>69</v>
      </c>
      <c r="P52" s="423">
        <v>139</v>
      </c>
      <c r="Q52" s="424">
        <v>181</v>
      </c>
      <c r="R52" s="423">
        <v>92</v>
      </c>
      <c r="S52" s="424">
        <v>69</v>
      </c>
      <c r="T52" s="423">
        <v>31</v>
      </c>
      <c r="U52" s="424">
        <v>35</v>
      </c>
      <c r="V52" s="423">
        <v>14</v>
      </c>
      <c r="W52" s="424">
        <v>10</v>
      </c>
      <c r="X52" s="423">
        <v>36</v>
      </c>
      <c r="Y52" s="424">
        <v>26</v>
      </c>
      <c r="Z52" s="422">
        <v>8397</v>
      </c>
      <c r="AA52" s="392">
        <f>SUM(AA6:AA51)</f>
        <v>8397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71"/>
  <sheetViews>
    <sheetView zoomScale="85" zoomScaleNormal="85" workbookViewId="0">
      <pane ySplit="4" topLeftCell="A5" activePane="bottomLeft" state="frozen"/>
      <selection pane="bottomLeft" activeCell="A64" sqref="A64"/>
    </sheetView>
  </sheetViews>
  <sheetFormatPr defaultRowHeight="15" x14ac:dyDescent="0.35"/>
  <cols>
    <col min="1" max="1" width="1.5703125" style="335" customWidth="1"/>
    <col min="2" max="2" width="4" style="335" customWidth="1"/>
    <col min="3" max="3" width="17.28515625" style="335" customWidth="1"/>
    <col min="4" max="4" width="35.28515625" style="335" customWidth="1"/>
    <col min="5" max="5" width="12.85546875" style="335" customWidth="1"/>
    <col min="6" max="6" width="5" style="335" customWidth="1"/>
    <col min="7" max="7" width="6.28515625" style="335" customWidth="1"/>
    <col min="8" max="8" width="6.28515625" style="580" customWidth="1"/>
    <col min="9" max="9" width="5" style="384" customWidth="1"/>
    <col min="10" max="10" width="6.28515625" style="384" customWidth="1"/>
    <col min="11" max="11" width="6.28515625" style="581" customWidth="1"/>
    <col min="12" max="12" width="5" style="384" customWidth="1"/>
    <col min="13" max="13" width="6.28515625" style="384" customWidth="1"/>
    <col min="14" max="14" width="6.28515625" style="581" customWidth="1"/>
    <col min="15" max="15" width="5" style="384" customWidth="1"/>
    <col min="16" max="16" width="6.28515625" style="384" customWidth="1"/>
    <col min="17" max="17" width="6.28515625" style="581" customWidth="1"/>
    <col min="18" max="20" width="5" style="581" customWidth="1"/>
    <col min="21" max="22" width="5" style="384" customWidth="1"/>
    <col min="23" max="23" width="5" style="581" customWidth="1"/>
    <col min="24" max="26" width="6.28515625" style="581" customWidth="1"/>
    <col min="27" max="29" width="5" style="581" customWidth="1"/>
    <col min="30" max="30" width="4.85546875" style="384" customWidth="1"/>
    <col min="31" max="31" width="5" style="384" customWidth="1"/>
    <col min="32" max="32" width="5" style="580" customWidth="1"/>
    <col min="33" max="33" width="4.85546875" style="335" customWidth="1"/>
    <col min="34" max="34" width="5" style="335" customWidth="1"/>
    <col min="35" max="35" width="5" style="580" customWidth="1"/>
    <col min="36" max="36" width="4.85546875" style="335" customWidth="1"/>
    <col min="37" max="37" width="5" style="335" customWidth="1"/>
    <col min="38" max="38" width="5" style="580" customWidth="1"/>
    <col min="39" max="40" width="5" style="335" customWidth="1"/>
    <col min="41" max="43" width="5" style="580" customWidth="1"/>
    <col min="44" max="44" width="6.28515625" style="580" customWidth="1"/>
    <col min="45" max="45" width="5" style="335" customWidth="1"/>
    <col min="46" max="46" width="6.42578125" style="335" bestFit="1" customWidth="1"/>
    <col min="47" max="47" width="6.28515625" style="580" customWidth="1"/>
    <col min="48" max="48" width="5" style="385" customWidth="1"/>
    <col min="49" max="49" width="6.42578125" style="385" bestFit="1" customWidth="1"/>
    <col min="50" max="50" width="6.28515625" style="429" customWidth="1"/>
    <col min="51" max="51" width="5" style="385" customWidth="1"/>
    <col min="52" max="52" width="6.42578125" style="385" bestFit="1" customWidth="1"/>
    <col min="53" max="53" width="6.28515625" style="429" customWidth="1"/>
    <col min="54" max="54" width="5" style="385" customWidth="1"/>
    <col min="55" max="55" width="6.42578125" style="385" bestFit="1" customWidth="1"/>
    <col min="56" max="56" width="6.28515625" style="429" customWidth="1"/>
    <col min="57" max="58" width="5.140625" style="429" bestFit="1" customWidth="1"/>
    <col min="59" max="59" width="5.85546875" style="429" bestFit="1" customWidth="1"/>
    <col min="60" max="60" width="5" style="385" customWidth="1"/>
    <col min="61" max="61" width="5.140625" style="385" bestFit="1" customWidth="1"/>
    <col min="62" max="62" width="5.140625" style="429" bestFit="1" customWidth="1"/>
    <col min="63" max="65" width="6.28515625" style="429" customWidth="1"/>
    <col min="66" max="16384" width="9.140625" style="385"/>
  </cols>
  <sheetData>
    <row r="1" spans="1:65" ht="27.75" thickBot="1" x14ac:dyDescent="0.65">
      <c r="A1" s="425" t="s">
        <v>164</v>
      </c>
      <c r="B1" s="426"/>
      <c r="C1" s="426"/>
      <c r="D1" s="426"/>
      <c r="E1" s="426"/>
      <c r="F1" s="426"/>
      <c r="G1" s="426"/>
      <c r="H1" s="425"/>
      <c r="I1" s="426"/>
      <c r="J1" s="426"/>
      <c r="K1" s="425"/>
      <c r="L1" s="426"/>
      <c r="M1" s="426"/>
      <c r="N1" s="425"/>
      <c r="O1" s="426"/>
      <c r="P1" s="426"/>
      <c r="Q1" s="425"/>
      <c r="R1" s="425"/>
      <c r="S1" s="425"/>
      <c r="T1" s="425"/>
      <c r="U1" s="426"/>
      <c r="V1" s="426"/>
      <c r="W1" s="425"/>
      <c r="X1" s="425"/>
      <c r="Y1" s="425"/>
      <c r="Z1" s="425"/>
      <c r="AA1" s="426"/>
      <c r="AB1" s="426"/>
      <c r="AC1" s="425"/>
      <c r="AD1" s="426"/>
      <c r="AE1" s="426"/>
      <c r="AF1" s="425"/>
      <c r="AG1" s="426"/>
      <c r="AH1" s="426"/>
      <c r="AI1" s="425"/>
      <c r="AJ1" s="426"/>
      <c r="AK1" s="426"/>
      <c r="AL1" s="425"/>
      <c r="AM1" s="426"/>
      <c r="AN1" s="426"/>
      <c r="AO1" s="425"/>
      <c r="AP1" s="425"/>
      <c r="AQ1" s="425"/>
      <c r="AR1" s="425"/>
      <c r="AS1" s="427"/>
      <c r="AT1" s="427"/>
      <c r="AU1" s="428"/>
    </row>
    <row r="2" spans="1:65" s="429" customFormat="1" ht="21.75" x14ac:dyDescent="0.5">
      <c r="A2" s="430"/>
      <c r="B2" s="431"/>
      <c r="C2" s="432"/>
      <c r="D2" s="433"/>
      <c r="E2" s="434"/>
      <c r="F2" s="435" t="s">
        <v>0</v>
      </c>
      <c r="G2" s="436"/>
      <c r="H2" s="436"/>
      <c r="I2" s="436"/>
      <c r="J2" s="436"/>
      <c r="K2" s="436"/>
      <c r="L2" s="436"/>
      <c r="M2" s="436"/>
      <c r="N2" s="436"/>
      <c r="O2" s="436"/>
      <c r="P2" s="436"/>
      <c r="Q2" s="436"/>
      <c r="R2" s="436"/>
      <c r="S2" s="436"/>
      <c r="T2" s="436"/>
      <c r="U2" s="436"/>
      <c r="V2" s="436"/>
      <c r="W2" s="436"/>
      <c r="X2" s="436"/>
      <c r="Y2" s="436"/>
      <c r="Z2" s="437"/>
      <c r="AA2" s="438" t="s">
        <v>1</v>
      </c>
      <c r="AB2" s="439"/>
      <c r="AC2" s="439"/>
      <c r="AD2" s="439"/>
      <c r="AE2" s="439"/>
      <c r="AF2" s="439"/>
      <c r="AG2" s="439"/>
      <c r="AH2" s="439"/>
      <c r="AI2" s="439"/>
      <c r="AJ2" s="439"/>
      <c r="AK2" s="439"/>
      <c r="AL2" s="439"/>
      <c r="AM2" s="439"/>
      <c r="AN2" s="439"/>
      <c r="AO2" s="439"/>
      <c r="AP2" s="439"/>
      <c r="AQ2" s="439"/>
      <c r="AR2" s="440"/>
      <c r="AS2" s="441" t="s">
        <v>111</v>
      </c>
      <c r="AT2" s="441"/>
      <c r="AU2" s="441"/>
      <c r="AV2" s="441"/>
      <c r="AW2" s="441"/>
      <c r="AX2" s="441"/>
      <c r="AY2" s="441"/>
      <c r="AZ2" s="441"/>
      <c r="BA2" s="441"/>
      <c r="BB2" s="441"/>
      <c r="BC2" s="441"/>
      <c r="BD2" s="441"/>
      <c r="BE2" s="441"/>
      <c r="BF2" s="441"/>
      <c r="BG2" s="441"/>
      <c r="BH2" s="441"/>
      <c r="BI2" s="441"/>
      <c r="BJ2" s="441"/>
      <c r="BK2" s="441"/>
      <c r="BL2" s="441"/>
      <c r="BM2" s="442"/>
    </row>
    <row r="3" spans="1:65" s="429" customFormat="1" ht="21.75" x14ac:dyDescent="0.5">
      <c r="A3" s="443"/>
      <c r="B3" s="444" t="s">
        <v>2</v>
      </c>
      <c r="C3" s="445" t="s">
        <v>3</v>
      </c>
      <c r="D3" s="446" t="s">
        <v>4</v>
      </c>
      <c r="E3" s="447" t="s">
        <v>5</v>
      </c>
      <c r="F3" s="448" t="s">
        <v>150</v>
      </c>
      <c r="G3" s="449"/>
      <c r="H3" s="450"/>
      <c r="I3" s="449" t="s">
        <v>151</v>
      </c>
      <c r="J3" s="449"/>
      <c r="K3" s="449"/>
      <c r="L3" s="449" t="s">
        <v>152</v>
      </c>
      <c r="M3" s="449"/>
      <c r="N3" s="449"/>
      <c r="O3" s="449" t="s">
        <v>153</v>
      </c>
      <c r="P3" s="449"/>
      <c r="Q3" s="449"/>
      <c r="R3" s="449" t="s">
        <v>154</v>
      </c>
      <c r="S3" s="449"/>
      <c r="T3" s="449"/>
      <c r="U3" s="449" t="s">
        <v>121</v>
      </c>
      <c r="V3" s="449"/>
      <c r="W3" s="449"/>
      <c r="X3" s="451" t="s">
        <v>6</v>
      </c>
      <c r="Y3" s="451"/>
      <c r="Z3" s="452"/>
      <c r="AA3" s="453" t="s">
        <v>150</v>
      </c>
      <c r="AB3" s="454"/>
      <c r="AC3" s="454"/>
      <c r="AD3" s="455" t="s">
        <v>151</v>
      </c>
      <c r="AE3" s="455"/>
      <c r="AF3" s="455"/>
      <c r="AG3" s="455" t="s">
        <v>152</v>
      </c>
      <c r="AH3" s="455"/>
      <c r="AI3" s="455"/>
      <c r="AJ3" s="455" t="s">
        <v>153</v>
      </c>
      <c r="AK3" s="455"/>
      <c r="AL3" s="455"/>
      <c r="AM3" s="455" t="s">
        <v>121</v>
      </c>
      <c r="AN3" s="455"/>
      <c r="AO3" s="455"/>
      <c r="AP3" s="456" t="s">
        <v>6</v>
      </c>
      <c r="AQ3" s="456"/>
      <c r="AR3" s="457"/>
      <c r="AS3" s="458" t="s">
        <v>150</v>
      </c>
      <c r="AT3" s="459"/>
      <c r="AU3" s="460"/>
      <c r="AV3" s="459" t="s">
        <v>151</v>
      </c>
      <c r="AW3" s="459"/>
      <c r="AX3" s="459"/>
      <c r="AY3" s="459" t="s">
        <v>152</v>
      </c>
      <c r="AZ3" s="459"/>
      <c r="BA3" s="459"/>
      <c r="BB3" s="459" t="s">
        <v>153</v>
      </c>
      <c r="BC3" s="459"/>
      <c r="BD3" s="459"/>
      <c r="BE3" s="459" t="s">
        <v>154</v>
      </c>
      <c r="BF3" s="459"/>
      <c r="BG3" s="459"/>
      <c r="BH3" s="459" t="s">
        <v>121</v>
      </c>
      <c r="BI3" s="459"/>
      <c r="BJ3" s="459"/>
      <c r="BK3" s="461" t="s">
        <v>6</v>
      </c>
      <c r="BL3" s="461"/>
      <c r="BM3" s="462"/>
    </row>
    <row r="4" spans="1:65" s="429" customFormat="1" ht="22.5" thickBot="1" x14ac:dyDescent="0.55000000000000004">
      <c r="A4" s="463"/>
      <c r="B4" s="464"/>
      <c r="C4" s="465"/>
      <c r="D4" s="466"/>
      <c r="E4" s="467" t="s">
        <v>7</v>
      </c>
      <c r="F4" s="468" t="s">
        <v>8</v>
      </c>
      <c r="G4" s="469" t="s">
        <v>9</v>
      </c>
      <c r="H4" s="469" t="s">
        <v>10</v>
      </c>
      <c r="I4" s="469" t="s">
        <v>8</v>
      </c>
      <c r="J4" s="469" t="s">
        <v>9</v>
      </c>
      <c r="K4" s="469" t="s">
        <v>10</v>
      </c>
      <c r="L4" s="469" t="s">
        <v>8</v>
      </c>
      <c r="M4" s="469" t="s">
        <v>9</v>
      </c>
      <c r="N4" s="469" t="s">
        <v>10</v>
      </c>
      <c r="O4" s="469" t="s">
        <v>8</v>
      </c>
      <c r="P4" s="469" t="s">
        <v>9</v>
      </c>
      <c r="Q4" s="469" t="s">
        <v>10</v>
      </c>
      <c r="R4" s="469" t="s">
        <v>8</v>
      </c>
      <c r="S4" s="469" t="s">
        <v>9</v>
      </c>
      <c r="T4" s="469" t="s">
        <v>10</v>
      </c>
      <c r="U4" s="469" t="s">
        <v>8</v>
      </c>
      <c r="V4" s="469" t="s">
        <v>9</v>
      </c>
      <c r="W4" s="469" t="s">
        <v>10</v>
      </c>
      <c r="X4" s="470" t="s">
        <v>8</v>
      </c>
      <c r="Y4" s="470" t="s">
        <v>9</v>
      </c>
      <c r="Z4" s="471" t="s">
        <v>10</v>
      </c>
      <c r="AA4" s="472" t="s">
        <v>8</v>
      </c>
      <c r="AB4" s="473" t="s">
        <v>9</v>
      </c>
      <c r="AC4" s="473" t="s">
        <v>10</v>
      </c>
      <c r="AD4" s="473" t="s">
        <v>8</v>
      </c>
      <c r="AE4" s="473" t="s">
        <v>9</v>
      </c>
      <c r="AF4" s="473" t="s">
        <v>10</v>
      </c>
      <c r="AG4" s="473" t="s">
        <v>8</v>
      </c>
      <c r="AH4" s="473" t="s">
        <v>9</v>
      </c>
      <c r="AI4" s="473" t="s">
        <v>10</v>
      </c>
      <c r="AJ4" s="473" t="s">
        <v>8</v>
      </c>
      <c r="AK4" s="473" t="s">
        <v>9</v>
      </c>
      <c r="AL4" s="473" t="s">
        <v>10</v>
      </c>
      <c r="AM4" s="473" t="s">
        <v>8</v>
      </c>
      <c r="AN4" s="473" t="s">
        <v>9</v>
      </c>
      <c r="AO4" s="473" t="s">
        <v>10</v>
      </c>
      <c r="AP4" s="474" t="s">
        <v>8</v>
      </c>
      <c r="AQ4" s="474" t="s">
        <v>9</v>
      </c>
      <c r="AR4" s="475" t="s">
        <v>10</v>
      </c>
      <c r="AS4" s="476" t="s">
        <v>8</v>
      </c>
      <c r="AT4" s="477" t="s">
        <v>9</v>
      </c>
      <c r="AU4" s="477" t="s">
        <v>10</v>
      </c>
      <c r="AV4" s="477" t="s">
        <v>8</v>
      </c>
      <c r="AW4" s="477" t="s">
        <v>9</v>
      </c>
      <c r="AX4" s="477" t="s">
        <v>10</v>
      </c>
      <c r="AY4" s="477" t="s">
        <v>8</v>
      </c>
      <c r="AZ4" s="477" t="s">
        <v>9</v>
      </c>
      <c r="BA4" s="477" t="s">
        <v>10</v>
      </c>
      <c r="BB4" s="477" t="s">
        <v>8</v>
      </c>
      <c r="BC4" s="477" t="s">
        <v>9</v>
      </c>
      <c r="BD4" s="477" t="s">
        <v>10</v>
      </c>
      <c r="BE4" s="477" t="s">
        <v>8</v>
      </c>
      <c r="BF4" s="477" t="s">
        <v>9</v>
      </c>
      <c r="BG4" s="477" t="s">
        <v>10</v>
      </c>
      <c r="BH4" s="477" t="s">
        <v>8</v>
      </c>
      <c r="BI4" s="477" t="s">
        <v>9</v>
      </c>
      <c r="BJ4" s="477" t="s">
        <v>10</v>
      </c>
      <c r="BK4" s="477" t="s">
        <v>8</v>
      </c>
      <c r="BL4" s="477" t="s">
        <v>9</v>
      </c>
      <c r="BM4" s="478" t="s">
        <v>10</v>
      </c>
    </row>
    <row r="5" spans="1:65" s="429" customFormat="1" ht="21.75" x14ac:dyDescent="0.5">
      <c r="A5" s="479" t="s">
        <v>11</v>
      </c>
      <c r="B5" s="480"/>
      <c r="C5" s="480"/>
      <c r="D5" s="480"/>
      <c r="E5" s="480"/>
      <c r="F5" s="480"/>
      <c r="G5" s="480"/>
      <c r="H5" s="480"/>
      <c r="I5" s="481"/>
      <c r="J5" s="481"/>
      <c r="K5" s="481"/>
      <c r="L5" s="481"/>
      <c r="M5" s="481"/>
      <c r="N5" s="481"/>
      <c r="O5" s="481"/>
      <c r="P5" s="481"/>
      <c r="Q5" s="481"/>
      <c r="R5" s="481"/>
      <c r="S5" s="481"/>
      <c r="T5" s="481"/>
      <c r="U5" s="481"/>
      <c r="V5" s="481"/>
      <c r="W5" s="481"/>
      <c r="X5" s="481"/>
      <c r="Y5" s="481"/>
      <c r="Z5" s="481"/>
      <c r="AA5" s="481"/>
      <c r="AB5" s="481"/>
      <c r="AC5" s="481"/>
      <c r="AD5" s="481"/>
      <c r="AE5" s="481"/>
      <c r="AF5" s="481"/>
      <c r="AG5" s="481"/>
      <c r="AH5" s="481"/>
      <c r="AI5" s="481"/>
      <c r="AJ5" s="481"/>
      <c r="AK5" s="481"/>
      <c r="AL5" s="481"/>
      <c r="AM5" s="481"/>
      <c r="AN5" s="481"/>
      <c r="AO5" s="481"/>
      <c r="AP5" s="481"/>
      <c r="AQ5" s="481"/>
      <c r="AR5" s="481"/>
      <c r="AS5" s="481"/>
      <c r="AT5" s="481"/>
      <c r="AU5" s="481"/>
      <c r="AV5" s="481"/>
      <c r="AW5" s="481"/>
      <c r="AX5" s="481"/>
      <c r="AY5" s="481"/>
      <c r="AZ5" s="481"/>
      <c r="BA5" s="481"/>
      <c r="BB5" s="481"/>
      <c r="BC5" s="481"/>
      <c r="BD5" s="481"/>
      <c r="BE5" s="481"/>
      <c r="BF5" s="481"/>
      <c r="BG5" s="481"/>
      <c r="BH5" s="481"/>
      <c r="BI5" s="481"/>
      <c r="BJ5" s="481"/>
      <c r="BK5" s="481"/>
      <c r="BL5" s="481"/>
      <c r="BM5" s="482"/>
    </row>
    <row r="6" spans="1:65" ht="21.75" x14ac:dyDescent="0.5">
      <c r="A6" s="483"/>
      <c r="B6" s="484">
        <v>1</v>
      </c>
      <c r="C6" s="485" t="s">
        <v>12</v>
      </c>
      <c r="D6" s="485" t="str">
        <f>data66!A3</f>
        <v>วิทยาการคอมพิวเตอร์</v>
      </c>
      <c r="E6" s="486" t="s">
        <v>14</v>
      </c>
      <c r="F6" s="487">
        <f>data66!B3</f>
        <v>38</v>
      </c>
      <c r="G6" s="487">
        <f>data66!C3</f>
        <v>5</v>
      </c>
      <c r="H6" s="488">
        <f>SUM(F6:G6)</f>
        <v>43</v>
      </c>
      <c r="I6" s="487">
        <f>data66!D3</f>
        <v>13</v>
      </c>
      <c r="J6" s="487">
        <f>data66!E3</f>
        <v>3</v>
      </c>
      <c r="K6" s="488">
        <f>SUM(I6:J6)</f>
        <v>16</v>
      </c>
      <c r="L6" s="487">
        <f>data66!F3</f>
        <v>12</v>
      </c>
      <c r="M6" s="487">
        <f>data66!G3</f>
        <v>2</v>
      </c>
      <c r="N6" s="488">
        <f>SUM(L6:M6)</f>
        <v>14</v>
      </c>
      <c r="O6" s="487">
        <f>data66!H3</f>
        <v>4</v>
      </c>
      <c r="P6" s="487"/>
      <c r="Q6" s="488">
        <f>SUM(O6:P6)</f>
        <v>4</v>
      </c>
      <c r="R6" s="489">
        <f>data66!J3</f>
        <v>6</v>
      </c>
      <c r="S6" s="489"/>
      <c r="T6" s="488">
        <f>SUM(R6:S6)</f>
        <v>6</v>
      </c>
      <c r="U6" s="487">
        <f>data66!L3</f>
        <v>5</v>
      </c>
      <c r="V6" s="487"/>
      <c r="W6" s="488">
        <f>SUM(U6:V6)</f>
        <v>5</v>
      </c>
      <c r="X6" s="489">
        <f t="shared" ref="X6:X18" si="0">F6+I6+L6+O6+R6+U6</f>
        <v>78</v>
      </c>
      <c r="Y6" s="489">
        <f t="shared" ref="Y6:Y18" si="1">G6+J6+M6+P6+S6+V6</f>
        <v>10</v>
      </c>
      <c r="Z6" s="490">
        <f t="shared" ref="Z6:Z18" si="2">SUM(X6:Y6)</f>
        <v>88</v>
      </c>
      <c r="AA6" s="489"/>
      <c r="AB6" s="489"/>
      <c r="AC6" s="488"/>
      <c r="AD6" s="487"/>
      <c r="AE6" s="487"/>
      <c r="AF6" s="488"/>
      <c r="AG6" s="487"/>
      <c r="AH6" s="487"/>
      <c r="AI6" s="488"/>
      <c r="AJ6" s="487"/>
      <c r="AK6" s="487"/>
      <c r="AL6" s="488"/>
      <c r="AM6" s="487"/>
      <c r="AN6" s="487"/>
      <c r="AO6" s="488"/>
      <c r="AP6" s="489"/>
      <c r="AQ6" s="489"/>
      <c r="AR6" s="490">
        <f t="shared" ref="AR6:AR17" si="3">SUM(AP6:AQ6)</f>
        <v>0</v>
      </c>
      <c r="AS6" s="487">
        <f t="shared" ref="AS6:AS18" si="4">F6+AA6</f>
        <v>38</v>
      </c>
      <c r="AT6" s="487">
        <f t="shared" ref="AT6:AT18" si="5">G6+AB6</f>
        <v>5</v>
      </c>
      <c r="AU6" s="488">
        <f t="shared" ref="AU6:AU18" si="6">SUM(AS6:AT6)</f>
        <v>43</v>
      </c>
      <c r="AV6" s="491">
        <f t="shared" ref="AV6:AV18" si="7">I6+AD6</f>
        <v>13</v>
      </c>
      <c r="AW6" s="491">
        <f t="shared" ref="AW6:AW18" si="8">J6+AE6</f>
        <v>3</v>
      </c>
      <c r="AX6" s="492">
        <f t="shared" ref="AX6:AX18" si="9">SUM(AV6:AW6)</f>
        <v>16</v>
      </c>
      <c r="AY6" s="487">
        <f t="shared" ref="AY6:AY18" si="10">L6+AG6</f>
        <v>12</v>
      </c>
      <c r="AZ6" s="487">
        <f t="shared" ref="AZ6:AZ18" si="11">M6+AH6</f>
        <v>2</v>
      </c>
      <c r="BA6" s="488">
        <f t="shared" ref="BA6:BA18" si="12">SUM(AY6:AZ6)</f>
        <v>14</v>
      </c>
      <c r="BB6" s="487">
        <f t="shared" ref="BB6:BB17" si="13">O6+AJ6</f>
        <v>4</v>
      </c>
      <c r="BC6" s="487"/>
      <c r="BD6" s="488">
        <f t="shared" ref="BD6:BD17" si="14">SUM(BB6:BC6)</f>
        <v>4</v>
      </c>
      <c r="BE6" s="489">
        <f t="shared" ref="BE6:BE17" si="15">R6+AM6</f>
        <v>6</v>
      </c>
      <c r="BF6" s="489"/>
      <c r="BG6" s="488">
        <f t="shared" ref="BG6:BG17" si="16">SUM(BE6:BF6)</f>
        <v>6</v>
      </c>
      <c r="BH6" s="487">
        <f t="shared" ref="BH6:BH17" si="17">U6</f>
        <v>5</v>
      </c>
      <c r="BI6" s="487"/>
      <c r="BJ6" s="488">
        <f t="shared" ref="BJ6:BJ17" si="18">SUM(BH6:BI6)</f>
        <v>5</v>
      </c>
      <c r="BK6" s="489">
        <f t="shared" ref="BK6:BK18" si="19">AS6+AV6+AY6+BB6+BE6+BH6</f>
        <v>78</v>
      </c>
      <c r="BL6" s="489">
        <f t="shared" ref="BL6:BL18" si="20">AT6+AW6+AZ6+BC6+BF6+BI6</f>
        <v>10</v>
      </c>
      <c r="BM6" s="493">
        <f t="shared" ref="BM6:BM18" si="21">SUM(BK6:BL6)</f>
        <v>88</v>
      </c>
    </row>
    <row r="7" spans="1:65" ht="21.75" x14ac:dyDescent="0.5">
      <c r="A7" s="483"/>
      <c r="B7" s="484">
        <v>2</v>
      </c>
      <c r="C7" s="494" t="s">
        <v>12</v>
      </c>
      <c r="D7" s="485" t="str">
        <f>data66!A4</f>
        <v>เทคโนโลยีคอมพิวเตอร์และดิจิทัล</v>
      </c>
      <c r="E7" s="495" t="s">
        <v>14</v>
      </c>
      <c r="F7" s="487">
        <f>data66!B4</f>
        <v>13</v>
      </c>
      <c r="G7" s="487">
        <f>data66!C4</f>
        <v>1</v>
      </c>
      <c r="H7" s="488">
        <f t="shared" ref="H7:H18" si="22">SUM(F7:G7)</f>
        <v>14</v>
      </c>
      <c r="I7" s="487">
        <f>data66!D4</f>
        <v>9</v>
      </c>
      <c r="J7" s="487">
        <f>data66!E4</f>
        <v>1</v>
      </c>
      <c r="K7" s="488">
        <f t="shared" ref="K7:K18" si="23">SUM(I7:J7)</f>
        <v>10</v>
      </c>
      <c r="L7" s="487">
        <f>data66!F4</f>
        <v>31</v>
      </c>
      <c r="M7" s="487">
        <f>data66!G4</f>
        <v>5</v>
      </c>
      <c r="N7" s="488">
        <f t="shared" ref="N7:N18" si="24">SUM(L7:M7)</f>
        <v>36</v>
      </c>
      <c r="O7" s="487">
        <f>data66!H4</f>
        <v>25</v>
      </c>
      <c r="P7" s="487">
        <f>data66!I4</f>
        <v>2</v>
      </c>
      <c r="Q7" s="488">
        <f t="shared" ref="Q7:Q17" si="25">SUM(O7:P7)</f>
        <v>27</v>
      </c>
      <c r="R7" s="489">
        <f>data66!J4</f>
        <v>6</v>
      </c>
      <c r="S7" s="489"/>
      <c r="T7" s="488">
        <f t="shared" ref="T7:T17" si="26">SUM(R7:S7)</f>
        <v>6</v>
      </c>
      <c r="U7" s="487"/>
      <c r="V7" s="487"/>
      <c r="W7" s="488"/>
      <c r="X7" s="489">
        <f t="shared" si="0"/>
        <v>84</v>
      </c>
      <c r="Y7" s="489">
        <f t="shared" si="1"/>
        <v>9</v>
      </c>
      <c r="Z7" s="490">
        <f t="shared" si="2"/>
        <v>93</v>
      </c>
      <c r="AA7" s="496">
        <f>data66!N4</f>
        <v>4</v>
      </c>
      <c r="AB7" s="496"/>
      <c r="AC7" s="488">
        <f>SUM(AA7:AB7)</f>
        <v>4</v>
      </c>
      <c r="AD7" s="497">
        <f>data66!P4</f>
        <v>5</v>
      </c>
      <c r="AE7" s="497"/>
      <c r="AF7" s="498">
        <f>SUM(AD7:AE7)</f>
        <v>5</v>
      </c>
      <c r="AG7" s="497">
        <f>data66!R4</f>
        <v>7</v>
      </c>
      <c r="AH7" s="497">
        <f>data66!S4</f>
        <v>3</v>
      </c>
      <c r="AI7" s="498">
        <f>SUM(AG7:AH7)</f>
        <v>10</v>
      </c>
      <c r="AJ7" s="497"/>
      <c r="AK7" s="497"/>
      <c r="AL7" s="498"/>
      <c r="AM7" s="497"/>
      <c r="AN7" s="497"/>
      <c r="AO7" s="498"/>
      <c r="AP7" s="489">
        <f t="shared" ref="AP7:AP17" si="27">AA7+AD7+AG7+AJ7+AM7</f>
        <v>16</v>
      </c>
      <c r="AQ7" s="489">
        <f t="shared" ref="AQ7:AQ17" si="28">AB7+AE7+AH7+AK7+AN7</f>
        <v>3</v>
      </c>
      <c r="AR7" s="499">
        <f t="shared" si="3"/>
        <v>19</v>
      </c>
      <c r="AS7" s="487">
        <f t="shared" si="4"/>
        <v>17</v>
      </c>
      <c r="AT7" s="487">
        <f t="shared" si="5"/>
        <v>1</v>
      </c>
      <c r="AU7" s="488">
        <f t="shared" si="6"/>
        <v>18</v>
      </c>
      <c r="AV7" s="491">
        <f t="shared" si="7"/>
        <v>14</v>
      </c>
      <c r="AW7" s="491">
        <f t="shared" si="8"/>
        <v>1</v>
      </c>
      <c r="AX7" s="492">
        <f t="shared" si="9"/>
        <v>15</v>
      </c>
      <c r="AY7" s="487">
        <f t="shared" si="10"/>
        <v>38</v>
      </c>
      <c r="AZ7" s="487">
        <f t="shared" si="11"/>
        <v>8</v>
      </c>
      <c r="BA7" s="488">
        <f t="shared" si="12"/>
        <v>46</v>
      </c>
      <c r="BB7" s="487">
        <f t="shared" si="13"/>
        <v>25</v>
      </c>
      <c r="BC7" s="487">
        <f t="shared" ref="BC7:BC17" si="29">P7+AK7</f>
        <v>2</v>
      </c>
      <c r="BD7" s="488">
        <f t="shared" si="14"/>
        <v>27</v>
      </c>
      <c r="BE7" s="489">
        <f t="shared" si="15"/>
        <v>6</v>
      </c>
      <c r="BF7" s="489"/>
      <c r="BG7" s="488">
        <f t="shared" si="16"/>
        <v>6</v>
      </c>
      <c r="BH7" s="487"/>
      <c r="BI7" s="487"/>
      <c r="BJ7" s="488"/>
      <c r="BK7" s="489">
        <f t="shared" si="19"/>
        <v>100</v>
      </c>
      <c r="BL7" s="489">
        <f t="shared" si="20"/>
        <v>12</v>
      </c>
      <c r="BM7" s="493">
        <f t="shared" si="21"/>
        <v>112</v>
      </c>
    </row>
    <row r="8" spans="1:65" ht="21.75" x14ac:dyDescent="0.5">
      <c r="A8" s="483"/>
      <c r="B8" s="484">
        <v>3</v>
      </c>
      <c r="C8" s="494" t="s">
        <v>90</v>
      </c>
      <c r="D8" s="485" t="str">
        <f>data66!A5</f>
        <v>วิศวกรรมซอฟต์แวร์</v>
      </c>
      <c r="E8" s="495" t="s">
        <v>14</v>
      </c>
      <c r="F8" s="487">
        <f>data66!B5</f>
        <v>11</v>
      </c>
      <c r="G8" s="487">
        <f>data66!C5</f>
        <v>2</v>
      </c>
      <c r="H8" s="488">
        <f t="shared" si="22"/>
        <v>13</v>
      </c>
      <c r="I8" s="487">
        <f>data66!D5</f>
        <v>15</v>
      </c>
      <c r="J8" s="487">
        <f>data66!E5</f>
        <v>3</v>
      </c>
      <c r="K8" s="488">
        <f t="shared" si="23"/>
        <v>18</v>
      </c>
      <c r="L8" s="487">
        <f>data66!F5</f>
        <v>13</v>
      </c>
      <c r="M8" s="487">
        <f>data66!G5</f>
        <v>2</v>
      </c>
      <c r="N8" s="488">
        <f t="shared" si="24"/>
        <v>15</v>
      </c>
      <c r="O8" s="487">
        <f>data66!H5</f>
        <v>9</v>
      </c>
      <c r="P8" s="487">
        <f>data66!I5</f>
        <v>5</v>
      </c>
      <c r="Q8" s="488">
        <f t="shared" si="25"/>
        <v>14</v>
      </c>
      <c r="R8" s="489">
        <f>data66!J5</f>
        <v>3</v>
      </c>
      <c r="S8" s="489">
        <f>data66!K5</f>
        <v>1</v>
      </c>
      <c r="T8" s="488">
        <f t="shared" si="26"/>
        <v>4</v>
      </c>
      <c r="U8" s="487">
        <f>data66!L5</f>
        <v>1</v>
      </c>
      <c r="V8" s="487"/>
      <c r="W8" s="488">
        <f t="shared" ref="W8:W17" si="30">SUM(U8:V8)</f>
        <v>1</v>
      </c>
      <c r="X8" s="489">
        <f t="shared" si="0"/>
        <v>52</v>
      </c>
      <c r="Y8" s="489">
        <f t="shared" si="1"/>
        <v>13</v>
      </c>
      <c r="Z8" s="490">
        <f t="shared" si="2"/>
        <v>65</v>
      </c>
      <c r="AA8" s="496"/>
      <c r="AB8" s="496"/>
      <c r="AC8" s="488"/>
      <c r="AD8" s="497"/>
      <c r="AE8" s="497"/>
      <c r="AF8" s="498"/>
      <c r="AG8" s="497"/>
      <c r="AH8" s="497"/>
      <c r="AI8" s="498"/>
      <c r="AJ8" s="497"/>
      <c r="AK8" s="497"/>
      <c r="AL8" s="498"/>
      <c r="AM8" s="497"/>
      <c r="AN8" s="497"/>
      <c r="AO8" s="498"/>
      <c r="AP8" s="489"/>
      <c r="AQ8" s="489"/>
      <c r="AR8" s="499"/>
      <c r="AS8" s="487">
        <f t="shared" si="4"/>
        <v>11</v>
      </c>
      <c r="AT8" s="487">
        <f t="shared" si="5"/>
        <v>2</v>
      </c>
      <c r="AU8" s="488">
        <f t="shared" si="6"/>
        <v>13</v>
      </c>
      <c r="AV8" s="491">
        <f t="shared" si="7"/>
        <v>15</v>
      </c>
      <c r="AW8" s="491">
        <f t="shared" si="8"/>
        <v>3</v>
      </c>
      <c r="AX8" s="492">
        <f t="shared" si="9"/>
        <v>18</v>
      </c>
      <c r="AY8" s="487">
        <f t="shared" si="10"/>
        <v>13</v>
      </c>
      <c r="AZ8" s="487">
        <f t="shared" si="11"/>
        <v>2</v>
      </c>
      <c r="BA8" s="488">
        <f t="shared" si="12"/>
        <v>15</v>
      </c>
      <c r="BB8" s="487">
        <f t="shared" si="13"/>
        <v>9</v>
      </c>
      <c r="BC8" s="487">
        <f t="shared" si="29"/>
        <v>5</v>
      </c>
      <c r="BD8" s="488">
        <f t="shared" si="14"/>
        <v>14</v>
      </c>
      <c r="BE8" s="489">
        <f t="shared" si="15"/>
        <v>3</v>
      </c>
      <c r="BF8" s="489">
        <f t="shared" ref="BF8:BF17" si="31">S8+AN8</f>
        <v>1</v>
      </c>
      <c r="BG8" s="488">
        <f t="shared" si="16"/>
        <v>4</v>
      </c>
      <c r="BH8" s="487">
        <f t="shared" si="17"/>
        <v>1</v>
      </c>
      <c r="BI8" s="487"/>
      <c r="BJ8" s="488">
        <f t="shared" si="18"/>
        <v>1</v>
      </c>
      <c r="BK8" s="489">
        <f t="shared" si="19"/>
        <v>52</v>
      </c>
      <c r="BL8" s="489">
        <f t="shared" si="20"/>
        <v>13</v>
      </c>
      <c r="BM8" s="493">
        <f t="shared" si="21"/>
        <v>65</v>
      </c>
    </row>
    <row r="9" spans="1:65" ht="21.75" x14ac:dyDescent="0.5">
      <c r="A9" s="483"/>
      <c r="B9" s="484">
        <v>4</v>
      </c>
      <c r="C9" s="494" t="s">
        <v>12</v>
      </c>
      <c r="D9" s="485" t="str">
        <f>data66!A6</f>
        <v>สาธารณสุขชุมชน</v>
      </c>
      <c r="E9" s="495" t="s">
        <v>14</v>
      </c>
      <c r="F9" s="487">
        <f>data66!B6</f>
        <v>3</v>
      </c>
      <c r="G9" s="487">
        <f>data66!C6</f>
        <v>56</v>
      </c>
      <c r="H9" s="488">
        <f t="shared" si="22"/>
        <v>59</v>
      </c>
      <c r="I9" s="487">
        <f>data66!D6</f>
        <v>6</v>
      </c>
      <c r="J9" s="487">
        <f>data66!E6</f>
        <v>68</v>
      </c>
      <c r="K9" s="488">
        <f t="shared" si="23"/>
        <v>74</v>
      </c>
      <c r="L9" s="487">
        <f>data66!F6</f>
        <v>5</v>
      </c>
      <c r="M9" s="487">
        <f>data66!G6</f>
        <v>73</v>
      </c>
      <c r="N9" s="488">
        <f t="shared" si="24"/>
        <v>78</v>
      </c>
      <c r="O9" s="487">
        <f>data66!H6</f>
        <v>6</v>
      </c>
      <c r="P9" s="487">
        <f>data66!I6</f>
        <v>52</v>
      </c>
      <c r="Q9" s="488">
        <f t="shared" si="25"/>
        <v>58</v>
      </c>
      <c r="R9" s="489">
        <f>data66!J6</f>
        <v>2</v>
      </c>
      <c r="S9" s="489">
        <f>data66!K6</f>
        <v>16</v>
      </c>
      <c r="T9" s="488">
        <f t="shared" si="26"/>
        <v>18</v>
      </c>
      <c r="U9" s="487"/>
      <c r="V9" s="487">
        <f>data66!M6</f>
        <v>9</v>
      </c>
      <c r="W9" s="488">
        <f t="shared" si="30"/>
        <v>9</v>
      </c>
      <c r="X9" s="489">
        <f t="shared" si="0"/>
        <v>22</v>
      </c>
      <c r="Y9" s="489">
        <f t="shared" si="1"/>
        <v>274</v>
      </c>
      <c r="Z9" s="490">
        <f t="shared" si="2"/>
        <v>296</v>
      </c>
      <c r="AA9" s="496"/>
      <c r="AB9" s="496"/>
      <c r="AC9" s="488"/>
      <c r="AD9" s="497"/>
      <c r="AE9" s="497"/>
      <c r="AF9" s="498"/>
      <c r="AG9" s="497"/>
      <c r="AH9" s="497"/>
      <c r="AI9" s="498"/>
      <c r="AJ9" s="497"/>
      <c r="AK9" s="497"/>
      <c r="AL9" s="498"/>
      <c r="AM9" s="497"/>
      <c r="AN9" s="497"/>
      <c r="AO9" s="498"/>
      <c r="AP9" s="489"/>
      <c r="AQ9" s="489"/>
      <c r="AR9" s="499"/>
      <c r="AS9" s="487">
        <f t="shared" si="4"/>
        <v>3</v>
      </c>
      <c r="AT9" s="487">
        <f t="shared" si="5"/>
        <v>56</v>
      </c>
      <c r="AU9" s="488">
        <f t="shared" si="6"/>
        <v>59</v>
      </c>
      <c r="AV9" s="491">
        <f t="shared" si="7"/>
        <v>6</v>
      </c>
      <c r="AW9" s="491">
        <f t="shared" si="8"/>
        <v>68</v>
      </c>
      <c r="AX9" s="492">
        <f t="shared" si="9"/>
        <v>74</v>
      </c>
      <c r="AY9" s="487">
        <f t="shared" si="10"/>
        <v>5</v>
      </c>
      <c r="AZ9" s="487">
        <f t="shared" si="11"/>
        <v>73</v>
      </c>
      <c r="BA9" s="488">
        <f t="shared" si="12"/>
        <v>78</v>
      </c>
      <c r="BB9" s="487">
        <f t="shared" si="13"/>
        <v>6</v>
      </c>
      <c r="BC9" s="487">
        <f t="shared" si="29"/>
        <v>52</v>
      </c>
      <c r="BD9" s="488">
        <f t="shared" si="14"/>
        <v>58</v>
      </c>
      <c r="BE9" s="489">
        <f t="shared" si="15"/>
        <v>2</v>
      </c>
      <c r="BF9" s="489">
        <f t="shared" si="31"/>
        <v>16</v>
      </c>
      <c r="BG9" s="488">
        <f t="shared" si="16"/>
        <v>18</v>
      </c>
      <c r="BH9" s="487"/>
      <c r="BI9" s="487">
        <f t="shared" ref="BI9:BI16" si="32">V9</f>
        <v>9</v>
      </c>
      <c r="BJ9" s="488">
        <f t="shared" si="18"/>
        <v>9</v>
      </c>
      <c r="BK9" s="489">
        <f t="shared" si="19"/>
        <v>22</v>
      </c>
      <c r="BL9" s="489">
        <f t="shared" si="20"/>
        <v>274</v>
      </c>
      <c r="BM9" s="493">
        <f t="shared" si="21"/>
        <v>296</v>
      </c>
    </row>
    <row r="10" spans="1:65" ht="21.75" x14ac:dyDescent="0.5">
      <c r="A10" s="483"/>
      <c r="B10" s="484">
        <v>5</v>
      </c>
      <c r="C10" s="494" t="s">
        <v>12</v>
      </c>
      <c r="D10" s="485" t="str">
        <f>data66!A7</f>
        <v>วิทยาศาสตร์การกีฬา</v>
      </c>
      <c r="E10" s="495" t="s">
        <v>14</v>
      </c>
      <c r="F10" s="487">
        <f>data66!B7</f>
        <v>77</v>
      </c>
      <c r="G10" s="487">
        <f>data66!C7</f>
        <v>10</v>
      </c>
      <c r="H10" s="488">
        <f t="shared" si="22"/>
        <v>87</v>
      </c>
      <c r="I10" s="487">
        <f>data66!D7</f>
        <v>71</v>
      </c>
      <c r="J10" s="487">
        <f>data66!E7</f>
        <v>19</v>
      </c>
      <c r="K10" s="488">
        <f t="shared" si="23"/>
        <v>90</v>
      </c>
      <c r="L10" s="487">
        <f>data66!F7</f>
        <v>97</v>
      </c>
      <c r="M10" s="487">
        <f>data66!G7</f>
        <v>28</v>
      </c>
      <c r="N10" s="488">
        <f t="shared" si="24"/>
        <v>125</v>
      </c>
      <c r="O10" s="487">
        <f>data66!H7</f>
        <v>64</v>
      </c>
      <c r="P10" s="487">
        <f>data66!I7</f>
        <v>11</v>
      </c>
      <c r="Q10" s="488">
        <f t="shared" si="25"/>
        <v>75</v>
      </c>
      <c r="R10" s="489">
        <f>data66!J7</f>
        <v>29</v>
      </c>
      <c r="S10" s="489">
        <f>data66!K7</f>
        <v>4</v>
      </c>
      <c r="T10" s="488">
        <f t="shared" si="26"/>
        <v>33</v>
      </c>
      <c r="U10" s="487">
        <f>data66!L7</f>
        <v>14</v>
      </c>
      <c r="V10" s="487">
        <f>data66!M7</f>
        <v>3</v>
      </c>
      <c r="W10" s="488">
        <f t="shared" si="30"/>
        <v>17</v>
      </c>
      <c r="X10" s="489">
        <f t="shared" si="0"/>
        <v>352</v>
      </c>
      <c r="Y10" s="489">
        <f t="shared" si="1"/>
        <v>75</v>
      </c>
      <c r="Z10" s="490">
        <f t="shared" si="2"/>
        <v>427</v>
      </c>
      <c r="AA10" s="496"/>
      <c r="AB10" s="496"/>
      <c r="AC10" s="488"/>
      <c r="AD10" s="497"/>
      <c r="AE10" s="497"/>
      <c r="AF10" s="498"/>
      <c r="AG10" s="497"/>
      <c r="AH10" s="497"/>
      <c r="AI10" s="498"/>
      <c r="AJ10" s="497"/>
      <c r="AK10" s="497"/>
      <c r="AL10" s="498"/>
      <c r="AM10" s="497"/>
      <c r="AN10" s="497"/>
      <c r="AO10" s="498"/>
      <c r="AP10" s="489"/>
      <c r="AQ10" s="489"/>
      <c r="AR10" s="499"/>
      <c r="AS10" s="487">
        <f t="shared" si="4"/>
        <v>77</v>
      </c>
      <c r="AT10" s="487">
        <f t="shared" si="5"/>
        <v>10</v>
      </c>
      <c r="AU10" s="488">
        <f t="shared" si="6"/>
        <v>87</v>
      </c>
      <c r="AV10" s="491">
        <f t="shared" si="7"/>
        <v>71</v>
      </c>
      <c r="AW10" s="491">
        <f t="shared" si="8"/>
        <v>19</v>
      </c>
      <c r="AX10" s="492">
        <f t="shared" si="9"/>
        <v>90</v>
      </c>
      <c r="AY10" s="487">
        <f t="shared" si="10"/>
        <v>97</v>
      </c>
      <c r="AZ10" s="487">
        <f t="shared" si="11"/>
        <v>28</v>
      </c>
      <c r="BA10" s="488">
        <f t="shared" si="12"/>
        <v>125</v>
      </c>
      <c r="BB10" s="487">
        <f t="shared" si="13"/>
        <v>64</v>
      </c>
      <c r="BC10" s="487">
        <f t="shared" si="29"/>
        <v>11</v>
      </c>
      <c r="BD10" s="488">
        <f t="shared" si="14"/>
        <v>75</v>
      </c>
      <c r="BE10" s="489">
        <f t="shared" si="15"/>
        <v>29</v>
      </c>
      <c r="BF10" s="489">
        <f t="shared" si="31"/>
        <v>4</v>
      </c>
      <c r="BG10" s="488">
        <f t="shared" si="16"/>
        <v>33</v>
      </c>
      <c r="BH10" s="487">
        <f t="shared" si="17"/>
        <v>14</v>
      </c>
      <c r="BI10" s="487">
        <f t="shared" si="32"/>
        <v>3</v>
      </c>
      <c r="BJ10" s="488">
        <f t="shared" si="18"/>
        <v>17</v>
      </c>
      <c r="BK10" s="489">
        <f t="shared" si="19"/>
        <v>352</v>
      </c>
      <c r="BL10" s="489">
        <f t="shared" si="20"/>
        <v>75</v>
      </c>
      <c r="BM10" s="493">
        <f t="shared" si="21"/>
        <v>427</v>
      </c>
    </row>
    <row r="11" spans="1:65" ht="21.75" x14ac:dyDescent="0.5">
      <c r="A11" s="483"/>
      <c r="B11" s="484">
        <v>6</v>
      </c>
      <c r="C11" s="494" t="s">
        <v>12</v>
      </c>
      <c r="D11" s="485" t="str">
        <f>data66!A8</f>
        <v>วิทยาศาสตร์สิ่งแวดล้อม</v>
      </c>
      <c r="E11" s="495" t="s">
        <v>14</v>
      </c>
      <c r="F11" s="487"/>
      <c r="G11" s="487"/>
      <c r="H11" s="488"/>
      <c r="I11" s="487">
        <f>data66!D8</f>
        <v>2</v>
      </c>
      <c r="J11" s="487">
        <f>data66!E8</f>
        <v>2</v>
      </c>
      <c r="K11" s="488">
        <f t="shared" si="23"/>
        <v>4</v>
      </c>
      <c r="L11" s="487">
        <f>data66!F8</f>
        <v>7</v>
      </c>
      <c r="M11" s="487">
        <f>data66!G8</f>
        <v>7</v>
      </c>
      <c r="N11" s="488">
        <f t="shared" si="24"/>
        <v>14</v>
      </c>
      <c r="O11" s="487">
        <f>data66!H8</f>
        <v>2</v>
      </c>
      <c r="P11" s="487">
        <f>data66!I8</f>
        <v>3</v>
      </c>
      <c r="Q11" s="488">
        <f t="shared" si="25"/>
        <v>5</v>
      </c>
      <c r="R11" s="489"/>
      <c r="S11" s="489">
        <f>data66!K8</f>
        <v>2</v>
      </c>
      <c r="T11" s="488">
        <f t="shared" si="26"/>
        <v>2</v>
      </c>
      <c r="U11" s="487"/>
      <c r="V11" s="487"/>
      <c r="W11" s="488"/>
      <c r="X11" s="489">
        <f t="shared" si="0"/>
        <v>11</v>
      </c>
      <c r="Y11" s="489">
        <f t="shared" si="1"/>
        <v>14</v>
      </c>
      <c r="Z11" s="490">
        <f t="shared" si="2"/>
        <v>25</v>
      </c>
      <c r="AA11" s="496"/>
      <c r="AB11" s="496"/>
      <c r="AC11" s="488"/>
      <c r="AD11" s="497"/>
      <c r="AE11" s="497"/>
      <c r="AF11" s="498"/>
      <c r="AG11" s="497"/>
      <c r="AH11" s="497"/>
      <c r="AI11" s="498"/>
      <c r="AJ11" s="497"/>
      <c r="AK11" s="497"/>
      <c r="AL11" s="498"/>
      <c r="AM11" s="497"/>
      <c r="AN11" s="497"/>
      <c r="AO11" s="498"/>
      <c r="AP11" s="489"/>
      <c r="AQ11" s="489"/>
      <c r="AR11" s="499"/>
      <c r="AS11" s="487"/>
      <c r="AT11" s="487"/>
      <c r="AU11" s="488"/>
      <c r="AV11" s="491">
        <f t="shared" si="7"/>
        <v>2</v>
      </c>
      <c r="AW11" s="491">
        <f t="shared" si="8"/>
        <v>2</v>
      </c>
      <c r="AX11" s="492">
        <f t="shared" si="9"/>
        <v>4</v>
      </c>
      <c r="AY11" s="487">
        <f t="shared" si="10"/>
        <v>7</v>
      </c>
      <c r="AZ11" s="487">
        <f t="shared" si="11"/>
        <v>7</v>
      </c>
      <c r="BA11" s="488">
        <f t="shared" si="12"/>
        <v>14</v>
      </c>
      <c r="BB11" s="487">
        <f t="shared" si="13"/>
        <v>2</v>
      </c>
      <c r="BC11" s="487">
        <f t="shared" si="29"/>
        <v>3</v>
      </c>
      <c r="BD11" s="488">
        <f t="shared" si="14"/>
        <v>5</v>
      </c>
      <c r="BE11" s="489"/>
      <c r="BF11" s="489">
        <f t="shared" si="31"/>
        <v>2</v>
      </c>
      <c r="BG11" s="488">
        <f t="shared" si="16"/>
        <v>2</v>
      </c>
      <c r="BH11" s="487"/>
      <c r="BI11" s="487"/>
      <c r="BJ11" s="488"/>
      <c r="BK11" s="489">
        <f t="shared" si="19"/>
        <v>11</v>
      </c>
      <c r="BL11" s="489">
        <f t="shared" si="20"/>
        <v>14</v>
      </c>
      <c r="BM11" s="493">
        <f t="shared" si="21"/>
        <v>25</v>
      </c>
    </row>
    <row r="12" spans="1:65" ht="21.75" x14ac:dyDescent="0.5">
      <c r="A12" s="483"/>
      <c r="B12" s="484">
        <v>7</v>
      </c>
      <c r="C12" s="494" t="s">
        <v>90</v>
      </c>
      <c r="D12" s="485" t="str">
        <f>data66!A9</f>
        <v>วิศวกรรมโลจิสติกส์</v>
      </c>
      <c r="E12" s="495" t="s">
        <v>14</v>
      </c>
      <c r="F12" s="487">
        <f>data66!B9</f>
        <v>5</v>
      </c>
      <c r="G12" s="487">
        <f>data66!C9</f>
        <v>9</v>
      </c>
      <c r="H12" s="488">
        <f t="shared" si="22"/>
        <v>14</v>
      </c>
      <c r="I12" s="487">
        <f>data66!D9</f>
        <v>7</v>
      </c>
      <c r="J12" s="487">
        <f>data66!E9</f>
        <v>9</v>
      </c>
      <c r="K12" s="488">
        <f t="shared" si="23"/>
        <v>16</v>
      </c>
      <c r="L12" s="487">
        <f>data66!F9</f>
        <v>5</v>
      </c>
      <c r="M12" s="487">
        <f>data66!G9</f>
        <v>21</v>
      </c>
      <c r="N12" s="488">
        <f t="shared" si="24"/>
        <v>26</v>
      </c>
      <c r="O12" s="487">
        <f>data66!H9</f>
        <v>5</v>
      </c>
      <c r="P12" s="487">
        <f>data66!I9</f>
        <v>25</v>
      </c>
      <c r="Q12" s="488">
        <f t="shared" si="25"/>
        <v>30</v>
      </c>
      <c r="R12" s="489">
        <f>data66!J9</f>
        <v>2</v>
      </c>
      <c r="S12" s="489">
        <f>data66!K9</f>
        <v>7</v>
      </c>
      <c r="T12" s="488">
        <f t="shared" si="26"/>
        <v>9</v>
      </c>
      <c r="U12" s="487">
        <f>data66!L9</f>
        <v>3</v>
      </c>
      <c r="V12" s="487">
        <f>data66!M9</f>
        <v>2</v>
      </c>
      <c r="W12" s="488">
        <f t="shared" si="30"/>
        <v>5</v>
      </c>
      <c r="X12" s="489">
        <f t="shared" si="0"/>
        <v>27</v>
      </c>
      <c r="Y12" s="489">
        <f t="shared" si="1"/>
        <v>73</v>
      </c>
      <c r="Z12" s="490">
        <f t="shared" si="2"/>
        <v>100</v>
      </c>
      <c r="AA12" s="496"/>
      <c r="AB12" s="496"/>
      <c r="AC12" s="488"/>
      <c r="AD12" s="497"/>
      <c r="AE12" s="497"/>
      <c r="AF12" s="498"/>
      <c r="AG12" s="497"/>
      <c r="AH12" s="497"/>
      <c r="AI12" s="498"/>
      <c r="AJ12" s="497"/>
      <c r="AK12" s="497"/>
      <c r="AL12" s="498"/>
      <c r="AM12" s="497"/>
      <c r="AN12" s="497"/>
      <c r="AO12" s="498"/>
      <c r="AP12" s="489"/>
      <c r="AQ12" s="489"/>
      <c r="AR12" s="499"/>
      <c r="AS12" s="487">
        <f t="shared" si="4"/>
        <v>5</v>
      </c>
      <c r="AT12" s="487">
        <f t="shared" si="5"/>
        <v>9</v>
      </c>
      <c r="AU12" s="488">
        <f t="shared" si="6"/>
        <v>14</v>
      </c>
      <c r="AV12" s="491">
        <f t="shared" si="7"/>
        <v>7</v>
      </c>
      <c r="AW12" s="491">
        <f t="shared" si="8"/>
        <v>9</v>
      </c>
      <c r="AX12" s="492">
        <f t="shared" si="9"/>
        <v>16</v>
      </c>
      <c r="AY12" s="487">
        <f t="shared" si="10"/>
        <v>5</v>
      </c>
      <c r="AZ12" s="487">
        <f t="shared" si="11"/>
        <v>21</v>
      </c>
      <c r="BA12" s="488">
        <f t="shared" si="12"/>
        <v>26</v>
      </c>
      <c r="BB12" s="487">
        <f t="shared" si="13"/>
        <v>5</v>
      </c>
      <c r="BC12" s="487">
        <f t="shared" si="29"/>
        <v>25</v>
      </c>
      <c r="BD12" s="488">
        <f t="shared" si="14"/>
        <v>30</v>
      </c>
      <c r="BE12" s="489">
        <f t="shared" si="15"/>
        <v>2</v>
      </c>
      <c r="BF12" s="489">
        <f t="shared" si="31"/>
        <v>7</v>
      </c>
      <c r="BG12" s="488">
        <f t="shared" si="16"/>
        <v>9</v>
      </c>
      <c r="BH12" s="487">
        <f t="shared" si="17"/>
        <v>3</v>
      </c>
      <c r="BI12" s="487">
        <f t="shared" si="32"/>
        <v>2</v>
      </c>
      <c r="BJ12" s="488">
        <f t="shared" si="18"/>
        <v>5</v>
      </c>
      <c r="BK12" s="489">
        <f t="shared" si="19"/>
        <v>27</v>
      </c>
      <c r="BL12" s="489">
        <f t="shared" si="20"/>
        <v>73</v>
      </c>
      <c r="BM12" s="493">
        <f t="shared" si="21"/>
        <v>100</v>
      </c>
    </row>
    <row r="13" spans="1:65" ht="21.75" x14ac:dyDescent="0.5">
      <c r="A13" s="483"/>
      <c r="B13" s="484">
        <v>8</v>
      </c>
      <c r="C13" s="494" t="s">
        <v>12</v>
      </c>
      <c r="D13" s="485" t="str">
        <f>data66!A10</f>
        <v>วิทยาศาสตร์และเทคโนโลยีการอาหาร</v>
      </c>
      <c r="E13" s="495" t="s">
        <v>14</v>
      </c>
      <c r="F13" s="487">
        <f>data66!B10</f>
        <v>2</v>
      </c>
      <c r="G13" s="487">
        <f>data66!C10</f>
        <v>6</v>
      </c>
      <c r="H13" s="488">
        <f t="shared" si="22"/>
        <v>8</v>
      </c>
      <c r="I13" s="487"/>
      <c r="J13" s="487"/>
      <c r="K13" s="488"/>
      <c r="L13" s="487">
        <f>data66!F10</f>
        <v>1</v>
      </c>
      <c r="M13" s="487">
        <f>data66!G10</f>
        <v>7</v>
      </c>
      <c r="N13" s="488">
        <f t="shared" si="24"/>
        <v>8</v>
      </c>
      <c r="O13" s="487"/>
      <c r="P13" s="487">
        <f>data66!I10</f>
        <v>7</v>
      </c>
      <c r="Q13" s="488">
        <f t="shared" si="25"/>
        <v>7</v>
      </c>
      <c r="R13" s="489"/>
      <c r="S13" s="489">
        <f>data66!K10</f>
        <v>3</v>
      </c>
      <c r="T13" s="488">
        <f t="shared" si="26"/>
        <v>3</v>
      </c>
      <c r="U13" s="487"/>
      <c r="V13" s="487">
        <f>data66!M10</f>
        <v>3</v>
      </c>
      <c r="W13" s="488">
        <f t="shared" si="30"/>
        <v>3</v>
      </c>
      <c r="X13" s="489">
        <f t="shared" si="0"/>
        <v>3</v>
      </c>
      <c r="Y13" s="489">
        <f t="shared" si="1"/>
        <v>26</v>
      </c>
      <c r="Z13" s="490">
        <f t="shared" si="2"/>
        <v>29</v>
      </c>
      <c r="AA13" s="496"/>
      <c r="AB13" s="496"/>
      <c r="AC13" s="488"/>
      <c r="AD13" s="497"/>
      <c r="AE13" s="497"/>
      <c r="AF13" s="498"/>
      <c r="AG13" s="497"/>
      <c r="AH13" s="497"/>
      <c r="AI13" s="498"/>
      <c r="AJ13" s="497"/>
      <c r="AK13" s="497"/>
      <c r="AL13" s="498"/>
      <c r="AM13" s="497"/>
      <c r="AN13" s="497"/>
      <c r="AO13" s="498"/>
      <c r="AP13" s="489"/>
      <c r="AQ13" s="489"/>
      <c r="AR13" s="499"/>
      <c r="AS13" s="487">
        <f t="shared" si="4"/>
        <v>2</v>
      </c>
      <c r="AT13" s="487">
        <f t="shared" si="5"/>
        <v>6</v>
      </c>
      <c r="AU13" s="488">
        <f t="shared" si="6"/>
        <v>8</v>
      </c>
      <c r="AV13" s="491"/>
      <c r="AW13" s="491"/>
      <c r="AX13" s="492"/>
      <c r="AY13" s="487">
        <f t="shared" si="10"/>
        <v>1</v>
      </c>
      <c r="AZ13" s="487">
        <f t="shared" si="11"/>
        <v>7</v>
      </c>
      <c r="BA13" s="488">
        <f t="shared" si="12"/>
        <v>8</v>
      </c>
      <c r="BB13" s="487"/>
      <c r="BC13" s="487">
        <f t="shared" si="29"/>
        <v>7</v>
      </c>
      <c r="BD13" s="488">
        <f t="shared" si="14"/>
        <v>7</v>
      </c>
      <c r="BE13" s="489"/>
      <c r="BF13" s="489">
        <f t="shared" si="31"/>
        <v>3</v>
      </c>
      <c r="BG13" s="488">
        <f t="shared" si="16"/>
        <v>3</v>
      </c>
      <c r="BH13" s="487"/>
      <c r="BI13" s="487">
        <f t="shared" si="32"/>
        <v>3</v>
      </c>
      <c r="BJ13" s="488">
        <f t="shared" si="18"/>
        <v>3</v>
      </c>
      <c r="BK13" s="489">
        <f t="shared" si="19"/>
        <v>3</v>
      </c>
      <c r="BL13" s="489">
        <f t="shared" si="20"/>
        <v>26</v>
      </c>
      <c r="BM13" s="493">
        <f t="shared" si="21"/>
        <v>29</v>
      </c>
    </row>
    <row r="14" spans="1:65" ht="21.75" x14ac:dyDescent="0.5">
      <c r="A14" s="483"/>
      <c r="B14" s="484">
        <v>9</v>
      </c>
      <c r="C14" s="494" t="s">
        <v>12</v>
      </c>
      <c r="D14" s="485" t="str">
        <f>data66!A11</f>
        <v>เทคโนโลยีการเกษตร</v>
      </c>
      <c r="E14" s="495" t="s">
        <v>14</v>
      </c>
      <c r="F14" s="487">
        <f>data66!B11</f>
        <v>9</v>
      </c>
      <c r="G14" s="487">
        <f>data66!C11</f>
        <v>7</v>
      </c>
      <c r="H14" s="488">
        <f t="shared" si="22"/>
        <v>16</v>
      </c>
      <c r="I14" s="487">
        <f>data66!D11</f>
        <v>4</v>
      </c>
      <c r="J14" s="487">
        <f>data66!E11</f>
        <v>4</v>
      </c>
      <c r="K14" s="488">
        <f t="shared" si="23"/>
        <v>8</v>
      </c>
      <c r="L14" s="487">
        <f>data66!F11</f>
        <v>13</v>
      </c>
      <c r="M14" s="487">
        <f>data66!G11</f>
        <v>11</v>
      </c>
      <c r="N14" s="488">
        <f t="shared" si="24"/>
        <v>24</v>
      </c>
      <c r="O14" s="487">
        <f>data66!H11</f>
        <v>3</v>
      </c>
      <c r="P14" s="487">
        <f>data66!I11</f>
        <v>5</v>
      </c>
      <c r="Q14" s="488">
        <f t="shared" si="25"/>
        <v>8</v>
      </c>
      <c r="R14" s="489">
        <f>data66!J11</f>
        <v>1</v>
      </c>
      <c r="S14" s="489">
        <f>data66!K11</f>
        <v>1</v>
      </c>
      <c r="T14" s="488">
        <f t="shared" si="26"/>
        <v>2</v>
      </c>
      <c r="U14" s="487">
        <f>data66!L11</f>
        <v>3</v>
      </c>
      <c r="V14" s="487"/>
      <c r="W14" s="488">
        <f t="shared" si="30"/>
        <v>3</v>
      </c>
      <c r="X14" s="489">
        <f t="shared" si="0"/>
        <v>33</v>
      </c>
      <c r="Y14" s="489">
        <f t="shared" si="1"/>
        <v>28</v>
      </c>
      <c r="Z14" s="490">
        <f t="shared" si="2"/>
        <v>61</v>
      </c>
      <c r="AA14" s="496"/>
      <c r="AB14" s="496"/>
      <c r="AC14" s="488"/>
      <c r="AD14" s="497"/>
      <c r="AE14" s="497"/>
      <c r="AF14" s="498"/>
      <c r="AG14" s="497"/>
      <c r="AH14" s="497"/>
      <c r="AI14" s="498"/>
      <c r="AJ14" s="497"/>
      <c r="AK14" s="497"/>
      <c r="AL14" s="498"/>
      <c r="AM14" s="497"/>
      <c r="AN14" s="497"/>
      <c r="AO14" s="498"/>
      <c r="AP14" s="489"/>
      <c r="AQ14" s="489"/>
      <c r="AR14" s="499"/>
      <c r="AS14" s="487">
        <f t="shared" si="4"/>
        <v>9</v>
      </c>
      <c r="AT14" s="487">
        <f t="shared" si="5"/>
        <v>7</v>
      </c>
      <c r="AU14" s="488">
        <f t="shared" si="6"/>
        <v>16</v>
      </c>
      <c r="AV14" s="491">
        <f t="shared" si="7"/>
        <v>4</v>
      </c>
      <c r="AW14" s="491">
        <f t="shared" si="8"/>
        <v>4</v>
      </c>
      <c r="AX14" s="492">
        <f t="shared" si="9"/>
        <v>8</v>
      </c>
      <c r="AY14" s="487">
        <f t="shared" si="10"/>
        <v>13</v>
      </c>
      <c r="AZ14" s="487">
        <f t="shared" si="11"/>
        <v>11</v>
      </c>
      <c r="BA14" s="488">
        <f t="shared" si="12"/>
        <v>24</v>
      </c>
      <c r="BB14" s="487">
        <f t="shared" si="13"/>
        <v>3</v>
      </c>
      <c r="BC14" s="487">
        <f t="shared" si="29"/>
        <v>5</v>
      </c>
      <c r="BD14" s="488">
        <f t="shared" si="14"/>
        <v>8</v>
      </c>
      <c r="BE14" s="489">
        <f t="shared" si="15"/>
        <v>1</v>
      </c>
      <c r="BF14" s="489">
        <f t="shared" si="31"/>
        <v>1</v>
      </c>
      <c r="BG14" s="488">
        <f t="shared" si="16"/>
        <v>2</v>
      </c>
      <c r="BH14" s="487">
        <f t="shared" si="17"/>
        <v>3</v>
      </c>
      <c r="BI14" s="487"/>
      <c r="BJ14" s="488">
        <f t="shared" si="18"/>
        <v>3</v>
      </c>
      <c r="BK14" s="489">
        <f t="shared" si="19"/>
        <v>33</v>
      </c>
      <c r="BL14" s="489">
        <f t="shared" si="20"/>
        <v>28</v>
      </c>
      <c r="BM14" s="493">
        <f t="shared" si="21"/>
        <v>61</v>
      </c>
    </row>
    <row r="15" spans="1:65" ht="21.75" x14ac:dyDescent="0.5">
      <c r="A15" s="483" t="s">
        <v>156</v>
      </c>
      <c r="B15" s="484">
        <v>10</v>
      </c>
      <c r="C15" s="494" t="s">
        <v>12</v>
      </c>
      <c r="D15" s="485" t="str">
        <f>data66!A12</f>
        <v>เทคโนโลยีการจัดการอุตสาหกรรม</v>
      </c>
      <c r="E15" s="495" t="s">
        <v>14</v>
      </c>
      <c r="F15" s="487">
        <f>data66!B12</f>
        <v>4</v>
      </c>
      <c r="G15" s="487">
        <f>data66!C12</f>
        <v>5</v>
      </c>
      <c r="H15" s="488">
        <f t="shared" si="22"/>
        <v>9</v>
      </c>
      <c r="I15" s="487">
        <f>data66!D12</f>
        <v>8</v>
      </c>
      <c r="J15" s="487">
        <f>data66!E12</f>
        <v>2</v>
      </c>
      <c r="K15" s="488">
        <f t="shared" si="23"/>
        <v>10</v>
      </c>
      <c r="L15" s="487">
        <f>data66!F12</f>
        <v>6</v>
      </c>
      <c r="M15" s="487"/>
      <c r="N15" s="488">
        <f t="shared" si="24"/>
        <v>6</v>
      </c>
      <c r="O15" s="487">
        <f>data66!H12</f>
        <v>8</v>
      </c>
      <c r="P15" s="487">
        <f>data66!I12</f>
        <v>4</v>
      </c>
      <c r="Q15" s="488">
        <f t="shared" si="25"/>
        <v>12</v>
      </c>
      <c r="R15" s="489"/>
      <c r="S15" s="489">
        <f>data66!K12</f>
        <v>2</v>
      </c>
      <c r="T15" s="488">
        <f t="shared" si="26"/>
        <v>2</v>
      </c>
      <c r="U15" s="487">
        <f>data66!L12</f>
        <v>2</v>
      </c>
      <c r="V15" s="487"/>
      <c r="W15" s="488">
        <f t="shared" si="30"/>
        <v>2</v>
      </c>
      <c r="X15" s="489">
        <f t="shared" si="0"/>
        <v>28</v>
      </c>
      <c r="Y15" s="489">
        <f t="shared" si="1"/>
        <v>13</v>
      </c>
      <c r="Z15" s="490">
        <f t="shared" si="2"/>
        <v>41</v>
      </c>
      <c r="AA15" s="496"/>
      <c r="AB15" s="496"/>
      <c r="AC15" s="488"/>
      <c r="AD15" s="497"/>
      <c r="AE15" s="497"/>
      <c r="AF15" s="498"/>
      <c r="AG15" s="497"/>
      <c r="AH15" s="497"/>
      <c r="AI15" s="498"/>
      <c r="AJ15" s="497"/>
      <c r="AK15" s="497"/>
      <c r="AL15" s="498"/>
      <c r="AM15" s="497"/>
      <c r="AN15" s="497"/>
      <c r="AO15" s="498"/>
      <c r="AP15" s="489"/>
      <c r="AQ15" s="489"/>
      <c r="AR15" s="499"/>
      <c r="AS15" s="487">
        <f t="shared" si="4"/>
        <v>4</v>
      </c>
      <c r="AT15" s="487">
        <f t="shared" si="5"/>
        <v>5</v>
      </c>
      <c r="AU15" s="488">
        <f t="shared" si="6"/>
        <v>9</v>
      </c>
      <c r="AV15" s="491">
        <f t="shared" si="7"/>
        <v>8</v>
      </c>
      <c r="AW15" s="491">
        <f t="shared" si="8"/>
        <v>2</v>
      </c>
      <c r="AX15" s="492">
        <f t="shared" si="9"/>
        <v>10</v>
      </c>
      <c r="AY15" s="487">
        <f t="shared" si="10"/>
        <v>6</v>
      </c>
      <c r="AZ15" s="487"/>
      <c r="BA15" s="488">
        <f t="shared" si="12"/>
        <v>6</v>
      </c>
      <c r="BB15" s="487">
        <f t="shared" si="13"/>
        <v>8</v>
      </c>
      <c r="BC15" s="487">
        <f t="shared" si="29"/>
        <v>4</v>
      </c>
      <c r="BD15" s="488">
        <f t="shared" si="14"/>
        <v>12</v>
      </c>
      <c r="BE15" s="489"/>
      <c r="BF15" s="489">
        <f t="shared" si="31"/>
        <v>2</v>
      </c>
      <c r="BG15" s="488">
        <f t="shared" si="16"/>
        <v>2</v>
      </c>
      <c r="BH15" s="487">
        <f t="shared" si="17"/>
        <v>2</v>
      </c>
      <c r="BI15" s="487"/>
      <c r="BJ15" s="488">
        <f t="shared" si="18"/>
        <v>2</v>
      </c>
      <c r="BK15" s="489">
        <f t="shared" si="19"/>
        <v>28</v>
      </c>
      <c r="BL15" s="489">
        <f t="shared" si="20"/>
        <v>13</v>
      </c>
      <c r="BM15" s="493">
        <f t="shared" si="21"/>
        <v>41</v>
      </c>
    </row>
    <row r="16" spans="1:65" ht="21.75" x14ac:dyDescent="0.5">
      <c r="A16" s="483" t="s">
        <v>156</v>
      </c>
      <c r="B16" s="484">
        <v>11</v>
      </c>
      <c r="C16" s="494" t="s">
        <v>20</v>
      </c>
      <c r="D16" s="485" t="str">
        <f>data66!A13</f>
        <v>ออกแบบผลิตภัณฑ์อุตสาหกรรม</v>
      </c>
      <c r="E16" s="495" t="s">
        <v>14</v>
      </c>
      <c r="F16" s="487">
        <f>data66!B13</f>
        <v>5</v>
      </c>
      <c r="G16" s="487">
        <f>data66!C13</f>
        <v>3</v>
      </c>
      <c r="H16" s="488">
        <f t="shared" si="22"/>
        <v>8</v>
      </c>
      <c r="I16" s="487">
        <f>data66!D13</f>
        <v>2</v>
      </c>
      <c r="J16" s="487"/>
      <c r="K16" s="488">
        <f t="shared" si="23"/>
        <v>2</v>
      </c>
      <c r="L16" s="487">
        <f>data66!F13</f>
        <v>5</v>
      </c>
      <c r="M16" s="487">
        <f>data66!G13</f>
        <v>1</v>
      </c>
      <c r="N16" s="488">
        <f t="shared" si="24"/>
        <v>6</v>
      </c>
      <c r="O16" s="487">
        <f>data66!H13</f>
        <v>3</v>
      </c>
      <c r="P16" s="487">
        <f>data66!I13</f>
        <v>5</v>
      </c>
      <c r="Q16" s="488">
        <f t="shared" si="25"/>
        <v>8</v>
      </c>
      <c r="R16" s="489">
        <f>data66!J13</f>
        <v>2</v>
      </c>
      <c r="S16" s="489"/>
      <c r="T16" s="488">
        <f t="shared" si="26"/>
        <v>2</v>
      </c>
      <c r="U16" s="487">
        <f>data66!L13</f>
        <v>1</v>
      </c>
      <c r="V16" s="487">
        <f>data66!M13</f>
        <v>1</v>
      </c>
      <c r="W16" s="488">
        <f t="shared" si="30"/>
        <v>2</v>
      </c>
      <c r="X16" s="489">
        <f t="shared" si="0"/>
        <v>18</v>
      </c>
      <c r="Y16" s="489">
        <f t="shared" si="1"/>
        <v>10</v>
      </c>
      <c r="Z16" s="490">
        <f t="shared" si="2"/>
        <v>28</v>
      </c>
      <c r="AA16" s="496"/>
      <c r="AB16" s="496"/>
      <c r="AC16" s="488"/>
      <c r="AD16" s="497"/>
      <c r="AE16" s="497"/>
      <c r="AF16" s="498"/>
      <c r="AG16" s="497"/>
      <c r="AH16" s="497"/>
      <c r="AI16" s="498"/>
      <c r="AJ16" s="497"/>
      <c r="AK16" s="497"/>
      <c r="AL16" s="498"/>
      <c r="AM16" s="497"/>
      <c r="AN16" s="497"/>
      <c r="AO16" s="498"/>
      <c r="AP16" s="489"/>
      <c r="AQ16" s="489"/>
      <c r="AR16" s="499"/>
      <c r="AS16" s="487">
        <f t="shared" si="4"/>
        <v>5</v>
      </c>
      <c r="AT16" s="487">
        <f t="shared" si="5"/>
        <v>3</v>
      </c>
      <c r="AU16" s="488">
        <f t="shared" si="6"/>
        <v>8</v>
      </c>
      <c r="AV16" s="491">
        <f t="shared" si="7"/>
        <v>2</v>
      </c>
      <c r="AW16" s="491"/>
      <c r="AX16" s="492">
        <f t="shared" si="9"/>
        <v>2</v>
      </c>
      <c r="AY16" s="487">
        <f t="shared" si="10"/>
        <v>5</v>
      </c>
      <c r="AZ16" s="487">
        <f t="shared" si="11"/>
        <v>1</v>
      </c>
      <c r="BA16" s="488">
        <f t="shared" si="12"/>
        <v>6</v>
      </c>
      <c r="BB16" s="487">
        <f t="shared" si="13"/>
        <v>3</v>
      </c>
      <c r="BC16" s="487">
        <f t="shared" si="29"/>
        <v>5</v>
      </c>
      <c r="BD16" s="488">
        <f t="shared" si="14"/>
        <v>8</v>
      </c>
      <c r="BE16" s="489">
        <f t="shared" si="15"/>
        <v>2</v>
      </c>
      <c r="BF16" s="489"/>
      <c r="BG16" s="488">
        <f t="shared" si="16"/>
        <v>2</v>
      </c>
      <c r="BH16" s="487">
        <f t="shared" si="17"/>
        <v>1</v>
      </c>
      <c r="BI16" s="487">
        <f t="shared" si="32"/>
        <v>1</v>
      </c>
      <c r="BJ16" s="488">
        <f t="shared" si="18"/>
        <v>2</v>
      </c>
      <c r="BK16" s="489">
        <f t="shared" si="19"/>
        <v>18</v>
      </c>
      <c r="BL16" s="489">
        <f t="shared" si="20"/>
        <v>10</v>
      </c>
      <c r="BM16" s="493">
        <f t="shared" si="21"/>
        <v>28</v>
      </c>
    </row>
    <row r="17" spans="1:65" ht="21.75" x14ac:dyDescent="0.5">
      <c r="A17" s="483"/>
      <c r="B17" s="484">
        <v>12</v>
      </c>
      <c r="C17" s="494" t="s">
        <v>20</v>
      </c>
      <c r="D17" s="485" t="str">
        <f>data66!A14</f>
        <v>เทคโนโลยีโยธาและสถาปัตยกรรม</v>
      </c>
      <c r="E17" s="495" t="s">
        <v>14</v>
      </c>
      <c r="F17" s="487">
        <f>data66!B14</f>
        <v>11</v>
      </c>
      <c r="G17" s="487">
        <f>data66!C14</f>
        <v>12</v>
      </c>
      <c r="H17" s="488">
        <f t="shared" si="22"/>
        <v>23</v>
      </c>
      <c r="I17" s="487">
        <f>data66!D14</f>
        <v>10</v>
      </c>
      <c r="J17" s="487">
        <f>data66!E14</f>
        <v>10</v>
      </c>
      <c r="K17" s="488">
        <f t="shared" si="23"/>
        <v>20</v>
      </c>
      <c r="L17" s="487">
        <f>data66!F14</f>
        <v>19</v>
      </c>
      <c r="M17" s="487">
        <f>data66!G14</f>
        <v>5</v>
      </c>
      <c r="N17" s="488">
        <f t="shared" si="24"/>
        <v>24</v>
      </c>
      <c r="O17" s="487">
        <f>data66!H14</f>
        <v>16</v>
      </c>
      <c r="P17" s="487">
        <f>data66!I14</f>
        <v>5</v>
      </c>
      <c r="Q17" s="488">
        <f t="shared" si="25"/>
        <v>21</v>
      </c>
      <c r="R17" s="489">
        <f>data66!J14</f>
        <v>9</v>
      </c>
      <c r="S17" s="489">
        <f>data66!K14</f>
        <v>3</v>
      </c>
      <c r="T17" s="488">
        <f t="shared" si="26"/>
        <v>12</v>
      </c>
      <c r="U17" s="487">
        <f>data66!L14</f>
        <v>6</v>
      </c>
      <c r="V17" s="487"/>
      <c r="W17" s="488">
        <f t="shared" si="30"/>
        <v>6</v>
      </c>
      <c r="X17" s="489">
        <f t="shared" si="0"/>
        <v>71</v>
      </c>
      <c r="Y17" s="489">
        <f t="shared" si="1"/>
        <v>35</v>
      </c>
      <c r="Z17" s="490">
        <f t="shared" si="2"/>
        <v>106</v>
      </c>
      <c r="AA17" s="496">
        <f>data66!N14</f>
        <v>7</v>
      </c>
      <c r="AB17" s="496">
        <f>data66!O14</f>
        <v>1</v>
      </c>
      <c r="AC17" s="488">
        <f>SUM(AA17:AB17)</f>
        <v>8</v>
      </c>
      <c r="AD17" s="497">
        <f>data66!P14</f>
        <v>11</v>
      </c>
      <c r="AE17" s="497">
        <f>data66!Q14</f>
        <v>3</v>
      </c>
      <c r="AF17" s="498">
        <f>SUM(AD17:AE17)</f>
        <v>14</v>
      </c>
      <c r="AG17" s="497">
        <f>data66!R14</f>
        <v>11</v>
      </c>
      <c r="AH17" s="497">
        <f>data66!S14</f>
        <v>1</v>
      </c>
      <c r="AI17" s="498">
        <f>SUM(AG17:AH17)</f>
        <v>12</v>
      </c>
      <c r="AJ17" s="497"/>
      <c r="AK17" s="497"/>
      <c r="AL17" s="498"/>
      <c r="AM17" s="497">
        <f>data66!X14</f>
        <v>3</v>
      </c>
      <c r="AN17" s="497"/>
      <c r="AO17" s="498">
        <f>SUM(AM17:AN17)</f>
        <v>3</v>
      </c>
      <c r="AP17" s="489">
        <f t="shared" si="27"/>
        <v>32</v>
      </c>
      <c r="AQ17" s="489">
        <f t="shared" si="28"/>
        <v>5</v>
      </c>
      <c r="AR17" s="499">
        <f t="shared" si="3"/>
        <v>37</v>
      </c>
      <c r="AS17" s="487">
        <f t="shared" si="4"/>
        <v>18</v>
      </c>
      <c r="AT17" s="487">
        <f t="shared" si="5"/>
        <v>13</v>
      </c>
      <c r="AU17" s="488">
        <f t="shared" si="6"/>
        <v>31</v>
      </c>
      <c r="AV17" s="491">
        <f t="shared" si="7"/>
        <v>21</v>
      </c>
      <c r="AW17" s="491">
        <f t="shared" si="8"/>
        <v>13</v>
      </c>
      <c r="AX17" s="492">
        <f t="shared" si="9"/>
        <v>34</v>
      </c>
      <c r="AY17" s="487">
        <f t="shared" si="10"/>
        <v>30</v>
      </c>
      <c r="AZ17" s="487">
        <f t="shared" si="11"/>
        <v>6</v>
      </c>
      <c r="BA17" s="488">
        <f t="shared" si="12"/>
        <v>36</v>
      </c>
      <c r="BB17" s="487">
        <f t="shared" si="13"/>
        <v>16</v>
      </c>
      <c r="BC17" s="487">
        <f t="shared" si="29"/>
        <v>5</v>
      </c>
      <c r="BD17" s="488">
        <f t="shared" si="14"/>
        <v>21</v>
      </c>
      <c r="BE17" s="489">
        <f t="shared" si="15"/>
        <v>12</v>
      </c>
      <c r="BF17" s="489">
        <f t="shared" si="31"/>
        <v>3</v>
      </c>
      <c r="BG17" s="488">
        <f t="shared" si="16"/>
        <v>15</v>
      </c>
      <c r="BH17" s="487">
        <f t="shared" si="17"/>
        <v>6</v>
      </c>
      <c r="BI17" s="487"/>
      <c r="BJ17" s="488">
        <f t="shared" si="18"/>
        <v>6</v>
      </c>
      <c r="BK17" s="489">
        <f t="shared" si="19"/>
        <v>103</v>
      </c>
      <c r="BL17" s="489">
        <f t="shared" si="20"/>
        <v>40</v>
      </c>
      <c r="BM17" s="493">
        <f t="shared" si="21"/>
        <v>143</v>
      </c>
    </row>
    <row r="18" spans="1:65" ht="21.75" x14ac:dyDescent="0.5">
      <c r="A18" s="483"/>
      <c r="B18" s="484">
        <v>13</v>
      </c>
      <c r="C18" s="494" t="s">
        <v>12</v>
      </c>
      <c r="D18" s="485" t="str">
        <f>data66!A15</f>
        <v>อาชีวอนามัยและความปลอดภัย</v>
      </c>
      <c r="E18" s="495" t="s">
        <v>14</v>
      </c>
      <c r="F18" s="487">
        <f>data66!B15</f>
        <v>3</v>
      </c>
      <c r="G18" s="487">
        <f>data66!C15</f>
        <v>33</v>
      </c>
      <c r="H18" s="488">
        <f t="shared" si="22"/>
        <v>36</v>
      </c>
      <c r="I18" s="487">
        <f>data66!D15</f>
        <v>5</v>
      </c>
      <c r="J18" s="487">
        <f>data66!E15</f>
        <v>36</v>
      </c>
      <c r="K18" s="488">
        <f t="shared" si="23"/>
        <v>41</v>
      </c>
      <c r="L18" s="487">
        <f>data66!F15</f>
        <v>2</v>
      </c>
      <c r="M18" s="487">
        <f>data66!G15</f>
        <v>43</v>
      </c>
      <c r="N18" s="488">
        <f t="shared" si="24"/>
        <v>45</v>
      </c>
      <c r="O18" s="487"/>
      <c r="P18" s="487"/>
      <c r="Q18" s="488"/>
      <c r="R18" s="489"/>
      <c r="S18" s="489"/>
      <c r="T18" s="488"/>
      <c r="U18" s="487"/>
      <c r="V18" s="487"/>
      <c r="W18" s="488"/>
      <c r="X18" s="489">
        <f t="shared" si="0"/>
        <v>10</v>
      </c>
      <c r="Y18" s="489">
        <f t="shared" si="1"/>
        <v>112</v>
      </c>
      <c r="Z18" s="490">
        <f t="shared" si="2"/>
        <v>122</v>
      </c>
      <c r="AA18" s="496"/>
      <c r="AB18" s="496"/>
      <c r="AC18" s="488"/>
      <c r="AD18" s="497"/>
      <c r="AE18" s="497"/>
      <c r="AF18" s="498"/>
      <c r="AG18" s="497"/>
      <c r="AH18" s="497"/>
      <c r="AI18" s="498"/>
      <c r="AJ18" s="497"/>
      <c r="AK18" s="497"/>
      <c r="AL18" s="498"/>
      <c r="AM18" s="497"/>
      <c r="AN18" s="497"/>
      <c r="AO18" s="498"/>
      <c r="AP18" s="489"/>
      <c r="AQ18" s="489"/>
      <c r="AR18" s="499"/>
      <c r="AS18" s="487">
        <f t="shared" si="4"/>
        <v>3</v>
      </c>
      <c r="AT18" s="487">
        <f t="shared" si="5"/>
        <v>33</v>
      </c>
      <c r="AU18" s="488">
        <f t="shared" si="6"/>
        <v>36</v>
      </c>
      <c r="AV18" s="491">
        <f t="shared" si="7"/>
        <v>5</v>
      </c>
      <c r="AW18" s="491">
        <f t="shared" si="8"/>
        <v>36</v>
      </c>
      <c r="AX18" s="492">
        <f t="shared" si="9"/>
        <v>41</v>
      </c>
      <c r="AY18" s="487">
        <f t="shared" si="10"/>
        <v>2</v>
      </c>
      <c r="AZ18" s="487">
        <f t="shared" si="11"/>
        <v>43</v>
      </c>
      <c r="BA18" s="488">
        <f t="shared" si="12"/>
        <v>45</v>
      </c>
      <c r="BB18" s="487"/>
      <c r="BC18" s="487"/>
      <c r="BD18" s="488"/>
      <c r="BE18" s="489"/>
      <c r="BF18" s="489"/>
      <c r="BG18" s="488"/>
      <c r="BH18" s="487"/>
      <c r="BI18" s="487"/>
      <c r="BJ18" s="488"/>
      <c r="BK18" s="489">
        <f t="shared" si="19"/>
        <v>10</v>
      </c>
      <c r="BL18" s="489">
        <f t="shared" si="20"/>
        <v>112</v>
      </c>
      <c r="BM18" s="493">
        <f t="shared" si="21"/>
        <v>122</v>
      </c>
    </row>
    <row r="19" spans="1:65" s="429" customFormat="1" ht="22.5" thickBot="1" x14ac:dyDescent="0.55000000000000004">
      <c r="A19" s="500" t="s">
        <v>21</v>
      </c>
      <c r="B19" s="501"/>
      <c r="C19" s="501"/>
      <c r="D19" s="501"/>
      <c r="E19" s="502"/>
      <c r="F19" s="503">
        <f>SUM(F6:F18)</f>
        <v>181</v>
      </c>
      <c r="G19" s="503">
        <f t="shared" ref="G19:BM19" si="33">SUM(G6:G18)</f>
        <v>149</v>
      </c>
      <c r="H19" s="503">
        <f t="shared" si="33"/>
        <v>330</v>
      </c>
      <c r="I19" s="503">
        <f t="shared" si="33"/>
        <v>152</v>
      </c>
      <c r="J19" s="503">
        <f t="shared" si="33"/>
        <v>157</v>
      </c>
      <c r="K19" s="503">
        <f t="shared" si="33"/>
        <v>309</v>
      </c>
      <c r="L19" s="503">
        <f t="shared" si="33"/>
        <v>216</v>
      </c>
      <c r="M19" s="503">
        <f t="shared" si="33"/>
        <v>205</v>
      </c>
      <c r="N19" s="503">
        <f t="shared" si="33"/>
        <v>421</v>
      </c>
      <c r="O19" s="503">
        <f t="shared" si="33"/>
        <v>145</v>
      </c>
      <c r="P19" s="503">
        <f t="shared" si="33"/>
        <v>124</v>
      </c>
      <c r="Q19" s="503">
        <f t="shared" si="33"/>
        <v>269</v>
      </c>
      <c r="R19" s="503">
        <f t="shared" si="33"/>
        <v>60</v>
      </c>
      <c r="S19" s="503">
        <f t="shared" si="33"/>
        <v>39</v>
      </c>
      <c r="T19" s="503">
        <f t="shared" si="33"/>
        <v>99</v>
      </c>
      <c r="U19" s="503">
        <f t="shared" si="33"/>
        <v>35</v>
      </c>
      <c r="V19" s="503">
        <f t="shared" si="33"/>
        <v>18</v>
      </c>
      <c r="W19" s="503">
        <f t="shared" si="33"/>
        <v>53</v>
      </c>
      <c r="X19" s="503">
        <f t="shared" si="33"/>
        <v>789</v>
      </c>
      <c r="Y19" s="503">
        <f t="shared" si="33"/>
        <v>692</v>
      </c>
      <c r="Z19" s="503">
        <f t="shared" si="33"/>
        <v>1481</v>
      </c>
      <c r="AA19" s="503">
        <f t="shared" si="33"/>
        <v>11</v>
      </c>
      <c r="AB19" s="503">
        <f t="shared" si="33"/>
        <v>1</v>
      </c>
      <c r="AC19" s="503">
        <f t="shared" si="33"/>
        <v>12</v>
      </c>
      <c r="AD19" s="503">
        <f t="shared" si="33"/>
        <v>16</v>
      </c>
      <c r="AE19" s="503">
        <f t="shared" si="33"/>
        <v>3</v>
      </c>
      <c r="AF19" s="503">
        <f t="shared" si="33"/>
        <v>19</v>
      </c>
      <c r="AG19" s="503">
        <f t="shared" si="33"/>
        <v>18</v>
      </c>
      <c r="AH19" s="503">
        <f t="shared" si="33"/>
        <v>4</v>
      </c>
      <c r="AI19" s="503">
        <f t="shared" si="33"/>
        <v>22</v>
      </c>
      <c r="AJ19" s="503"/>
      <c r="AK19" s="503"/>
      <c r="AL19" s="503"/>
      <c r="AM19" s="503">
        <f t="shared" si="33"/>
        <v>3</v>
      </c>
      <c r="AN19" s="503"/>
      <c r="AO19" s="503">
        <f t="shared" si="33"/>
        <v>3</v>
      </c>
      <c r="AP19" s="503">
        <f t="shared" si="33"/>
        <v>48</v>
      </c>
      <c r="AQ19" s="503">
        <f t="shared" si="33"/>
        <v>8</v>
      </c>
      <c r="AR19" s="503">
        <f t="shared" si="33"/>
        <v>56</v>
      </c>
      <c r="AS19" s="503">
        <f t="shared" si="33"/>
        <v>192</v>
      </c>
      <c r="AT19" s="503">
        <f t="shared" si="33"/>
        <v>150</v>
      </c>
      <c r="AU19" s="503">
        <f t="shared" si="33"/>
        <v>342</v>
      </c>
      <c r="AV19" s="503">
        <f t="shared" si="33"/>
        <v>168</v>
      </c>
      <c r="AW19" s="503">
        <f t="shared" si="33"/>
        <v>160</v>
      </c>
      <c r="AX19" s="503">
        <f t="shared" si="33"/>
        <v>328</v>
      </c>
      <c r="AY19" s="503">
        <f t="shared" si="33"/>
        <v>234</v>
      </c>
      <c r="AZ19" s="503">
        <f t="shared" si="33"/>
        <v>209</v>
      </c>
      <c r="BA19" s="503">
        <f t="shared" si="33"/>
        <v>443</v>
      </c>
      <c r="BB19" s="503">
        <f t="shared" si="33"/>
        <v>145</v>
      </c>
      <c r="BC19" s="503">
        <f t="shared" si="33"/>
        <v>124</v>
      </c>
      <c r="BD19" s="503">
        <f t="shared" si="33"/>
        <v>269</v>
      </c>
      <c r="BE19" s="503">
        <f t="shared" si="33"/>
        <v>63</v>
      </c>
      <c r="BF19" s="503">
        <f t="shared" si="33"/>
        <v>39</v>
      </c>
      <c r="BG19" s="503">
        <f t="shared" si="33"/>
        <v>102</v>
      </c>
      <c r="BH19" s="503">
        <f t="shared" si="33"/>
        <v>35</v>
      </c>
      <c r="BI19" s="503">
        <f t="shared" si="33"/>
        <v>18</v>
      </c>
      <c r="BJ19" s="503">
        <f t="shared" si="33"/>
        <v>53</v>
      </c>
      <c r="BK19" s="503">
        <f t="shared" si="33"/>
        <v>837</v>
      </c>
      <c r="BL19" s="503">
        <f t="shared" si="33"/>
        <v>700</v>
      </c>
      <c r="BM19" s="503">
        <f t="shared" si="33"/>
        <v>1537</v>
      </c>
    </row>
    <row r="20" spans="1:65" s="429" customFormat="1" ht="21.75" x14ac:dyDescent="0.5">
      <c r="A20" s="504" t="s">
        <v>22</v>
      </c>
      <c r="B20" s="505"/>
      <c r="C20" s="505"/>
      <c r="D20" s="505"/>
      <c r="E20" s="505"/>
      <c r="F20" s="506"/>
      <c r="G20" s="506"/>
      <c r="H20" s="506"/>
      <c r="I20" s="506"/>
      <c r="J20" s="506"/>
      <c r="K20" s="506"/>
      <c r="L20" s="506"/>
      <c r="M20" s="506"/>
      <c r="N20" s="506"/>
      <c r="O20" s="506"/>
      <c r="P20" s="506"/>
      <c r="Q20" s="506"/>
      <c r="R20" s="506"/>
      <c r="S20" s="506"/>
      <c r="T20" s="506"/>
      <c r="U20" s="506"/>
      <c r="V20" s="506"/>
      <c r="W20" s="506"/>
      <c r="X20" s="506"/>
      <c r="Y20" s="506"/>
      <c r="Z20" s="506"/>
      <c r="AA20" s="506"/>
      <c r="AB20" s="506"/>
      <c r="AC20" s="506"/>
      <c r="AD20" s="506"/>
      <c r="AE20" s="506"/>
      <c r="AF20" s="506"/>
      <c r="AG20" s="506"/>
      <c r="AH20" s="506"/>
      <c r="AI20" s="506"/>
      <c r="AJ20" s="506"/>
      <c r="AK20" s="506"/>
      <c r="AL20" s="506"/>
      <c r="AM20" s="506"/>
      <c r="AN20" s="506"/>
      <c r="AO20" s="506"/>
      <c r="AP20" s="506"/>
      <c r="AQ20" s="506"/>
      <c r="AR20" s="506"/>
      <c r="AS20" s="506"/>
      <c r="AT20" s="506"/>
      <c r="AU20" s="506"/>
      <c r="AV20" s="506"/>
      <c r="AW20" s="506"/>
      <c r="AX20" s="506"/>
      <c r="AY20" s="506"/>
      <c r="AZ20" s="506"/>
      <c r="BA20" s="506"/>
      <c r="BB20" s="506"/>
      <c r="BC20" s="506"/>
      <c r="BD20" s="506"/>
      <c r="BE20" s="506"/>
      <c r="BF20" s="506"/>
      <c r="BG20" s="506"/>
      <c r="BH20" s="506"/>
      <c r="BI20" s="506"/>
      <c r="BJ20" s="506"/>
      <c r="BK20" s="506"/>
      <c r="BL20" s="506"/>
      <c r="BM20" s="507"/>
    </row>
    <row r="21" spans="1:65" ht="21.75" x14ac:dyDescent="0.5">
      <c r="A21" s="483"/>
      <c r="B21" s="484">
        <v>1</v>
      </c>
      <c r="C21" s="485" t="s">
        <v>23</v>
      </c>
      <c r="D21" s="485" t="str">
        <f>data66!A16</f>
        <v>การศึกษาปฐมวัย</v>
      </c>
      <c r="E21" s="486" t="s">
        <v>14</v>
      </c>
      <c r="F21" s="487">
        <f>data66!B16</f>
        <v>2</v>
      </c>
      <c r="G21" s="487">
        <f>data66!C16</f>
        <v>58</v>
      </c>
      <c r="H21" s="508">
        <f>SUM(F21:G21)</f>
        <v>60</v>
      </c>
      <c r="I21" s="487"/>
      <c r="J21" s="487">
        <f>data66!E16</f>
        <v>60</v>
      </c>
      <c r="K21" s="508">
        <f>SUM(J21)</f>
        <v>60</v>
      </c>
      <c r="L21" s="487"/>
      <c r="M21" s="487">
        <f>data66!G16</f>
        <v>56</v>
      </c>
      <c r="N21" s="509">
        <f>SUM(M21)</f>
        <v>56</v>
      </c>
      <c r="O21" s="487">
        <f>data66!H16</f>
        <v>1</v>
      </c>
      <c r="P21" s="487">
        <f>data66!I16</f>
        <v>75</v>
      </c>
      <c r="Q21" s="509">
        <f>SUM(O21:P21)</f>
        <v>76</v>
      </c>
      <c r="R21" s="489">
        <f>data66!J16</f>
        <v>1</v>
      </c>
      <c r="S21" s="489">
        <f>data66!K16</f>
        <v>61</v>
      </c>
      <c r="T21" s="509">
        <f>SUM(R21:S21)</f>
        <v>62</v>
      </c>
      <c r="U21" s="487"/>
      <c r="V21" s="487">
        <f>data66!M16</f>
        <v>5</v>
      </c>
      <c r="W21" s="509">
        <f>SUM(V21)</f>
        <v>5</v>
      </c>
      <c r="X21" s="489">
        <f t="shared" ref="X21:X32" si="34">F21+I21+L21+O21+R21+U21</f>
        <v>4</v>
      </c>
      <c r="Y21" s="489">
        <f t="shared" ref="Y21:Y32" si="35">G21+J21+M21+P21+S21+V21</f>
        <v>315</v>
      </c>
      <c r="Z21" s="510">
        <f t="shared" ref="Z21:Z32" si="36">SUM(X21:Y21)</f>
        <v>319</v>
      </c>
      <c r="AA21" s="489"/>
      <c r="AB21" s="489"/>
      <c r="AC21" s="509"/>
      <c r="AD21" s="487"/>
      <c r="AE21" s="487"/>
      <c r="AF21" s="508"/>
      <c r="AG21" s="487"/>
      <c r="AH21" s="487"/>
      <c r="AI21" s="509"/>
      <c r="AJ21" s="487"/>
      <c r="AK21" s="487"/>
      <c r="AL21" s="509"/>
      <c r="AM21" s="487"/>
      <c r="AN21" s="487"/>
      <c r="AO21" s="509"/>
      <c r="AP21" s="489"/>
      <c r="AQ21" s="489"/>
      <c r="AR21" s="510"/>
      <c r="AS21" s="487">
        <f t="shared" ref="AS21:AS35" si="37">F21+AA21</f>
        <v>2</v>
      </c>
      <c r="AT21" s="487">
        <f t="shared" ref="AT21:AT35" si="38">G21+AB21</f>
        <v>58</v>
      </c>
      <c r="AU21" s="509">
        <f t="shared" ref="AU21:AU35" si="39">SUM(AS21:AT21)</f>
        <v>60</v>
      </c>
      <c r="AV21" s="491"/>
      <c r="AW21" s="491">
        <f t="shared" ref="AW21:AW34" si="40">J21+AE21</f>
        <v>60</v>
      </c>
      <c r="AX21" s="508">
        <f t="shared" ref="AX21:AX34" si="41">SUM(AV21:AW21)</f>
        <v>60</v>
      </c>
      <c r="AY21" s="487"/>
      <c r="AZ21" s="487">
        <f t="shared" ref="AZ21:AZ35" si="42">M21+AH21</f>
        <v>56</v>
      </c>
      <c r="BA21" s="509">
        <f t="shared" ref="BA21:BA35" si="43">SUM(AY21:AZ21)</f>
        <v>56</v>
      </c>
      <c r="BB21" s="487">
        <f t="shared" ref="BB21:BB34" si="44">O21+AJ21</f>
        <v>1</v>
      </c>
      <c r="BC21" s="487">
        <f t="shared" ref="BC21:BC34" si="45">P21+AK21</f>
        <v>75</v>
      </c>
      <c r="BD21" s="509">
        <f t="shared" ref="BD21:BD34" si="46">SUM(BB21:BC21)</f>
        <v>76</v>
      </c>
      <c r="BE21" s="489">
        <f t="shared" ref="BE21:BE34" si="47">R21+AM21</f>
        <v>1</v>
      </c>
      <c r="BF21" s="489">
        <f t="shared" ref="BF21:BF34" si="48">S21+AN21</f>
        <v>61</v>
      </c>
      <c r="BG21" s="509">
        <f t="shared" ref="BG21:BG34" si="49">SUM(BE21:BF21)</f>
        <v>62</v>
      </c>
      <c r="BH21" s="487"/>
      <c r="BI21" s="487">
        <f t="shared" ref="BI21:BI31" si="50">V21</f>
        <v>5</v>
      </c>
      <c r="BJ21" s="509">
        <f t="shared" ref="BJ21:BJ31" si="51">SUM(BH21:BI21)</f>
        <v>5</v>
      </c>
      <c r="BK21" s="489">
        <f t="shared" ref="BK21:BK35" si="52">AS21+AV21+AY21+BB21+BE21+BH21</f>
        <v>4</v>
      </c>
      <c r="BL21" s="489">
        <f t="shared" ref="BL21:BL35" si="53">AT21+AW21+AZ21+BC21+BF21+BI21</f>
        <v>315</v>
      </c>
      <c r="BM21" s="511">
        <f t="shared" ref="BM21:BM35" si="54">SUM(BK21:BL21)</f>
        <v>319</v>
      </c>
    </row>
    <row r="22" spans="1:65" ht="21.75" x14ac:dyDescent="0.5">
      <c r="A22" s="483"/>
      <c r="B22" s="484">
        <v>2</v>
      </c>
      <c r="C22" s="494" t="s">
        <v>23</v>
      </c>
      <c r="D22" s="485" t="str">
        <f>data66!A17</f>
        <v>คณิตศาสตร์</v>
      </c>
      <c r="E22" s="495" t="s">
        <v>14</v>
      </c>
      <c r="F22" s="487">
        <f>data66!B17</f>
        <v>23</v>
      </c>
      <c r="G22" s="487">
        <f>data66!C17</f>
        <v>38</v>
      </c>
      <c r="H22" s="508">
        <f t="shared" ref="H22:H32" si="55">SUM(F22:G22)</f>
        <v>61</v>
      </c>
      <c r="I22" s="487">
        <f>data66!D17</f>
        <v>14</v>
      </c>
      <c r="J22" s="487">
        <f>data66!E17</f>
        <v>44</v>
      </c>
      <c r="K22" s="508">
        <f t="shared" ref="K22:K31" si="56">SUM(J22)</f>
        <v>44</v>
      </c>
      <c r="L22" s="487">
        <f>data66!F17</f>
        <v>19</v>
      </c>
      <c r="M22" s="487">
        <f>data66!G17</f>
        <v>39</v>
      </c>
      <c r="N22" s="509">
        <f t="shared" ref="N22:N31" si="57">SUM(M22)</f>
        <v>39</v>
      </c>
      <c r="O22" s="487">
        <f>data66!H17</f>
        <v>20</v>
      </c>
      <c r="P22" s="487">
        <f>data66!I17</f>
        <v>39</v>
      </c>
      <c r="Q22" s="509">
        <f t="shared" ref="Q22:Q31" si="58">SUM(O22:P22)</f>
        <v>59</v>
      </c>
      <c r="R22" s="489">
        <f>data66!J17</f>
        <v>19</v>
      </c>
      <c r="S22" s="489">
        <f>data66!K17</f>
        <v>45</v>
      </c>
      <c r="T22" s="509">
        <f t="shared" ref="T22:T31" si="59">SUM(R22:S22)</f>
        <v>64</v>
      </c>
      <c r="U22" s="487">
        <f>data66!L17</f>
        <v>2</v>
      </c>
      <c r="V22" s="487">
        <f>data66!M17</f>
        <v>1</v>
      </c>
      <c r="W22" s="509">
        <f t="shared" ref="W22:W31" si="60">SUM(V22)</f>
        <v>1</v>
      </c>
      <c r="X22" s="489">
        <f t="shared" si="34"/>
        <v>97</v>
      </c>
      <c r="Y22" s="489">
        <f t="shared" si="35"/>
        <v>206</v>
      </c>
      <c r="Z22" s="510">
        <f t="shared" si="36"/>
        <v>303</v>
      </c>
      <c r="AA22" s="496"/>
      <c r="AB22" s="496"/>
      <c r="AC22" s="512"/>
      <c r="AD22" s="497"/>
      <c r="AE22" s="497"/>
      <c r="AF22" s="513"/>
      <c r="AG22" s="497"/>
      <c r="AH22" s="497"/>
      <c r="AI22" s="512"/>
      <c r="AJ22" s="497"/>
      <c r="AK22" s="497"/>
      <c r="AL22" s="512"/>
      <c r="AM22" s="497"/>
      <c r="AN22" s="497"/>
      <c r="AO22" s="512"/>
      <c r="AP22" s="496"/>
      <c r="AQ22" s="496"/>
      <c r="AR22" s="514"/>
      <c r="AS22" s="487">
        <f t="shared" si="37"/>
        <v>23</v>
      </c>
      <c r="AT22" s="487">
        <f t="shared" si="38"/>
        <v>38</v>
      </c>
      <c r="AU22" s="509">
        <f t="shared" si="39"/>
        <v>61</v>
      </c>
      <c r="AV22" s="491">
        <f t="shared" ref="AV22:AV34" si="61">I22+AD22</f>
        <v>14</v>
      </c>
      <c r="AW22" s="491">
        <f t="shared" si="40"/>
        <v>44</v>
      </c>
      <c r="AX22" s="508">
        <f t="shared" si="41"/>
        <v>58</v>
      </c>
      <c r="AY22" s="487">
        <f t="shared" ref="AY22:AY35" si="62">L22+AG22</f>
        <v>19</v>
      </c>
      <c r="AZ22" s="487">
        <f t="shared" si="42"/>
        <v>39</v>
      </c>
      <c r="BA22" s="509">
        <f t="shared" si="43"/>
        <v>58</v>
      </c>
      <c r="BB22" s="487">
        <f t="shared" si="44"/>
        <v>20</v>
      </c>
      <c r="BC22" s="487">
        <f t="shared" si="45"/>
        <v>39</v>
      </c>
      <c r="BD22" s="509">
        <f t="shared" si="46"/>
        <v>59</v>
      </c>
      <c r="BE22" s="489">
        <f t="shared" si="47"/>
        <v>19</v>
      </c>
      <c r="BF22" s="489">
        <f t="shared" si="48"/>
        <v>45</v>
      </c>
      <c r="BG22" s="509">
        <f t="shared" si="49"/>
        <v>64</v>
      </c>
      <c r="BH22" s="487">
        <f t="shared" ref="BH22:BH31" si="63">U22</f>
        <v>2</v>
      </c>
      <c r="BI22" s="487">
        <f t="shared" si="50"/>
        <v>1</v>
      </c>
      <c r="BJ22" s="509">
        <f t="shared" si="51"/>
        <v>3</v>
      </c>
      <c r="BK22" s="489">
        <f t="shared" si="52"/>
        <v>97</v>
      </c>
      <c r="BL22" s="489">
        <f t="shared" si="53"/>
        <v>206</v>
      </c>
      <c r="BM22" s="511">
        <f t="shared" si="54"/>
        <v>303</v>
      </c>
    </row>
    <row r="23" spans="1:65" ht="21.75" x14ac:dyDescent="0.5">
      <c r="A23" s="483"/>
      <c r="B23" s="484">
        <v>3</v>
      </c>
      <c r="C23" s="494" t="s">
        <v>23</v>
      </c>
      <c r="D23" s="485" t="str">
        <f>data66!A18</f>
        <v>คอมพิวเตอร์ศึกษา</v>
      </c>
      <c r="E23" s="495" t="s">
        <v>14</v>
      </c>
      <c r="F23" s="487">
        <f>data66!B18</f>
        <v>27</v>
      </c>
      <c r="G23" s="487">
        <f>data66!C18</f>
        <v>33</v>
      </c>
      <c r="H23" s="508">
        <f t="shared" si="55"/>
        <v>60</v>
      </c>
      <c r="I23" s="487">
        <f>data66!D18</f>
        <v>21</v>
      </c>
      <c r="J23" s="487">
        <f>data66!E18</f>
        <v>33</v>
      </c>
      <c r="K23" s="508">
        <f t="shared" si="56"/>
        <v>33</v>
      </c>
      <c r="L23" s="487">
        <f>data66!F18</f>
        <v>23</v>
      </c>
      <c r="M23" s="487">
        <f>data66!G18</f>
        <v>37</v>
      </c>
      <c r="N23" s="509">
        <f t="shared" si="57"/>
        <v>37</v>
      </c>
      <c r="O23" s="487">
        <f>data66!H18</f>
        <v>22</v>
      </c>
      <c r="P23" s="487">
        <f>data66!I18</f>
        <v>26</v>
      </c>
      <c r="Q23" s="509">
        <f t="shared" si="58"/>
        <v>48</v>
      </c>
      <c r="R23" s="489">
        <f>data66!J18</f>
        <v>25</v>
      </c>
      <c r="S23" s="489">
        <f>data66!K18</f>
        <v>30</v>
      </c>
      <c r="T23" s="509">
        <f t="shared" si="59"/>
        <v>55</v>
      </c>
      <c r="U23" s="487">
        <f>data66!L18</f>
        <v>3</v>
      </c>
      <c r="V23" s="487"/>
      <c r="W23" s="509">
        <f t="shared" si="60"/>
        <v>0</v>
      </c>
      <c r="X23" s="489">
        <f t="shared" si="34"/>
        <v>121</v>
      </c>
      <c r="Y23" s="489">
        <f t="shared" si="35"/>
        <v>159</v>
      </c>
      <c r="Z23" s="510">
        <f t="shared" si="36"/>
        <v>280</v>
      </c>
      <c r="AA23" s="496"/>
      <c r="AB23" s="496"/>
      <c r="AC23" s="512"/>
      <c r="AD23" s="497"/>
      <c r="AE23" s="497"/>
      <c r="AF23" s="513"/>
      <c r="AG23" s="497"/>
      <c r="AH23" s="497"/>
      <c r="AI23" s="512"/>
      <c r="AJ23" s="497"/>
      <c r="AK23" s="497"/>
      <c r="AL23" s="512"/>
      <c r="AM23" s="497"/>
      <c r="AN23" s="497"/>
      <c r="AO23" s="512"/>
      <c r="AP23" s="496"/>
      <c r="AQ23" s="496"/>
      <c r="AR23" s="514"/>
      <c r="AS23" s="487">
        <f t="shared" si="37"/>
        <v>27</v>
      </c>
      <c r="AT23" s="487">
        <f t="shared" si="38"/>
        <v>33</v>
      </c>
      <c r="AU23" s="509">
        <f t="shared" si="39"/>
        <v>60</v>
      </c>
      <c r="AV23" s="491">
        <f t="shared" si="61"/>
        <v>21</v>
      </c>
      <c r="AW23" s="491">
        <f t="shared" si="40"/>
        <v>33</v>
      </c>
      <c r="AX23" s="508">
        <f t="shared" si="41"/>
        <v>54</v>
      </c>
      <c r="AY23" s="487">
        <f t="shared" si="62"/>
        <v>23</v>
      </c>
      <c r="AZ23" s="487">
        <f t="shared" si="42"/>
        <v>37</v>
      </c>
      <c r="BA23" s="509">
        <f t="shared" si="43"/>
        <v>60</v>
      </c>
      <c r="BB23" s="487">
        <f t="shared" si="44"/>
        <v>22</v>
      </c>
      <c r="BC23" s="487">
        <f t="shared" si="45"/>
        <v>26</v>
      </c>
      <c r="BD23" s="509">
        <f t="shared" si="46"/>
        <v>48</v>
      </c>
      <c r="BE23" s="489">
        <f t="shared" si="47"/>
        <v>25</v>
      </c>
      <c r="BF23" s="489">
        <f t="shared" si="48"/>
        <v>30</v>
      </c>
      <c r="BG23" s="509">
        <f t="shared" si="49"/>
        <v>55</v>
      </c>
      <c r="BH23" s="487">
        <f t="shared" si="63"/>
        <v>3</v>
      </c>
      <c r="BI23" s="487"/>
      <c r="BJ23" s="509">
        <f t="shared" si="51"/>
        <v>3</v>
      </c>
      <c r="BK23" s="489">
        <f t="shared" si="52"/>
        <v>121</v>
      </c>
      <c r="BL23" s="489">
        <f t="shared" si="53"/>
        <v>159</v>
      </c>
      <c r="BM23" s="511">
        <f t="shared" si="54"/>
        <v>280</v>
      </c>
    </row>
    <row r="24" spans="1:65" ht="21.75" x14ac:dyDescent="0.5">
      <c r="A24" s="483"/>
      <c r="B24" s="484">
        <v>4</v>
      </c>
      <c r="C24" s="494" t="s">
        <v>23</v>
      </c>
      <c r="D24" s="485" t="str">
        <f>data66!A19</f>
        <v>ภาษาอังกฤษ</v>
      </c>
      <c r="E24" s="495" t="s">
        <v>14</v>
      </c>
      <c r="F24" s="487">
        <f>data66!B19</f>
        <v>23</v>
      </c>
      <c r="G24" s="487">
        <f>data66!C19</f>
        <v>38</v>
      </c>
      <c r="H24" s="508">
        <f t="shared" si="55"/>
        <v>61</v>
      </c>
      <c r="I24" s="487">
        <f>data66!D19</f>
        <v>19</v>
      </c>
      <c r="J24" s="487">
        <f>data66!E19</f>
        <v>38</v>
      </c>
      <c r="K24" s="508">
        <f t="shared" si="56"/>
        <v>38</v>
      </c>
      <c r="L24" s="487">
        <f>data66!F19</f>
        <v>16</v>
      </c>
      <c r="M24" s="487">
        <f>data66!G19</f>
        <v>41</v>
      </c>
      <c r="N24" s="509">
        <f t="shared" si="57"/>
        <v>41</v>
      </c>
      <c r="O24" s="487">
        <f>data66!H19</f>
        <v>16</v>
      </c>
      <c r="P24" s="487">
        <f>data66!I19</f>
        <v>51</v>
      </c>
      <c r="Q24" s="509">
        <f t="shared" si="58"/>
        <v>67</v>
      </c>
      <c r="R24" s="489">
        <f>data66!J19</f>
        <v>13</v>
      </c>
      <c r="S24" s="489">
        <f>data66!K19</f>
        <v>49</v>
      </c>
      <c r="T24" s="509">
        <f t="shared" si="59"/>
        <v>62</v>
      </c>
      <c r="U24" s="487">
        <f>data66!L19</f>
        <v>1</v>
      </c>
      <c r="V24" s="487">
        <f>data66!M19</f>
        <v>6</v>
      </c>
      <c r="W24" s="509">
        <f t="shared" si="60"/>
        <v>6</v>
      </c>
      <c r="X24" s="489">
        <f t="shared" si="34"/>
        <v>88</v>
      </c>
      <c r="Y24" s="489">
        <f t="shared" si="35"/>
        <v>223</v>
      </c>
      <c r="Z24" s="510">
        <f t="shared" si="36"/>
        <v>311</v>
      </c>
      <c r="AA24" s="496"/>
      <c r="AB24" s="496"/>
      <c r="AC24" s="512"/>
      <c r="AD24" s="497"/>
      <c r="AE24" s="497"/>
      <c r="AF24" s="513"/>
      <c r="AG24" s="497"/>
      <c r="AH24" s="497"/>
      <c r="AI24" s="512"/>
      <c r="AJ24" s="497"/>
      <c r="AK24" s="497"/>
      <c r="AL24" s="512"/>
      <c r="AM24" s="497"/>
      <c r="AN24" s="497"/>
      <c r="AO24" s="512"/>
      <c r="AP24" s="496"/>
      <c r="AQ24" s="496"/>
      <c r="AR24" s="514"/>
      <c r="AS24" s="487">
        <f t="shared" si="37"/>
        <v>23</v>
      </c>
      <c r="AT24" s="487">
        <f t="shared" si="38"/>
        <v>38</v>
      </c>
      <c r="AU24" s="509">
        <f t="shared" si="39"/>
        <v>61</v>
      </c>
      <c r="AV24" s="491">
        <f t="shared" si="61"/>
        <v>19</v>
      </c>
      <c r="AW24" s="491">
        <f t="shared" si="40"/>
        <v>38</v>
      </c>
      <c r="AX24" s="508">
        <f t="shared" si="41"/>
        <v>57</v>
      </c>
      <c r="AY24" s="487">
        <f t="shared" si="62"/>
        <v>16</v>
      </c>
      <c r="AZ24" s="487">
        <f t="shared" si="42"/>
        <v>41</v>
      </c>
      <c r="BA24" s="509">
        <f t="shared" si="43"/>
        <v>57</v>
      </c>
      <c r="BB24" s="487">
        <f t="shared" si="44"/>
        <v>16</v>
      </c>
      <c r="BC24" s="487">
        <f t="shared" si="45"/>
        <v>51</v>
      </c>
      <c r="BD24" s="509">
        <f t="shared" si="46"/>
        <v>67</v>
      </c>
      <c r="BE24" s="489">
        <f t="shared" si="47"/>
        <v>13</v>
      </c>
      <c r="BF24" s="489">
        <f t="shared" si="48"/>
        <v>49</v>
      </c>
      <c r="BG24" s="509">
        <f t="shared" si="49"/>
        <v>62</v>
      </c>
      <c r="BH24" s="487">
        <f t="shared" si="63"/>
        <v>1</v>
      </c>
      <c r="BI24" s="487">
        <f t="shared" si="50"/>
        <v>6</v>
      </c>
      <c r="BJ24" s="509">
        <f t="shared" si="51"/>
        <v>7</v>
      </c>
      <c r="BK24" s="489">
        <f t="shared" si="52"/>
        <v>88</v>
      </c>
      <c r="BL24" s="489">
        <f t="shared" si="53"/>
        <v>223</v>
      </c>
      <c r="BM24" s="511">
        <f t="shared" si="54"/>
        <v>311</v>
      </c>
    </row>
    <row r="25" spans="1:65" ht="21.75" x14ac:dyDescent="0.5">
      <c r="A25" s="483"/>
      <c r="B25" s="484">
        <v>5</v>
      </c>
      <c r="C25" s="494" t="s">
        <v>23</v>
      </c>
      <c r="D25" s="485" t="str">
        <f>data66!A20</f>
        <v>ภาษาไทย</v>
      </c>
      <c r="E25" s="495" t="s">
        <v>14</v>
      </c>
      <c r="F25" s="487">
        <f>data66!B20</f>
        <v>15</v>
      </c>
      <c r="G25" s="487">
        <f>data66!C20</f>
        <v>45</v>
      </c>
      <c r="H25" s="508">
        <f t="shared" si="55"/>
        <v>60</v>
      </c>
      <c r="I25" s="487">
        <f>data66!D20</f>
        <v>5</v>
      </c>
      <c r="J25" s="487">
        <f>data66!E20</f>
        <v>54</v>
      </c>
      <c r="K25" s="508">
        <f t="shared" si="56"/>
        <v>54</v>
      </c>
      <c r="L25" s="487">
        <f>data66!F20</f>
        <v>6</v>
      </c>
      <c r="M25" s="487">
        <f>data66!G20</f>
        <v>52</v>
      </c>
      <c r="N25" s="509">
        <f t="shared" si="57"/>
        <v>52</v>
      </c>
      <c r="O25" s="487">
        <f>data66!H20</f>
        <v>9</v>
      </c>
      <c r="P25" s="487">
        <f>data66!I20</f>
        <v>62</v>
      </c>
      <c r="Q25" s="509">
        <f t="shared" si="58"/>
        <v>71</v>
      </c>
      <c r="R25" s="489">
        <f>data66!J20</f>
        <v>10</v>
      </c>
      <c r="S25" s="489">
        <f>data66!K20</f>
        <v>57</v>
      </c>
      <c r="T25" s="509">
        <f t="shared" si="59"/>
        <v>67</v>
      </c>
      <c r="U25" s="487"/>
      <c r="V25" s="487">
        <f>data66!M20</f>
        <v>2</v>
      </c>
      <c r="W25" s="509">
        <f t="shared" si="60"/>
        <v>2</v>
      </c>
      <c r="X25" s="489">
        <f t="shared" si="34"/>
        <v>45</v>
      </c>
      <c r="Y25" s="489">
        <f t="shared" si="35"/>
        <v>272</v>
      </c>
      <c r="Z25" s="510">
        <f t="shared" si="36"/>
        <v>317</v>
      </c>
      <c r="AA25" s="496"/>
      <c r="AB25" s="496"/>
      <c r="AC25" s="512"/>
      <c r="AD25" s="497"/>
      <c r="AE25" s="497"/>
      <c r="AF25" s="513"/>
      <c r="AG25" s="497"/>
      <c r="AH25" s="497"/>
      <c r="AI25" s="512"/>
      <c r="AJ25" s="497"/>
      <c r="AK25" s="497"/>
      <c r="AL25" s="512"/>
      <c r="AM25" s="497"/>
      <c r="AN25" s="497"/>
      <c r="AO25" s="512"/>
      <c r="AP25" s="496"/>
      <c r="AQ25" s="496"/>
      <c r="AR25" s="514"/>
      <c r="AS25" s="487">
        <f t="shared" si="37"/>
        <v>15</v>
      </c>
      <c r="AT25" s="487">
        <f t="shared" si="38"/>
        <v>45</v>
      </c>
      <c r="AU25" s="509">
        <f t="shared" si="39"/>
        <v>60</v>
      </c>
      <c r="AV25" s="491">
        <f t="shared" si="61"/>
        <v>5</v>
      </c>
      <c r="AW25" s="491">
        <f t="shared" si="40"/>
        <v>54</v>
      </c>
      <c r="AX25" s="508">
        <f t="shared" si="41"/>
        <v>59</v>
      </c>
      <c r="AY25" s="487">
        <f t="shared" si="62"/>
        <v>6</v>
      </c>
      <c r="AZ25" s="487">
        <f t="shared" si="42"/>
        <v>52</v>
      </c>
      <c r="BA25" s="509">
        <f t="shared" si="43"/>
        <v>58</v>
      </c>
      <c r="BB25" s="487">
        <f t="shared" si="44"/>
        <v>9</v>
      </c>
      <c r="BC25" s="487">
        <f t="shared" si="45"/>
        <v>62</v>
      </c>
      <c r="BD25" s="509">
        <f t="shared" si="46"/>
        <v>71</v>
      </c>
      <c r="BE25" s="489">
        <f t="shared" si="47"/>
        <v>10</v>
      </c>
      <c r="BF25" s="489">
        <f t="shared" si="48"/>
        <v>57</v>
      </c>
      <c r="BG25" s="509">
        <f t="shared" si="49"/>
        <v>67</v>
      </c>
      <c r="BH25" s="487"/>
      <c r="BI25" s="487">
        <f t="shared" si="50"/>
        <v>2</v>
      </c>
      <c r="BJ25" s="509">
        <f t="shared" si="51"/>
        <v>2</v>
      </c>
      <c r="BK25" s="489">
        <f t="shared" si="52"/>
        <v>45</v>
      </c>
      <c r="BL25" s="489">
        <f t="shared" si="53"/>
        <v>272</v>
      </c>
      <c r="BM25" s="511">
        <f t="shared" si="54"/>
        <v>317</v>
      </c>
    </row>
    <row r="26" spans="1:65" ht="21.75" x14ac:dyDescent="0.5">
      <c r="A26" s="483"/>
      <c r="B26" s="484">
        <v>6</v>
      </c>
      <c r="C26" s="494" t="s">
        <v>23</v>
      </c>
      <c r="D26" s="485" t="str">
        <f>data66!A21</f>
        <v>สังคมศึกษา</v>
      </c>
      <c r="E26" s="495" t="s">
        <v>14</v>
      </c>
      <c r="F26" s="487">
        <f>data66!B21</f>
        <v>25</v>
      </c>
      <c r="G26" s="487">
        <f>data66!C21</f>
        <v>35</v>
      </c>
      <c r="H26" s="508">
        <f t="shared" si="55"/>
        <v>60</v>
      </c>
      <c r="I26" s="487">
        <f>data66!D21</f>
        <v>15</v>
      </c>
      <c r="J26" s="487">
        <f>data66!E21</f>
        <v>43</v>
      </c>
      <c r="K26" s="508">
        <f t="shared" si="56"/>
        <v>43</v>
      </c>
      <c r="L26" s="487">
        <f>data66!F21</f>
        <v>16</v>
      </c>
      <c r="M26" s="487">
        <f>data66!G21</f>
        <v>39</v>
      </c>
      <c r="N26" s="509">
        <f t="shared" si="57"/>
        <v>39</v>
      </c>
      <c r="O26" s="487">
        <f>data66!H21</f>
        <v>16</v>
      </c>
      <c r="P26" s="487">
        <f>data66!I21</f>
        <v>48</v>
      </c>
      <c r="Q26" s="509">
        <f t="shared" si="58"/>
        <v>64</v>
      </c>
      <c r="R26" s="489">
        <f>data66!J21</f>
        <v>24</v>
      </c>
      <c r="S26" s="489">
        <f>data66!K21</f>
        <v>39</v>
      </c>
      <c r="T26" s="509">
        <f t="shared" si="59"/>
        <v>63</v>
      </c>
      <c r="U26" s="487">
        <f>data66!L21</f>
        <v>1</v>
      </c>
      <c r="V26" s="487">
        <f>data66!M21</f>
        <v>6</v>
      </c>
      <c r="W26" s="509">
        <f t="shared" si="60"/>
        <v>6</v>
      </c>
      <c r="X26" s="489">
        <f t="shared" si="34"/>
        <v>97</v>
      </c>
      <c r="Y26" s="489">
        <f t="shared" si="35"/>
        <v>210</v>
      </c>
      <c r="Z26" s="510">
        <f t="shared" si="36"/>
        <v>307</v>
      </c>
      <c r="AA26" s="496"/>
      <c r="AB26" s="496"/>
      <c r="AC26" s="512"/>
      <c r="AD26" s="497"/>
      <c r="AE26" s="497"/>
      <c r="AF26" s="513"/>
      <c r="AG26" s="497"/>
      <c r="AH26" s="497"/>
      <c r="AI26" s="512"/>
      <c r="AJ26" s="497"/>
      <c r="AK26" s="497"/>
      <c r="AL26" s="512"/>
      <c r="AM26" s="497"/>
      <c r="AN26" s="497"/>
      <c r="AO26" s="512"/>
      <c r="AP26" s="496"/>
      <c r="AQ26" s="496"/>
      <c r="AR26" s="514"/>
      <c r="AS26" s="487">
        <f t="shared" si="37"/>
        <v>25</v>
      </c>
      <c r="AT26" s="487">
        <f t="shared" si="38"/>
        <v>35</v>
      </c>
      <c r="AU26" s="509">
        <f t="shared" si="39"/>
        <v>60</v>
      </c>
      <c r="AV26" s="491">
        <f t="shared" si="61"/>
        <v>15</v>
      </c>
      <c r="AW26" s="491">
        <f t="shared" si="40"/>
        <v>43</v>
      </c>
      <c r="AX26" s="508">
        <f t="shared" si="41"/>
        <v>58</v>
      </c>
      <c r="AY26" s="487">
        <f t="shared" si="62"/>
        <v>16</v>
      </c>
      <c r="AZ26" s="487">
        <f t="shared" si="42"/>
        <v>39</v>
      </c>
      <c r="BA26" s="509">
        <f t="shared" si="43"/>
        <v>55</v>
      </c>
      <c r="BB26" s="487">
        <f t="shared" si="44"/>
        <v>16</v>
      </c>
      <c r="BC26" s="487">
        <f t="shared" si="45"/>
        <v>48</v>
      </c>
      <c r="BD26" s="509">
        <f t="shared" si="46"/>
        <v>64</v>
      </c>
      <c r="BE26" s="489">
        <f t="shared" si="47"/>
        <v>24</v>
      </c>
      <c r="BF26" s="489">
        <f t="shared" si="48"/>
        <v>39</v>
      </c>
      <c r="BG26" s="509">
        <f t="shared" si="49"/>
        <v>63</v>
      </c>
      <c r="BH26" s="487">
        <f t="shared" si="63"/>
        <v>1</v>
      </c>
      <c r="BI26" s="487">
        <f t="shared" si="50"/>
        <v>6</v>
      </c>
      <c r="BJ26" s="509">
        <f t="shared" si="51"/>
        <v>7</v>
      </c>
      <c r="BK26" s="489">
        <f t="shared" si="52"/>
        <v>97</v>
      </c>
      <c r="BL26" s="489">
        <f t="shared" si="53"/>
        <v>210</v>
      </c>
      <c r="BM26" s="511">
        <f t="shared" si="54"/>
        <v>307</v>
      </c>
    </row>
    <row r="27" spans="1:65" ht="21.75" x14ac:dyDescent="0.5">
      <c r="A27" s="483"/>
      <c r="B27" s="484">
        <v>7</v>
      </c>
      <c r="C27" s="494" t="s">
        <v>23</v>
      </c>
      <c r="D27" s="485" t="str">
        <f>data66!A22</f>
        <v>การประถมศึกษา</v>
      </c>
      <c r="E27" s="495" t="s">
        <v>14</v>
      </c>
      <c r="F27" s="487">
        <f>data66!B22</f>
        <v>8</v>
      </c>
      <c r="G27" s="487">
        <f>data66!C22</f>
        <v>52</v>
      </c>
      <c r="H27" s="508">
        <f t="shared" si="55"/>
        <v>60</v>
      </c>
      <c r="I27" s="487">
        <f>data66!D22</f>
        <v>4</v>
      </c>
      <c r="J27" s="487">
        <f>data66!E22</f>
        <v>56</v>
      </c>
      <c r="K27" s="508">
        <f t="shared" si="56"/>
        <v>56</v>
      </c>
      <c r="L27" s="487">
        <f>data66!F22</f>
        <v>4</v>
      </c>
      <c r="M27" s="487">
        <f>data66!G22</f>
        <v>56</v>
      </c>
      <c r="N27" s="509">
        <f t="shared" si="57"/>
        <v>56</v>
      </c>
      <c r="O27" s="487">
        <f>data66!H22</f>
        <v>1</v>
      </c>
      <c r="P27" s="487">
        <f>data66!I22</f>
        <v>69</v>
      </c>
      <c r="Q27" s="509">
        <f t="shared" si="58"/>
        <v>70</v>
      </c>
      <c r="R27" s="489">
        <f>data66!J22</f>
        <v>3</v>
      </c>
      <c r="S27" s="489">
        <f>data66!K22</f>
        <v>61</v>
      </c>
      <c r="T27" s="509">
        <f t="shared" si="59"/>
        <v>64</v>
      </c>
      <c r="U27" s="487"/>
      <c r="V27" s="487">
        <f>data66!M22</f>
        <v>2</v>
      </c>
      <c r="W27" s="509">
        <f t="shared" si="60"/>
        <v>2</v>
      </c>
      <c r="X27" s="489">
        <f t="shared" si="34"/>
        <v>20</v>
      </c>
      <c r="Y27" s="489">
        <f t="shared" si="35"/>
        <v>296</v>
      </c>
      <c r="Z27" s="510">
        <f t="shared" si="36"/>
        <v>316</v>
      </c>
      <c r="AA27" s="496"/>
      <c r="AB27" s="496"/>
      <c r="AC27" s="512"/>
      <c r="AD27" s="497"/>
      <c r="AE27" s="497"/>
      <c r="AF27" s="513"/>
      <c r="AG27" s="497"/>
      <c r="AH27" s="497"/>
      <c r="AI27" s="512"/>
      <c r="AJ27" s="497"/>
      <c r="AK27" s="497"/>
      <c r="AL27" s="512"/>
      <c r="AM27" s="497"/>
      <c r="AN27" s="497"/>
      <c r="AO27" s="512"/>
      <c r="AP27" s="496"/>
      <c r="AQ27" s="496"/>
      <c r="AR27" s="514"/>
      <c r="AS27" s="487">
        <f t="shared" si="37"/>
        <v>8</v>
      </c>
      <c r="AT27" s="487">
        <f t="shared" si="38"/>
        <v>52</v>
      </c>
      <c r="AU27" s="509">
        <f t="shared" si="39"/>
        <v>60</v>
      </c>
      <c r="AV27" s="491">
        <f t="shared" si="61"/>
        <v>4</v>
      </c>
      <c r="AW27" s="491">
        <f t="shared" si="40"/>
        <v>56</v>
      </c>
      <c r="AX27" s="508">
        <f t="shared" si="41"/>
        <v>60</v>
      </c>
      <c r="AY27" s="487">
        <f t="shared" si="62"/>
        <v>4</v>
      </c>
      <c r="AZ27" s="487">
        <f t="shared" si="42"/>
        <v>56</v>
      </c>
      <c r="BA27" s="509">
        <f t="shared" si="43"/>
        <v>60</v>
      </c>
      <c r="BB27" s="487">
        <f t="shared" si="44"/>
        <v>1</v>
      </c>
      <c r="BC27" s="487">
        <f t="shared" si="45"/>
        <v>69</v>
      </c>
      <c r="BD27" s="509">
        <f t="shared" si="46"/>
        <v>70</v>
      </c>
      <c r="BE27" s="489">
        <f t="shared" si="47"/>
        <v>3</v>
      </c>
      <c r="BF27" s="489">
        <f t="shared" si="48"/>
        <v>61</v>
      </c>
      <c r="BG27" s="509">
        <f t="shared" si="49"/>
        <v>64</v>
      </c>
      <c r="BH27" s="487"/>
      <c r="BI27" s="487">
        <f t="shared" si="50"/>
        <v>2</v>
      </c>
      <c r="BJ27" s="509">
        <f t="shared" si="51"/>
        <v>2</v>
      </c>
      <c r="BK27" s="489">
        <f t="shared" si="52"/>
        <v>20</v>
      </c>
      <c r="BL27" s="489">
        <f t="shared" si="53"/>
        <v>296</v>
      </c>
      <c r="BM27" s="511">
        <f t="shared" si="54"/>
        <v>316</v>
      </c>
    </row>
    <row r="28" spans="1:65" ht="21.75" x14ac:dyDescent="0.5">
      <c r="A28" s="483"/>
      <c r="B28" s="484">
        <v>8</v>
      </c>
      <c r="C28" s="494" t="s">
        <v>23</v>
      </c>
      <c r="D28" s="485" t="str">
        <f>data66!A23</f>
        <v>วิทยาศาสตร์</v>
      </c>
      <c r="E28" s="495" t="s">
        <v>14</v>
      </c>
      <c r="F28" s="487">
        <f>data66!B23</f>
        <v>11</v>
      </c>
      <c r="G28" s="487">
        <f>data66!C23</f>
        <v>49</v>
      </c>
      <c r="H28" s="508">
        <f t="shared" si="55"/>
        <v>60</v>
      </c>
      <c r="I28" s="487">
        <f>data66!D23</f>
        <v>8</v>
      </c>
      <c r="J28" s="487">
        <f>data66!E23</f>
        <v>50</v>
      </c>
      <c r="K28" s="508">
        <f t="shared" si="56"/>
        <v>50</v>
      </c>
      <c r="L28" s="487">
        <f>data66!F23</f>
        <v>9</v>
      </c>
      <c r="M28" s="487">
        <f>data66!G23</f>
        <v>47</v>
      </c>
      <c r="N28" s="509">
        <f t="shared" si="57"/>
        <v>47</v>
      </c>
      <c r="O28" s="487">
        <f>data66!H23</f>
        <v>13</v>
      </c>
      <c r="P28" s="487">
        <f>data66!I23</f>
        <v>47</v>
      </c>
      <c r="Q28" s="509">
        <f t="shared" si="58"/>
        <v>60</v>
      </c>
      <c r="R28" s="489">
        <f>data66!J23</f>
        <v>8</v>
      </c>
      <c r="S28" s="489">
        <f>data66!K23</f>
        <v>51</v>
      </c>
      <c r="T28" s="509">
        <f t="shared" si="59"/>
        <v>59</v>
      </c>
      <c r="U28" s="487">
        <f>data66!L23</f>
        <v>1</v>
      </c>
      <c r="V28" s="487">
        <f>data66!M23</f>
        <v>2</v>
      </c>
      <c r="W28" s="509">
        <f t="shared" si="60"/>
        <v>2</v>
      </c>
      <c r="X28" s="489">
        <f t="shared" si="34"/>
        <v>50</v>
      </c>
      <c r="Y28" s="489">
        <f t="shared" si="35"/>
        <v>246</v>
      </c>
      <c r="Z28" s="510">
        <f t="shared" si="36"/>
        <v>296</v>
      </c>
      <c r="AA28" s="496"/>
      <c r="AB28" s="496"/>
      <c r="AC28" s="512"/>
      <c r="AD28" s="497"/>
      <c r="AE28" s="497"/>
      <c r="AF28" s="513"/>
      <c r="AG28" s="497"/>
      <c r="AH28" s="497"/>
      <c r="AI28" s="512"/>
      <c r="AJ28" s="497"/>
      <c r="AK28" s="497"/>
      <c r="AL28" s="512"/>
      <c r="AM28" s="497"/>
      <c r="AN28" s="497"/>
      <c r="AO28" s="512"/>
      <c r="AP28" s="496"/>
      <c r="AQ28" s="496"/>
      <c r="AR28" s="514"/>
      <c r="AS28" s="487">
        <f t="shared" si="37"/>
        <v>11</v>
      </c>
      <c r="AT28" s="487">
        <f t="shared" si="38"/>
        <v>49</v>
      </c>
      <c r="AU28" s="509">
        <f t="shared" si="39"/>
        <v>60</v>
      </c>
      <c r="AV28" s="491">
        <f t="shared" si="61"/>
        <v>8</v>
      </c>
      <c r="AW28" s="491">
        <f t="shared" si="40"/>
        <v>50</v>
      </c>
      <c r="AX28" s="508">
        <f t="shared" si="41"/>
        <v>58</v>
      </c>
      <c r="AY28" s="487">
        <f t="shared" si="62"/>
        <v>9</v>
      </c>
      <c r="AZ28" s="487">
        <f t="shared" si="42"/>
        <v>47</v>
      </c>
      <c r="BA28" s="509">
        <f t="shared" si="43"/>
        <v>56</v>
      </c>
      <c r="BB28" s="487">
        <f t="shared" si="44"/>
        <v>13</v>
      </c>
      <c r="BC28" s="487">
        <f t="shared" si="45"/>
        <v>47</v>
      </c>
      <c r="BD28" s="509">
        <f t="shared" si="46"/>
        <v>60</v>
      </c>
      <c r="BE28" s="489">
        <f t="shared" si="47"/>
        <v>8</v>
      </c>
      <c r="BF28" s="489">
        <f t="shared" si="48"/>
        <v>51</v>
      </c>
      <c r="BG28" s="509">
        <f t="shared" si="49"/>
        <v>59</v>
      </c>
      <c r="BH28" s="487">
        <f t="shared" si="63"/>
        <v>1</v>
      </c>
      <c r="BI28" s="487">
        <f t="shared" si="50"/>
        <v>2</v>
      </c>
      <c r="BJ28" s="509">
        <f t="shared" si="51"/>
        <v>3</v>
      </c>
      <c r="BK28" s="489">
        <f t="shared" si="52"/>
        <v>50</v>
      </c>
      <c r="BL28" s="489">
        <f t="shared" si="53"/>
        <v>246</v>
      </c>
      <c r="BM28" s="511">
        <f t="shared" si="54"/>
        <v>296</v>
      </c>
    </row>
    <row r="29" spans="1:65" ht="21.75" x14ac:dyDescent="0.5">
      <c r="A29" s="483"/>
      <c r="B29" s="484">
        <v>9</v>
      </c>
      <c r="C29" s="494" t="s">
        <v>23</v>
      </c>
      <c r="D29" s="485" t="str">
        <f>data66!A24</f>
        <v>พลศึกษา</v>
      </c>
      <c r="E29" s="495" t="s">
        <v>14</v>
      </c>
      <c r="F29" s="487">
        <f>data66!B24</f>
        <v>44</v>
      </c>
      <c r="G29" s="487">
        <f>data66!C24</f>
        <v>15</v>
      </c>
      <c r="H29" s="508">
        <f t="shared" si="55"/>
        <v>59</v>
      </c>
      <c r="I29" s="487">
        <f>data66!D24</f>
        <v>33</v>
      </c>
      <c r="J29" s="487">
        <f>data66!E24</f>
        <v>25</v>
      </c>
      <c r="K29" s="508">
        <f t="shared" si="56"/>
        <v>25</v>
      </c>
      <c r="L29" s="487">
        <f>data66!F24</f>
        <v>36</v>
      </c>
      <c r="M29" s="487">
        <f>data66!G24</f>
        <v>23</v>
      </c>
      <c r="N29" s="509">
        <f t="shared" si="57"/>
        <v>23</v>
      </c>
      <c r="O29" s="487">
        <f>data66!H24</f>
        <v>43</v>
      </c>
      <c r="P29" s="487">
        <f>data66!I24</f>
        <v>37</v>
      </c>
      <c r="Q29" s="509">
        <f t="shared" si="58"/>
        <v>80</v>
      </c>
      <c r="R29" s="489">
        <f>data66!J24</f>
        <v>44</v>
      </c>
      <c r="S29" s="489">
        <f>data66!K24</f>
        <v>28</v>
      </c>
      <c r="T29" s="509">
        <f t="shared" si="59"/>
        <v>72</v>
      </c>
      <c r="U29" s="487">
        <f>data66!L24</f>
        <v>10</v>
      </c>
      <c r="V29" s="487">
        <f>data66!M24</f>
        <v>1</v>
      </c>
      <c r="W29" s="509">
        <f t="shared" si="60"/>
        <v>1</v>
      </c>
      <c r="X29" s="489">
        <f t="shared" si="34"/>
        <v>210</v>
      </c>
      <c r="Y29" s="489">
        <f t="shared" si="35"/>
        <v>129</v>
      </c>
      <c r="Z29" s="510">
        <f t="shared" si="36"/>
        <v>339</v>
      </c>
      <c r="AA29" s="496"/>
      <c r="AB29" s="496"/>
      <c r="AC29" s="512"/>
      <c r="AD29" s="497"/>
      <c r="AE29" s="497"/>
      <c r="AF29" s="513"/>
      <c r="AG29" s="497"/>
      <c r="AH29" s="497"/>
      <c r="AI29" s="512"/>
      <c r="AJ29" s="497"/>
      <c r="AK29" s="497"/>
      <c r="AL29" s="512"/>
      <c r="AM29" s="497"/>
      <c r="AN29" s="497"/>
      <c r="AO29" s="512"/>
      <c r="AP29" s="496"/>
      <c r="AQ29" s="496"/>
      <c r="AR29" s="514"/>
      <c r="AS29" s="487">
        <f t="shared" si="37"/>
        <v>44</v>
      </c>
      <c r="AT29" s="487">
        <f t="shared" si="38"/>
        <v>15</v>
      </c>
      <c r="AU29" s="509">
        <f t="shared" si="39"/>
        <v>59</v>
      </c>
      <c r="AV29" s="491">
        <f t="shared" si="61"/>
        <v>33</v>
      </c>
      <c r="AW29" s="491">
        <f t="shared" si="40"/>
        <v>25</v>
      </c>
      <c r="AX29" s="508">
        <f t="shared" si="41"/>
        <v>58</v>
      </c>
      <c r="AY29" s="487">
        <f t="shared" si="62"/>
        <v>36</v>
      </c>
      <c r="AZ29" s="487">
        <f t="shared" si="42"/>
        <v>23</v>
      </c>
      <c r="BA29" s="509">
        <f t="shared" si="43"/>
        <v>59</v>
      </c>
      <c r="BB29" s="487">
        <f t="shared" si="44"/>
        <v>43</v>
      </c>
      <c r="BC29" s="487">
        <f t="shared" si="45"/>
        <v>37</v>
      </c>
      <c r="BD29" s="509">
        <f t="shared" si="46"/>
        <v>80</v>
      </c>
      <c r="BE29" s="489">
        <f t="shared" si="47"/>
        <v>44</v>
      </c>
      <c r="BF29" s="489">
        <f t="shared" si="48"/>
        <v>28</v>
      </c>
      <c r="BG29" s="509">
        <f t="shared" si="49"/>
        <v>72</v>
      </c>
      <c r="BH29" s="487">
        <f t="shared" si="63"/>
        <v>10</v>
      </c>
      <c r="BI29" s="487">
        <f t="shared" si="50"/>
        <v>1</v>
      </c>
      <c r="BJ29" s="509">
        <f t="shared" si="51"/>
        <v>11</v>
      </c>
      <c r="BK29" s="489">
        <f t="shared" si="52"/>
        <v>210</v>
      </c>
      <c r="BL29" s="489">
        <f t="shared" si="53"/>
        <v>129</v>
      </c>
      <c r="BM29" s="511">
        <f t="shared" si="54"/>
        <v>339</v>
      </c>
    </row>
    <row r="30" spans="1:65" ht="21.75" x14ac:dyDescent="0.5">
      <c r="A30" s="483"/>
      <c r="B30" s="484">
        <v>10</v>
      </c>
      <c r="C30" s="494" t="s">
        <v>23</v>
      </c>
      <c r="D30" s="485" t="str">
        <f>data66!A25</f>
        <v>ดนตรีศึกษา</v>
      </c>
      <c r="E30" s="495" t="s">
        <v>14</v>
      </c>
      <c r="F30" s="487">
        <f>data66!B25</f>
        <v>20</v>
      </c>
      <c r="G30" s="487">
        <f>data66!C25</f>
        <v>5</v>
      </c>
      <c r="H30" s="508">
        <f t="shared" si="55"/>
        <v>25</v>
      </c>
      <c r="I30" s="487">
        <f>data66!D25</f>
        <v>33</v>
      </c>
      <c r="J30" s="487">
        <f>data66!E25</f>
        <v>13</v>
      </c>
      <c r="K30" s="508">
        <f t="shared" si="56"/>
        <v>13</v>
      </c>
      <c r="L30" s="487">
        <f>data66!F25</f>
        <v>47</v>
      </c>
      <c r="M30" s="487">
        <f>data66!G25</f>
        <v>9</v>
      </c>
      <c r="N30" s="509">
        <f t="shared" si="57"/>
        <v>9</v>
      </c>
      <c r="O30" s="487">
        <f>data66!H25</f>
        <v>37</v>
      </c>
      <c r="P30" s="487">
        <f>data66!I25</f>
        <v>7</v>
      </c>
      <c r="Q30" s="509">
        <f t="shared" si="58"/>
        <v>44</v>
      </c>
      <c r="R30" s="489">
        <f>data66!J25</f>
        <v>44</v>
      </c>
      <c r="S30" s="489">
        <f>data66!K25</f>
        <v>10</v>
      </c>
      <c r="T30" s="509">
        <f t="shared" si="59"/>
        <v>54</v>
      </c>
      <c r="U30" s="487">
        <f>data66!L25</f>
        <v>7</v>
      </c>
      <c r="V30" s="487">
        <f>data66!M25</f>
        <v>1</v>
      </c>
      <c r="W30" s="509">
        <f t="shared" si="60"/>
        <v>1</v>
      </c>
      <c r="X30" s="489">
        <f t="shared" si="34"/>
        <v>188</v>
      </c>
      <c r="Y30" s="489">
        <f t="shared" si="35"/>
        <v>45</v>
      </c>
      <c r="Z30" s="510">
        <f t="shared" si="36"/>
        <v>233</v>
      </c>
      <c r="AA30" s="496"/>
      <c r="AB30" s="496"/>
      <c r="AC30" s="512"/>
      <c r="AD30" s="497"/>
      <c r="AE30" s="497"/>
      <c r="AF30" s="513"/>
      <c r="AG30" s="497"/>
      <c r="AH30" s="497"/>
      <c r="AI30" s="512"/>
      <c r="AJ30" s="497"/>
      <c r="AK30" s="497"/>
      <c r="AL30" s="512"/>
      <c r="AM30" s="497"/>
      <c r="AN30" s="497"/>
      <c r="AO30" s="512"/>
      <c r="AP30" s="496"/>
      <c r="AQ30" s="496"/>
      <c r="AR30" s="514"/>
      <c r="AS30" s="487">
        <f t="shared" si="37"/>
        <v>20</v>
      </c>
      <c r="AT30" s="487">
        <f t="shared" si="38"/>
        <v>5</v>
      </c>
      <c r="AU30" s="509">
        <f t="shared" si="39"/>
        <v>25</v>
      </c>
      <c r="AV30" s="491">
        <f t="shared" si="61"/>
        <v>33</v>
      </c>
      <c r="AW30" s="491">
        <f t="shared" si="40"/>
        <v>13</v>
      </c>
      <c r="AX30" s="508">
        <f t="shared" si="41"/>
        <v>46</v>
      </c>
      <c r="AY30" s="487">
        <f t="shared" si="62"/>
        <v>47</v>
      </c>
      <c r="AZ30" s="487">
        <f t="shared" si="42"/>
        <v>9</v>
      </c>
      <c r="BA30" s="509">
        <f t="shared" si="43"/>
        <v>56</v>
      </c>
      <c r="BB30" s="487">
        <f t="shared" si="44"/>
        <v>37</v>
      </c>
      <c r="BC30" s="487">
        <f t="shared" si="45"/>
        <v>7</v>
      </c>
      <c r="BD30" s="509">
        <f t="shared" si="46"/>
        <v>44</v>
      </c>
      <c r="BE30" s="489">
        <f t="shared" si="47"/>
        <v>44</v>
      </c>
      <c r="BF30" s="489">
        <f t="shared" si="48"/>
        <v>10</v>
      </c>
      <c r="BG30" s="509">
        <f t="shared" si="49"/>
        <v>54</v>
      </c>
      <c r="BH30" s="487">
        <f t="shared" si="63"/>
        <v>7</v>
      </c>
      <c r="BI30" s="487">
        <f t="shared" si="50"/>
        <v>1</v>
      </c>
      <c r="BJ30" s="509">
        <f t="shared" si="51"/>
        <v>8</v>
      </c>
      <c r="BK30" s="489">
        <f t="shared" si="52"/>
        <v>188</v>
      </c>
      <c r="BL30" s="489">
        <f t="shared" si="53"/>
        <v>45</v>
      </c>
      <c r="BM30" s="511">
        <f t="shared" si="54"/>
        <v>233</v>
      </c>
    </row>
    <row r="31" spans="1:65" ht="21.75" x14ac:dyDescent="0.5">
      <c r="A31" s="483"/>
      <c r="B31" s="484">
        <v>11</v>
      </c>
      <c r="C31" s="494" t="s">
        <v>23</v>
      </c>
      <c r="D31" s="485" t="str">
        <f>data66!A26</f>
        <v>การสอนภาษาจีน</v>
      </c>
      <c r="E31" s="495" t="s">
        <v>14</v>
      </c>
      <c r="F31" s="487">
        <f>data66!B26</f>
        <v>1</v>
      </c>
      <c r="G31" s="487">
        <f>data66!C26</f>
        <v>38</v>
      </c>
      <c r="H31" s="508">
        <f t="shared" si="55"/>
        <v>39</v>
      </c>
      <c r="I31" s="487">
        <f>data66!D26</f>
        <v>3</v>
      </c>
      <c r="J31" s="487">
        <f>data66!E26</f>
        <v>35</v>
      </c>
      <c r="K31" s="508">
        <f t="shared" si="56"/>
        <v>35</v>
      </c>
      <c r="L31" s="487">
        <f>data66!F26</f>
        <v>1</v>
      </c>
      <c r="M31" s="487">
        <f>data66!G26</f>
        <v>51</v>
      </c>
      <c r="N31" s="509">
        <f t="shared" si="57"/>
        <v>51</v>
      </c>
      <c r="O31" s="487">
        <f>data66!H26</f>
        <v>2</v>
      </c>
      <c r="P31" s="487">
        <f>data66!I26</f>
        <v>35</v>
      </c>
      <c r="Q31" s="509">
        <f t="shared" si="58"/>
        <v>37</v>
      </c>
      <c r="R31" s="489">
        <f>data66!J26</f>
        <v>4</v>
      </c>
      <c r="S31" s="489">
        <f>data66!K26</f>
        <v>43</v>
      </c>
      <c r="T31" s="509">
        <f t="shared" si="59"/>
        <v>47</v>
      </c>
      <c r="U31" s="487">
        <f>data66!L26</f>
        <v>1</v>
      </c>
      <c r="V31" s="487">
        <f>data66!M26</f>
        <v>4</v>
      </c>
      <c r="W31" s="509">
        <f t="shared" si="60"/>
        <v>4</v>
      </c>
      <c r="X31" s="489">
        <f t="shared" si="34"/>
        <v>12</v>
      </c>
      <c r="Y31" s="489">
        <f t="shared" si="35"/>
        <v>206</v>
      </c>
      <c r="Z31" s="510">
        <f t="shared" si="36"/>
        <v>218</v>
      </c>
      <c r="AA31" s="496"/>
      <c r="AB31" s="496"/>
      <c r="AC31" s="512"/>
      <c r="AD31" s="497"/>
      <c r="AE31" s="497"/>
      <c r="AF31" s="513"/>
      <c r="AG31" s="497"/>
      <c r="AH31" s="497"/>
      <c r="AI31" s="512"/>
      <c r="AJ31" s="497"/>
      <c r="AK31" s="497"/>
      <c r="AL31" s="512"/>
      <c r="AM31" s="497"/>
      <c r="AN31" s="497"/>
      <c r="AO31" s="512"/>
      <c r="AP31" s="496"/>
      <c r="AQ31" s="496"/>
      <c r="AR31" s="514"/>
      <c r="AS31" s="487">
        <f t="shared" si="37"/>
        <v>1</v>
      </c>
      <c r="AT31" s="487">
        <f t="shared" si="38"/>
        <v>38</v>
      </c>
      <c r="AU31" s="509">
        <f t="shared" si="39"/>
        <v>39</v>
      </c>
      <c r="AV31" s="491">
        <f t="shared" si="61"/>
        <v>3</v>
      </c>
      <c r="AW31" s="491">
        <f t="shared" si="40"/>
        <v>35</v>
      </c>
      <c r="AX31" s="508">
        <f t="shared" si="41"/>
        <v>38</v>
      </c>
      <c r="AY31" s="487">
        <f t="shared" si="62"/>
        <v>1</v>
      </c>
      <c r="AZ31" s="487">
        <f t="shared" si="42"/>
        <v>51</v>
      </c>
      <c r="BA31" s="509">
        <f t="shared" si="43"/>
        <v>52</v>
      </c>
      <c r="BB31" s="487">
        <f t="shared" si="44"/>
        <v>2</v>
      </c>
      <c r="BC31" s="487">
        <f t="shared" si="45"/>
        <v>35</v>
      </c>
      <c r="BD31" s="509">
        <f t="shared" si="46"/>
        <v>37</v>
      </c>
      <c r="BE31" s="489">
        <f t="shared" si="47"/>
        <v>4</v>
      </c>
      <c r="BF31" s="489">
        <f t="shared" si="48"/>
        <v>43</v>
      </c>
      <c r="BG31" s="509">
        <f t="shared" si="49"/>
        <v>47</v>
      </c>
      <c r="BH31" s="487">
        <f t="shared" si="63"/>
        <v>1</v>
      </c>
      <c r="BI31" s="487">
        <f t="shared" si="50"/>
        <v>4</v>
      </c>
      <c r="BJ31" s="509">
        <f t="shared" si="51"/>
        <v>5</v>
      </c>
      <c r="BK31" s="489">
        <f t="shared" si="52"/>
        <v>12</v>
      </c>
      <c r="BL31" s="489">
        <f t="shared" si="53"/>
        <v>206</v>
      </c>
      <c r="BM31" s="511">
        <f t="shared" si="54"/>
        <v>218</v>
      </c>
    </row>
    <row r="32" spans="1:65" ht="21.75" x14ac:dyDescent="0.5">
      <c r="A32" s="483"/>
      <c r="B32" s="484">
        <v>12</v>
      </c>
      <c r="C32" s="494" t="s">
        <v>23</v>
      </c>
      <c r="D32" s="485" t="str">
        <f>data66!A27</f>
        <v>นาฏศิลป์</v>
      </c>
      <c r="E32" s="495" t="s">
        <v>14</v>
      </c>
      <c r="F32" s="487">
        <f>data66!B27</f>
        <v>23</v>
      </c>
      <c r="G32" s="487">
        <f>data66!C27</f>
        <v>26</v>
      </c>
      <c r="H32" s="508">
        <f t="shared" si="55"/>
        <v>49</v>
      </c>
      <c r="I32" s="487"/>
      <c r="J32" s="487"/>
      <c r="K32" s="513"/>
      <c r="L32" s="487"/>
      <c r="M32" s="487"/>
      <c r="N32" s="512"/>
      <c r="O32" s="487"/>
      <c r="P32" s="487"/>
      <c r="Q32" s="512"/>
      <c r="R32" s="496"/>
      <c r="S32" s="496"/>
      <c r="T32" s="512"/>
      <c r="U32" s="497"/>
      <c r="V32" s="497"/>
      <c r="W32" s="512"/>
      <c r="X32" s="489">
        <f t="shared" si="34"/>
        <v>23</v>
      </c>
      <c r="Y32" s="489">
        <f t="shared" si="35"/>
        <v>26</v>
      </c>
      <c r="Z32" s="510">
        <f t="shared" si="36"/>
        <v>49</v>
      </c>
      <c r="AA32" s="496"/>
      <c r="AB32" s="496"/>
      <c r="AC32" s="512"/>
      <c r="AD32" s="497"/>
      <c r="AE32" s="497"/>
      <c r="AF32" s="512"/>
      <c r="AG32" s="497"/>
      <c r="AH32" s="497"/>
      <c r="AI32" s="512"/>
      <c r="AJ32" s="497"/>
      <c r="AK32" s="497"/>
      <c r="AL32" s="512"/>
      <c r="AM32" s="497"/>
      <c r="AN32" s="497"/>
      <c r="AO32" s="512"/>
      <c r="AP32" s="496"/>
      <c r="AQ32" s="496"/>
      <c r="AR32" s="514"/>
      <c r="AS32" s="487">
        <f t="shared" si="37"/>
        <v>23</v>
      </c>
      <c r="AT32" s="487">
        <f t="shared" si="38"/>
        <v>26</v>
      </c>
      <c r="AU32" s="509">
        <f t="shared" si="39"/>
        <v>49</v>
      </c>
      <c r="AV32" s="491"/>
      <c r="AW32" s="491"/>
      <c r="AX32" s="508"/>
      <c r="AY32" s="487"/>
      <c r="AZ32" s="487"/>
      <c r="BA32" s="509"/>
      <c r="BB32" s="487"/>
      <c r="BC32" s="487"/>
      <c r="BD32" s="509"/>
      <c r="BE32" s="489"/>
      <c r="BF32" s="489"/>
      <c r="BG32" s="509"/>
      <c r="BH32" s="487"/>
      <c r="BI32" s="487"/>
      <c r="BJ32" s="509"/>
      <c r="BK32" s="489">
        <f t="shared" si="52"/>
        <v>23</v>
      </c>
      <c r="BL32" s="489">
        <f t="shared" si="53"/>
        <v>26</v>
      </c>
      <c r="BM32" s="511">
        <f t="shared" si="54"/>
        <v>49</v>
      </c>
    </row>
    <row r="33" spans="1:65" ht="21.75" x14ac:dyDescent="0.5">
      <c r="A33" s="483"/>
      <c r="B33" s="484">
        <v>13</v>
      </c>
      <c r="C33" s="515" t="s">
        <v>34</v>
      </c>
      <c r="D33" s="516" t="str">
        <f>data66!A28</f>
        <v>วิชาชีพครู</v>
      </c>
      <c r="E33" s="517" t="s">
        <v>75</v>
      </c>
      <c r="F33" s="497"/>
      <c r="G33" s="497"/>
      <c r="H33" s="508"/>
      <c r="I33" s="497"/>
      <c r="J33" s="497"/>
      <c r="K33" s="513"/>
      <c r="L33" s="497"/>
      <c r="M33" s="497"/>
      <c r="N33" s="512"/>
      <c r="O33" s="497"/>
      <c r="P33" s="497"/>
      <c r="Q33" s="512"/>
      <c r="R33" s="496"/>
      <c r="S33" s="496"/>
      <c r="T33" s="512"/>
      <c r="U33" s="497"/>
      <c r="V33" s="497"/>
      <c r="W33" s="512"/>
      <c r="X33" s="489"/>
      <c r="Y33" s="489"/>
      <c r="Z33" s="510"/>
      <c r="AA33" s="496"/>
      <c r="AB33" s="496"/>
      <c r="AC33" s="512"/>
      <c r="AD33" s="497">
        <f>data66!P28</f>
        <v>53</v>
      </c>
      <c r="AE33" s="497">
        <f>data66!Q28</f>
        <v>127</v>
      </c>
      <c r="AF33" s="512">
        <f>SUM(AD33:AE33)</f>
        <v>180</v>
      </c>
      <c r="AG33" s="497">
        <f>data66!R28</f>
        <v>6</v>
      </c>
      <c r="AH33" s="497">
        <f>data66!S28</f>
        <v>5</v>
      </c>
      <c r="AI33" s="512">
        <f>SUM(AG33:AH33)</f>
        <v>11</v>
      </c>
      <c r="AJ33" s="497"/>
      <c r="AK33" s="497"/>
      <c r="AL33" s="512"/>
      <c r="AM33" s="497"/>
      <c r="AN33" s="497"/>
      <c r="AO33" s="512"/>
      <c r="AP33" s="496">
        <f t="shared" ref="AP33:AP35" si="64">AA33+AD33+AG33+AJ33+AM33</f>
        <v>59</v>
      </c>
      <c r="AQ33" s="496">
        <f t="shared" ref="AQ33:AQ35" si="65">AB33+AE33+AH33+AK33+AN33</f>
        <v>132</v>
      </c>
      <c r="AR33" s="514">
        <f t="shared" ref="AR33:AR35" si="66">SUM(AP33:AQ33)</f>
        <v>191</v>
      </c>
      <c r="AS33" s="487"/>
      <c r="AT33" s="487"/>
      <c r="AU33" s="509"/>
      <c r="AV33" s="491">
        <f t="shared" si="61"/>
        <v>53</v>
      </c>
      <c r="AW33" s="491">
        <f t="shared" si="40"/>
        <v>127</v>
      </c>
      <c r="AX33" s="508">
        <f t="shared" si="41"/>
        <v>180</v>
      </c>
      <c r="AY33" s="487">
        <f t="shared" si="62"/>
        <v>6</v>
      </c>
      <c r="AZ33" s="487">
        <f t="shared" si="42"/>
        <v>5</v>
      </c>
      <c r="BA33" s="509">
        <f t="shared" si="43"/>
        <v>11</v>
      </c>
      <c r="BB33" s="487"/>
      <c r="BC33" s="487"/>
      <c r="BD33" s="509"/>
      <c r="BE33" s="489"/>
      <c r="BF33" s="489"/>
      <c r="BG33" s="509"/>
      <c r="BH33" s="487"/>
      <c r="BI33" s="487"/>
      <c r="BJ33" s="509"/>
      <c r="BK33" s="489">
        <f t="shared" si="52"/>
        <v>59</v>
      </c>
      <c r="BL33" s="489">
        <f t="shared" si="53"/>
        <v>132</v>
      </c>
      <c r="BM33" s="511">
        <f t="shared" si="54"/>
        <v>191</v>
      </c>
    </row>
    <row r="34" spans="1:65" ht="21.75" x14ac:dyDescent="0.5">
      <c r="A34" s="483"/>
      <c r="B34" s="484">
        <v>14</v>
      </c>
      <c r="C34" s="494" t="s">
        <v>36</v>
      </c>
      <c r="D34" s="485" t="str">
        <f>data66!A29</f>
        <v>การบริหารการศึกษา</v>
      </c>
      <c r="E34" s="495" t="s">
        <v>38</v>
      </c>
      <c r="F34" s="497"/>
      <c r="G34" s="497"/>
      <c r="H34" s="508"/>
      <c r="I34" s="497"/>
      <c r="J34" s="497"/>
      <c r="K34" s="513"/>
      <c r="L34" s="497"/>
      <c r="M34" s="497"/>
      <c r="N34" s="512"/>
      <c r="O34" s="497"/>
      <c r="P34" s="497"/>
      <c r="Q34" s="512"/>
      <c r="R34" s="496"/>
      <c r="S34" s="496"/>
      <c r="T34" s="512"/>
      <c r="U34" s="497"/>
      <c r="V34" s="497"/>
      <c r="W34" s="512"/>
      <c r="X34" s="489"/>
      <c r="Y34" s="489"/>
      <c r="Z34" s="510"/>
      <c r="AA34" s="496">
        <f>data66!N29</f>
        <v>24</v>
      </c>
      <c r="AB34" s="496">
        <f>data66!O29</f>
        <v>26</v>
      </c>
      <c r="AC34" s="512">
        <f>SUM(AA34:AB34)</f>
        <v>50</v>
      </c>
      <c r="AD34" s="497">
        <f>data66!P29</f>
        <v>28</v>
      </c>
      <c r="AE34" s="497">
        <f>data66!Q29</f>
        <v>22</v>
      </c>
      <c r="AF34" s="512">
        <f>SUM(AD34:AE34)</f>
        <v>50</v>
      </c>
      <c r="AG34" s="497">
        <f>data66!R29</f>
        <v>17</v>
      </c>
      <c r="AH34" s="497">
        <f>data66!S29</f>
        <v>20</v>
      </c>
      <c r="AI34" s="512">
        <f t="shared" ref="AI34:AI35" si="67">SUM(AG34:AH34)</f>
        <v>37</v>
      </c>
      <c r="AJ34" s="497">
        <f>data66!T29</f>
        <v>6</v>
      </c>
      <c r="AK34" s="497">
        <f>data66!U29</f>
        <v>2</v>
      </c>
      <c r="AL34" s="512">
        <f>SUM(AJ34:AK34)</f>
        <v>8</v>
      </c>
      <c r="AM34" s="497">
        <f>data66!V29+data66!X29</f>
        <v>3</v>
      </c>
      <c r="AN34" s="497">
        <f>data66!W29+data66!Y29</f>
        <v>5</v>
      </c>
      <c r="AO34" s="512">
        <f>SUM(AM34:AN34)</f>
        <v>8</v>
      </c>
      <c r="AP34" s="496">
        <f t="shared" si="64"/>
        <v>78</v>
      </c>
      <c r="AQ34" s="496">
        <f t="shared" si="65"/>
        <v>75</v>
      </c>
      <c r="AR34" s="514">
        <f t="shared" si="66"/>
        <v>153</v>
      </c>
      <c r="AS34" s="487">
        <f t="shared" si="37"/>
        <v>24</v>
      </c>
      <c r="AT34" s="487">
        <f t="shared" si="38"/>
        <v>26</v>
      </c>
      <c r="AU34" s="509">
        <f t="shared" si="39"/>
        <v>50</v>
      </c>
      <c r="AV34" s="491">
        <f t="shared" si="61"/>
        <v>28</v>
      </c>
      <c r="AW34" s="491">
        <f t="shared" si="40"/>
        <v>22</v>
      </c>
      <c r="AX34" s="508">
        <f t="shared" si="41"/>
        <v>50</v>
      </c>
      <c r="AY34" s="487">
        <f t="shared" si="62"/>
        <v>17</v>
      </c>
      <c r="AZ34" s="487">
        <f t="shared" si="42"/>
        <v>20</v>
      </c>
      <c r="BA34" s="509">
        <f t="shared" si="43"/>
        <v>37</v>
      </c>
      <c r="BB34" s="487">
        <f t="shared" si="44"/>
        <v>6</v>
      </c>
      <c r="BC34" s="487">
        <f t="shared" si="45"/>
        <v>2</v>
      </c>
      <c r="BD34" s="509">
        <f t="shared" si="46"/>
        <v>8</v>
      </c>
      <c r="BE34" s="489">
        <f t="shared" si="47"/>
        <v>3</v>
      </c>
      <c r="BF34" s="489">
        <f t="shared" si="48"/>
        <v>5</v>
      </c>
      <c r="BG34" s="509">
        <f t="shared" si="49"/>
        <v>8</v>
      </c>
      <c r="BH34" s="487"/>
      <c r="BI34" s="487"/>
      <c r="BJ34" s="509"/>
      <c r="BK34" s="489">
        <f t="shared" si="52"/>
        <v>78</v>
      </c>
      <c r="BL34" s="489">
        <f t="shared" si="53"/>
        <v>75</v>
      </c>
      <c r="BM34" s="511">
        <f t="shared" si="54"/>
        <v>153</v>
      </c>
    </row>
    <row r="35" spans="1:65" ht="21.75" x14ac:dyDescent="0.5">
      <c r="A35" s="483"/>
      <c r="B35" s="484">
        <v>15</v>
      </c>
      <c r="C35" s="494" t="s">
        <v>36</v>
      </c>
      <c r="D35" s="485" t="str">
        <f>data66!A30</f>
        <v>การบริหารการศึกษา</v>
      </c>
      <c r="E35" s="495" t="s">
        <v>39</v>
      </c>
      <c r="F35" s="497"/>
      <c r="G35" s="497"/>
      <c r="H35" s="508"/>
      <c r="I35" s="497"/>
      <c r="J35" s="497"/>
      <c r="K35" s="513"/>
      <c r="L35" s="497"/>
      <c r="M35" s="497"/>
      <c r="N35" s="512"/>
      <c r="O35" s="497"/>
      <c r="P35" s="497"/>
      <c r="Q35" s="512"/>
      <c r="R35" s="496"/>
      <c r="S35" s="496"/>
      <c r="T35" s="512"/>
      <c r="U35" s="497"/>
      <c r="V35" s="497"/>
      <c r="W35" s="512"/>
      <c r="X35" s="489"/>
      <c r="Y35" s="489"/>
      <c r="Z35" s="510"/>
      <c r="AA35" s="496">
        <f>data66!N30</f>
        <v>6</v>
      </c>
      <c r="AB35" s="496">
        <f>data66!O30</f>
        <v>8</v>
      </c>
      <c r="AC35" s="512">
        <f>SUM(AA35:AB35)</f>
        <v>14</v>
      </c>
      <c r="AD35" s="497"/>
      <c r="AE35" s="497"/>
      <c r="AF35" s="512"/>
      <c r="AG35" s="497">
        <f>data66!R30</f>
        <v>7</v>
      </c>
      <c r="AH35" s="497">
        <f>data66!S30</f>
        <v>8</v>
      </c>
      <c r="AI35" s="512">
        <f t="shared" si="67"/>
        <v>15</v>
      </c>
      <c r="AJ35" s="497"/>
      <c r="AK35" s="497"/>
      <c r="AL35" s="512"/>
      <c r="AM35" s="497"/>
      <c r="AN35" s="497"/>
      <c r="AO35" s="512"/>
      <c r="AP35" s="496">
        <f t="shared" si="64"/>
        <v>13</v>
      </c>
      <c r="AQ35" s="496">
        <f t="shared" si="65"/>
        <v>16</v>
      </c>
      <c r="AR35" s="514">
        <f t="shared" si="66"/>
        <v>29</v>
      </c>
      <c r="AS35" s="487">
        <f t="shared" si="37"/>
        <v>6</v>
      </c>
      <c r="AT35" s="487">
        <f t="shared" si="38"/>
        <v>8</v>
      </c>
      <c r="AU35" s="509">
        <f t="shared" si="39"/>
        <v>14</v>
      </c>
      <c r="AV35" s="491"/>
      <c r="AW35" s="491"/>
      <c r="AX35" s="508"/>
      <c r="AY35" s="487">
        <f t="shared" si="62"/>
        <v>7</v>
      </c>
      <c r="AZ35" s="487">
        <f t="shared" si="42"/>
        <v>8</v>
      </c>
      <c r="BA35" s="509">
        <f t="shared" si="43"/>
        <v>15</v>
      </c>
      <c r="BB35" s="487"/>
      <c r="BC35" s="487"/>
      <c r="BD35" s="509"/>
      <c r="BE35" s="489"/>
      <c r="BF35" s="489"/>
      <c r="BG35" s="509"/>
      <c r="BH35" s="487"/>
      <c r="BI35" s="487"/>
      <c r="BJ35" s="509"/>
      <c r="BK35" s="489">
        <f t="shared" si="52"/>
        <v>13</v>
      </c>
      <c r="BL35" s="489">
        <f t="shared" si="53"/>
        <v>16</v>
      </c>
      <c r="BM35" s="511">
        <f t="shared" si="54"/>
        <v>29</v>
      </c>
    </row>
    <row r="36" spans="1:65" s="429" customFormat="1" ht="22.5" thickBot="1" x14ac:dyDescent="0.55000000000000004">
      <c r="A36" s="518" t="s">
        <v>40</v>
      </c>
      <c r="B36" s="519"/>
      <c r="C36" s="519"/>
      <c r="D36" s="519"/>
      <c r="E36" s="520"/>
      <c r="F36" s="521">
        <f>SUM(F21:F35)</f>
        <v>222</v>
      </c>
      <c r="G36" s="521">
        <f t="shared" ref="G36:BM36" si="68">SUM(G21:G35)</f>
        <v>432</v>
      </c>
      <c r="H36" s="521">
        <f t="shared" si="68"/>
        <v>654</v>
      </c>
      <c r="I36" s="521">
        <f t="shared" si="68"/>
        <v>155</v>
      </c>
      <c r="J36" s="521">
        <f t="shared" si="68"/>
        <v>451</v>
      </c>
      <c r="K36" s="521">
        <f t="shared" si="68"/>
        <v>451</v>
      </c>
      <c r="L36" s="521">
        <f t="shared" si="68"/>
        <v>177</v>
      </c>
      <c r="M36" s="521">
        <f t="shared" si="68"/>
        <v>450</v>
      </c>
      <c r="N36" s="521">
        <f t="shared" si="68"/>
        <v>450</v>
      </c>
      <c r="O36" s="521">
        <f t="shared" si="68"/>
        <v>180</v>
      </c>
      <c r="P36" s="521">
        <f t="shared" si="68"/>
        <v>496</v>
      </c>
      <c r="Q36" s="521">
        <f t="shared" si="68"/>
        <v>676</v>
      </c>
      <c r="R36" s="521">
        <f t="shared" si="68"/>
        <v>195</v>
      </c>
      <c r="S36" s="521">
        <f t="shared" si="68"/>
        <v>474</v>
      </c>
      <c r="T36" s="521">
        <f t="shared" si="68"/>
        <v>669</v>
      </c>
      <c r="U36" s="521">
        <f t="shared" si="68"/>
        <v>26</v>
      </c>
      <c r="V36" s="521">
        <f t="shared" si="68"/>
        <v>30</v>
      </c>
      <c r="W36" s="521">
        <f t="shared" si="68"/>
        <v>30</v>
      </c>
      <c r="X36" s="521">
        <f t="shared" si="68"/>
        <v>955</v>
      </c>
      <c r="Y36" s="521">
        <f t="shared" si="68"/>
        <v>2333</v>
      </c>
      <c r="Z36" s="521">
        <f t="shared" si="68"/>
        <v>3288</v>
      </c>
      <c r="AA36" s="521">
        <f t="shared" si="68"/>
        <v>30</v>
      </c>
      <c r="AB36" s="521">
        <f t="shared" si="68"/>
        <v>34</v>
      </c>
      <c r="AC36" s="521">
        <f t="shared" si="68"/>
        <v>64</v>
      </c>
      <c r="AD36" s="521">
        <f t="shared" si="68"/>
        <v>81</v>
      </c>
      <c r="AE36" s="521">
        <f t="shared" si="68"/>
        <v>149</v>
      </c>
      <c r="AF36" s="521">
        <f t="shared" si="68"/>
        <v>230</v>
      </c>
      <c r="AG36" s="521">
        <f t="shared" si="68"/>
        <v>30</v>
      </c>
      <c r="AH36" s="521">
        <f t="shared" si="68"/>
        <v>33</v>
      </c>
      <c r="AI36" s="521">
        <f t="shared" si="68"/>
        <v>63</v>
      </c>
      <c r="AJ36" s="521">
        <f t="shared" si="68"/>
        <v>6</v>
      </c>
      <c r="AK36" s="521">
        <f t="shared" si="68"/>
        <v>2</v>
      </c>
      <c r="AL36" s="521">
        <f t="shared" si="68"/>
        <v>8</v>
      </c>
      <c r="AM36" s="521">
        <f t="shared" si="68"/>
        <v>3</v>
      </c>
      <c r="AN36" s="521">
        <f t="shared" si="68"/>
        <v>5</v>
      </c>
      <c r="AO36" s="521">
        <f t="shared" si="68"/>
        <v>8</v>
      </c>
      <c r="AP36" s="521">
        <f t="shared" si="68"/>
        <v>150</v>
      </c>
      <c r="AQ36" s="521">
        <f t="shared" si="68"/>
        <v>223</v>
      </c>
      <c r="AR36" s="521">
        <f t="shared" si="68"/>
        <v>373</v>
      </c>
      <c r="AS36" s="521">
        <f t="shared" si="68"/>
        <v>252</v>
      </c>
      <c r="AT36" s="521">
        <f t="shared" si="68"/>
        <v>466</v>
      </c>
      <c r="AU36" s="521">
        <f t="shared" si="68"/>
        <v>718</v>
      </c>
      <c r="AV36" s="521">
        <f t="shared" si="68"/>
        <v>236</v>
      </c>
      <c r="AW36" s="521">
        <f t="shared" si="68"/>
        <v>600</v>
      </c>
      <c r="AX36" s="521">
        <f t="shared" si="68"/>
        <v>836</v>
      </c>
      <c r="AY36" s="521">
        <f t="shared" si="68"/>
        <v>207</v>
      </c>
      <c r="AZ36" s="521">
        <f t="shared" si="68"/>
        <v>483</v>
      </c>
      <c r="BA36" s="521">
        <f t="shared" si="68"/>
        <v>690</v>
      </c>
      <c r="BB36" s="521">
        <f t="shared" si="68"/>
        <v>186</v>
      </c>
      <c r="BC36" s="521">
        <f t="shared" si="68"/>
        <v>498</v>
      </c>
      <c r="BD36" s="521">
        <f t="shared" si="68"/>
        <v>684</v>
      </c>
      <c r="BE36" s="521">
        <f t="shared" si="68"/>
        <v>198</v>
      </c>
      <c r="BF36" s="521">
        <f t="shared" si="68"/>
        <v>479</v>
      </c>
      <c r="BG36" s="521">
        <f t="shared" si="68"/>
        <v>677</v>
      </c>
      <c r="BH36" s="521">
        <f t="shared" si="68"/>
        <v>26</v>
      </c>
      <c r="BI36" s="521">
        <f t="shared" si="68"/>
        <v>30</v>
      </c>
      <c r="BJ36" s="521">
        <f t="shared" si="68"/>
        <v>56</v>
      </c>
      <c r="BK36" s="521">
        <f t="shared" si="68"/>
        <v>1105</v>
      </c>
      <c r="BL36" s="521">
        <f t="shared" si="68"/>
        <v>2556</v>
      </c>
      <c r="BM36" s="521">
        <f t="shared" si="68"/>
        <v>3661</v>
      </c>
    </row>
    <row r="37" spans="1:65" s="429" customFormat="1" ht="21.75" x14ac:dyDescent="0.5">
      <c r="A37" s="522" t="s">
        <v>41</v>
      </c>
      <c r="B37" s="523"/>
      <c r="C37" s="523"/>
      <c r="D37" s="523"/>
      <c r="E37" s="523"/>
      <c r="F37" s="524"/>
      <c r="G37" s="524"/>
      <c r="H37" s="524"/>
      <c r="I37" s="524"/>
      <c r="J37" s="524"/>
      <c r="K37" s="524"/>
      <c r="L37" s="524"/>
      <c r="M37" s="524"/>
      <c r="N37" s="524"/>
      <c r="O37" s="524"/>
      <c r="P37" s="524"/>
      <c r="Q37" s="524"/>
      <c r="R37" s="524"/>
      <c r="S37" s="524"/>
      <c r="T37" s="524"/>
      <c r="U37" s="524"/>
      <c r="V37" s="524"/>
      <c r="W37" s="524"/>
      <c r="X37" s="524"/>
      <c r="Y37" s="524"/>
      <c r="Z37" s="524"/>
      <c r="AA37" s="524"/>
      <c r="AB37" s="524"/>
      <c r="AC37" s="524"/>
      <c r="AD37" s="524"/>
      <c r="AE37" s="524"/>
      <c r="AF37" s="524"/>
      <c r="AG37" s="524"/>
      <c r="AH37" s="524"/>
      <c r="AI37" s="524"/>
      <c r="AJ37" s="524"/>
      <c r="AK37" s="524"/>
      <c r="AL37" s="524"/>
      <c r="AM37" s="524"/>
      <c r="AN37" s="524"/>
      <c r="AO37" s="524"/>
      <c r="AP37" s="524"/>
      <c r="AQ37" s="524"/>
      <c r="AR37" s="524"/>
      <c r="AS37" s="524"/>
      <c r="AT37" s="524"/>
      <c r="AU37" s="524"/>
      <c r="AV37" s="524"/>
      <c r="AW37" s="524"/>
      <c r="AX37" s="524"/>
      <c r="AY37" s="524"/>
      <c r="AZ37" s="524"/>
      <c r="BA37" s="524"/>
      <c r="BB37" s="524"/>
      <c r="BC37" s="524"/>
      <c r="BD37" s="524"/>
      <c r="BE37" s="524"/>
      <c r="BF37" s="524"/>
      <c r="BG37" s="524"/>
      <c r="BH37" s="524"/>
      <c r="BI37" s="524"/>
      <c r="BJ37" s="524"/>
      <c r="BK37" s="524"/>
      <c r="BL37" s="524"/>
      <c r="BM37" s="525"/>
    </row>
    <row r="38" spans="1:65" ht="21.75" x14ac:dyDescent="0.5">
      <c r="A38" s="483"/>
      <c r="B38" s="484">
        <v>1</v>
      </c>
      <c r="C38" s="485" t="s">
        <v>42</v>
      </c>
      <c r="D38" s="485" t="str">
        <f>data66!A31</f>
        <v>การพัฒนาชุมชน</v>
      </c>
      <c r="E38" s="486" t="s">
        <v>14</v>
      </c>
      <c r="F38" s="487">
        <f>data66!B31</f>
        <v>6</v>
      </c>
      <c r="G38" s="487">
        <f>data66!C31</f>
        <v>13</v>
      </c>
      <c r="H38" s="526">
        <f>SUM(F38:G38)</f>
        <v>19</v>
      </c>
      <c r="I38" s="487">
        <f>data66!D31</f>
        <v>7</v>
      </c>
      <c r="J38" s="487">
        <f>data66!E31</f>
        <v>23</v>
      </c>
      <c r="K38" s="526">
        <f>SUM(I38:J38)</f>
        <v>30</v>
      </c>
      <c r="L38" s="487">
        <f>data66!F31</f>
        <v>5</v>
      </c>
      <c r="M38" s="487">
        <f>data66!G31</f>
        <v>9</v>
      </c>
      <c r="N38" s="526">
        <f>SUM(L38:M38)</f>
        <v>14</v>
      </c>
      <c r="O38" s="487">
        <f>data66!H31</f>
        <v>6</v>
      </c>
      <c r="P38" s="487">
        <f>data66!I31</f>
        <v>12</v>
      </c>
      <c r="Q38" s="526">
        <f>SUM(O38:P38)</f>
        <v>18</v>
      </c>
      <c r="R38" s="489">
        <f>data66!J31</f>
        <v>4</v>
      </c>
      <c r="S38" s="489">
        <f>data66!K31</f>
        <v>4</v>
      </c>
      <c r="T38" s="526">
        <f>SUM(R38:S38)</f>
        <v>8</v>
      </c>
      <c r="U38" s="487">
        <f>data66!L31</f>
        <v>9</v>
      </c>
      <c r="V38" s="487">
        <f>data66!M31</f>
        <v>3</v>
      </c>
      <c r="W38" s="526">
        <f>SUM(U38:V38)</f>
        <v>12</v>
      </c>
      <c r="X38" s="489">
        <f t="shared" ref="X38:X46" si="69">F38+I38+L38+O38+R38+U38</f>
        <v>37</v>
      </c>
      <c r="Y38" s="489">
        <f t="shared" ref="Y38:Y46" si="70">G38+J38+M38+P38+S38+V38</f>
        <v>64</v>
      </c>
      <c r="Z38" s="527">
        <f t="shared" ref="Z38:Z46" si="71">SUM(X38:Y38)</f>
        <v>101</v>
      </c>
      <c r="AA38" s="489"/>
      <c r="AB38" s="489">
        <f>data66!O31</f>
        <v>1</v>
      </c>
      <c r="AC38" s="526">
        <f>SUM(AA38:AB38)</f>
        <v>1</v>
      </c>
      <c r="AD38" s="487"/>
      <c r="AE38" s="487"/>
      <c r="AF38" s="526"/>
      <c r="AG38" s="487">
        <f>data66!R31</f>
        <v>7</v>
      </c>
      <c r="AH38" s="487">
        <f>data66!S31</f>
        <v>3</v>
      </c>
      <c r="AI38" s="526">
        <f>SUM(AG38:AH38)</f>
        <v>10</v>
      </c>
      <c r="AJ38" s="487"/>
      <c r="AK38" s="487">
        <f>data66!U31</f>
        <v>4</v>
      </c>
      <c r="AL38" s="526">
        <f>SUM(AJ38:AK38)</f>
        <v>4</v>
      </c>
      <c r="AM38" s="487">
        <f>data66!V31+data66!X31</f>
        <v>2</v>
      </c>
      <c r="AN38" s="487">
        <f>data66!W31+data66!Y31</f>
        <v>2</v>
      </c>
      <c r="AO38" s="526">
        <f>SUM(AM38:AN38)</f>
        <v>4</v>
      </c>
      <c r="AP38" s="489">
        <f t="shared" ref="AP38:AP41" si="72">AA38+AD38+AG38+AJ38+AM38</f>
        <v>9</v>
      </c>
      <c r="AQ38" s="489">
        <f t="shared" ref="AQ38:AQ44" si="73">AB38+AE38+AH38+AK38+AN38</f>
        <v>10</v>
      </c>
      <c r="AR38" s="527">
        <f t="shared" ref="AR38:AR44" si="74">SUM(AP38:AQ38)</f>
        <v>19</v>
      </c>
      <c r="AS38" s="487">
        <f t="shared" ref="AS38:AS46" si="75">F38+AA38</f>
        <v>6</v>
      </c>
      <c r="AT38" s="487">
        <f t="shared" ref="AT38:AT46" si="76">G38+AB38</f>
        <v>14</v>
      </c>
      <c r="AU38" s="526">
        <f t="shared" ref="AU38:AU46" si="77">SUM(AS38:AT38)</f>
        <v>20</v>
      </c>
      <c r="AV38" s="491">
        <f t="shared" ref="AV38:AV46" si="78">I38+AD38</f>
        <v>7</v>
      </c>
      <c r="AW38" s="491">
        <f t="shared" ref="AW38:AW46" si="79">J38+AE38</f>
        <v>23</v>
      </c>
      <c r="AX38" s="526">
        <f t="shared" ref="AX38:AX46" si="80">SUM(AV38:AW38)</f>
        <v>30</v>
      </c>
      <c r="AY38" s="487">
        <f t="shared" ref="AY38:AY46" si="81">L38+AG38</f>
        <v>12</v>
      </c>
      <c r="AZ38" s="487">
        <f t="shared" ref="AZ38:AZ46" si="82">M38+AH38</f>
        <v>12</v>
      </c>
      <c r="BA38" s="526">
        <f t="shared" ref="BA38:BA46" si="83">SUM(AY38:AZ38)</f>
        <v>24</v>
      </c>
      <c r="BB38" s="487">
        <f t="shared" ref="BB38:BB46" si="84">O38+AJ38</f>
        <v>6</v>
      </c>
      <c r="BC38" s="487">
        <f t="shared" ref="BC38:BC46" si="85">P38+AK38</f>
        <v>16</v>
      </c>
      <c r="BD38" s="526">
        <f t="shared" ref="BD38:BD46" si="86">SUM(BB38:BC38)</f>
        <v>22</v>
      </c>
      <c r="BE38" s="489">
        <f t="shared" ref="BE38:BE46" si="87">R38+AM38</f>
        <v>6</v>
      </c>
      <c r="BF38" s="489">
        <f t="shared" ref="BF38:BF46" si="88">S38+AN38</f>
        <v>6</v>
      </c>
      <c r="BG38" s="526">
        <f t="shared" ref="BG38:BG46" si="89">SUM(BE38:BF38)</f>
        <v>12</v>
      </c>
      <c r="BH38" s="487">
        <f t="shared" ref="BH38:BH46" si="90">U38</f>
        <v>9</v>
      </c>
      <c r="BI38" s="487">
        <f t="shared" ref="BI38:BI46" si="91">V38</f>
        <v>3</v>
      </c>
      <c r="BJ38" s="526">
        <f t="shared" ref="BJ38:BJ46" si="92">SUM(BH38:BI38)</f>
        <v>12</v>
      </c>
      <c r="BK38" s="489">
        <f t="shared" ref="BK38:BK46" si="93">AS38+AV38+AY38+BB38+BE38+BH38</f>
        <v>46</v>
      </c>
      <c r="BL38" s="489">
        <f t="shared" ref="BL38:BL46" si="94">AT38+AW38+AZ38+BC38+BF38+BI38</f>
        <v>74</v>
      </c>
      <c r="BM38" s="528">
        <f t="shared" ref="BM38:BM46" si="95">SUM(BK38:BL38)</f>
        <v>120</v>
      </c>
    </row>
    <row r="39" spans="1:65" ht="21.75" x14ac:dyDescent="0.5">
      <c r="A39" s="483"/>
      <c r="B39" s="484">
        <v>2</v>
      </c>
      <c r="C39" s="494" t="s">
        <v>42</v>
      </c>
      <c r="D39" s="485" t="str">
        <f>data66!A32</f>
        <v>ภาษาจีน</v>
      </c>
      <c r="E39" s="495" t="s">
        <v>14</v>
      </c>
      <c r="F39" s="487">
        <f>data66!B32</f>
        <v>1</v>
      </c>
      <c r="G39" s="487">
        <f>data66!C32</f>
        <v>16</v>
      </c>
      <c r="H39" s="526">
        <f t="shared" ref="H39:H46" si="96">SUM(F39:G39)</f>
        <v>17</v>
      </c>
      <c r="I39" s="487">
        <f>data66!D32</f>
        <v>4</v>
      </c>
      <c r="J39" s="487">
        <f>data66!E32</f>
        <v>35</v>
      </c>
      <c r="K39" s="526">
        <f t="shared" ref="K39:K46" si="97">SUM(I39:J39)</f>
        <v>39</v>
      </c>
      <c r="L39" s="487">
        <f>data66!F32</f>
        <v>6</v>
      </c>
      <c r="M39" s="487">
        <f>data66!G32</f>
        <v>22</v>
      </c>
      <c r="N39" s="526">
        <f t="shared" ref="N39:N46" si="98">SUM(L39:M39)</f>
        <v>28</v>
      </c>
      <c r="O39" s="487">
        <f>data66!H32</f>
        <v>3</v>
      </c>
      <c r="P39" s="487">
        <f>data66!I32</f>
        <v>23</v>
      </c>
      <c r="Q39" s="526">
        <f t="shared" ref="Q39:Q46" si="99">SUM(O39:P39)</f>
        <v>26</v>
      </c>
      <c r="R39" s="489"/>
      <c r="S39" s="489">
        <f>data66!K32</f>
        <v>9</v>
      </c>
      <c r="T39" s="526">
        <f t="shared" ref="T39:T46" si="100">SUM(R39:S39)</f>
        <v>9</v>
      </c>
      <c r="U39" s="487"/>
      <c r="V39" s="487">
        <f>data66!M32</f>
        <v>6</v>
      </c>
      <c r="W39" s="526">
        <f t="shared" ref="W39:W46" si="101">SUM(U39:V39)</f>
        <v>6</v>
      </c>
      <c r="X39" s="489">
        <f t="shared" si="69"/>
        <v>14</v>
      </c>
      <c r="Y39" s="489">
        <f t="shared" si="70"/>
        <v>111</v>
      </c>
      <c r="Z39" s="527">
        <f t="shared" si="71"/>
        <v>125</v>
      </c>
      <c r="AA39" s="489"/>
      <c r="AB39" s="489"/>
      <c r="AC39" s="526"/>
      <c r="AD39" s="487"/>
      <c r="AE39" s="487"/>
      <c r="AF39" s="526"/>
      <c r="AG39" s="487"/>
      <c r="AH39" s="487"/>
      <c r="AI39" s="526"/>
      <c r="AJ39" s="487"/>
      <c r="AK39" s="487"/>
      <c r="AL39" s="526"/>
      <c r="AM39" s="487"/>
      <c r="AN39" s="487"/>
      <c r="AO39" s="526"/>
      <c r="AP39" s="489"/>
      <c r="AQ39" s="489"/>
      <c r="AR39" s="527"/>
      <c r="AS39" s="487">
        <f t="shared" si="75"/>
        <v>1</v>
      </c>
      <c r="AT39" s="487">
        <f t="shared" si="76"/>
        <v>16</v>
      </c>
      <c r="AU39" s="526">
        <f t="shared" si="77"/>
        <v>17</v>
      </c>
      <c r="AV39" s="491">
        <f t="shared" si="78"/>
        <v>4</v>
      </c>
      <c r="AW39" s="491">
        <f t="shared" si="79"/>
        <v>35</v>
      </c>
      <c r="AX39" s="526">
        <f t="shared" si="80"/>
        <v>39</v>
      </c>
      <c r="AY39" s="487">
        <f t="shared" si="81"/>
        <v>6</v>
      </c>
      <c r="AZ39" s="487">
        <f t="shared" si="82"/>
        <v>22</v>
      </c>
      <c r="BA39" s="526">
        <f t="shared" si="83"/>
        <v>28</v>
      </c>
      <c r="BB39" s="487">
        <f t="shared" si="84"/>
        <v>3</v>
      </c>
      <c r="BC39" s="487">
        <f t="shared" si="85"/>
        <v>23</v>
      </c>
      <c r="BD39" s="526">
        <f t="shared" si="86"/>
        <v>26</v>
      </c>
      <c r="BE39" s="489"/>
      <c r="BF39" s="489">
        <f t="shared" si="88"/>
        <v>9</v>
      </c>
      <c r="BG39" s="526">
        <f t="shared" si="89"/>
        <v>9</v>
      </c>
      <c r="BH39" s="497"/>
      <c r="BI39" s="497">
        <f t="shared" si="91"/>
        <v>6</v>
      </c>
      <c r="BJ39" s="529">
        <f t="shared" si="92"/>
        <v>6</v>
      </c>
      <c r="BK39" s="489">
        <f t="shared" si="93"/>
        <v>14</v>
      </c>
      <c r="BL39" s="489">
        <f t="shared" si="94"/>
        <v>111</v>
      </c>
      <c r="BM39" s="528">
        <f t="shared" si="95"/>
        <v>125</v>
      </c>
    </row>
    <row r="40" spans="1:65" ht="21.75" x14ac:dyDescent="0.5">
      <c r="A40" s="483"/>
      <c r="B40" s="484">
        <v>3</v>
      </c>
      <c r="C40" s="494" t="s">
        <v>42</v>
      </c>
      <c r="D40" s="485" t="str">
        <f>data66!A33</f>
        <v>ภาษาญี่ปุ่น</v>
      </c>
      <c r="E40" s="495" t="s">
        <v>14</v>
      </c>
      <c r="F40" s="487">
        <f>data66!B33</f>
        <v>8</v>
      </c>
      <c r="G40" s="487">
        <f>data66!C33</f>
        <v>6</v>
      </c>
      <c r="H40" s="526">
        <f t="shared" si="96"/>
        <v>14</v>
      </c>
      <c r="I40" s="487">
        <f>data66!D33</f>
        <v>8</v>
      </c>
      <c r="J40" s="487">
        <f>data66!E33</f>
        <v>8</v>
      </c>
      <c r="K40" s="526">
        <f t="shared" si="97"/>
        <v>16</v>
      </c>
      <c r="L40" s="487">
        <f>data66!F33</f>
        <v>7</v>
      </c>
      <c r="M40" s="487">
        <f>data66!G33</f>
        <v>12</v>
      </c>
      <c r="N40" s="526">
        <f t="shared" si="98"/>
        <v>19</v>
      </c>
      <c r="O40" s="487">
        <f>data66!H33</f>
        <v>5</v>
      </c>
      <c r="P40" s="487">
        <f>data66!I33</f>
        <v>7</v>
      </c>
      <c r="Q40" s="526">
        <f t="shared" si="99"/>
        <v>12</v>
      </c>
      <c r="R40" s="489">
        <f>data66!J33</f>
        <v>3</v>
      </c>
      <c r="S40" s="489">
        <f>data66!K33</f>
        <v>5</v>
      </c>
      <c r="T40" s="526">
        <f t="shared" si="100"/>
        <v>8</v>
      </c>
      <c r="U40" s="487"/>
      <c r="V40" s="487">
        <f>data66!M33</f>
        <v>1</v>
      </c>
      <c r="W40" s="526">
        <f t="shared" si="101"/>
        <v>1</v>
      </c>
      <c r="X40" s="489">
        <f t="shared" si="69"/>
        <v>31</v>
      </c>
      <c r="Y40" s="489">
        <f t="shared" si="70"/>
        <v>39</v>
      </c>
      <c r="Z40" s="527">
        <f t="shared" si="71"/>
        <v>70</v>
      </c>
      <c r="AA40" s="489"/>
      <c r="AB40" s="489"/>
      <c r="AC40" s="526"/>
      <c r="AD40" s="487"/>
      <c r="AE40" s="487"/>
      <c r="AF40" s="526"/>
      <c r="AG40" s="487"/>
      <c r="AH40" s="487"/>
      <c r="AI40" s="526"/>
      <c r="AJ40" s="487"/>
      <c r="AK40" s="487"/>
      <c r="AL40" s="526"/>
      <c r="AM40" s="487"/>
      <c r="AN40" s="487"/>
      <c r="AO40" s="526"/>
      <c r="AP40" s="489"/>
      <c r="AQ40" s="489"/>
      <c r="AR40" s="527"/>
      <c r="AS40" s="487">
        <f t="shared" si="75"/>
        <v>8</v>
      </c>
      <c r="AT40" s="487">
        <f t="shared" si="76"/>
        <v>6</v>
      </c>
      <c r="AU40" s="526">
        <f t="shared" si="77"/>
        <v>14</v>
      </c>
      <c r="AV40" s="491">
        <f t="shared" si="78"/>
        <v>8</v>
      </c>
      <c r="AW40" s="491">
        <f t="shared" si="79"/>
        <v>8</v>
      </c>
      <c r="AX40" s="526">
        <f t="shared" si="80"/>
        <v>16</v>
      </c>
      <c r="AY40" s="487">
        <f t="shared" si="81"/>
        <v>7</v>
      </c>
      <c r="AZ40" s="487">
        <f t="shared" si="82"/>
        <v>12</v>
      </c>
      <c r="BA40" s="526">
        <f t="shared" si="83"/>
        <v>19</v>
      </c>
      <c r="BB40" s="487">
        <f t="shared" si="84"/>
        <v>5</v>
      </c>
      <c r="BC40" s="487">
        <f t="shared" si="85"/>
        <v>7</v>
      </c>
      <c r="BD40" s="526">
        <f t="shared" si="86"/>
        <v>12</v>
      </c>
      <c r="BE40" s="489">
        <f t="shared" si="87"/>
        <v>3</v>
      </c>
      <c r="BF40" s="489">
        <f t="shared" si="88"/>
        <v>5</v>
      </c>
      <c r="BG40" s="526">
        <f t="shared" si="89"/>
        <v>8</v>
      </c>
      <c r="BH40" s="497"/>
      <c r="BI40" s="497">
        <f t="shared" si="91"/>
        <v>1</v>
      </c>
      <c r="BJ40" s="529">
        <f t="shared" si="92"/>
        <v>1</v>
      </c>
      <c r="BK40" s="489">
        <f t="shared" si="93"/>
        <v>31</v>
      </c>
      <c r="BL40" s="489">
        <f t="shared" si="94"/>
        <v>39</v>
      </c>
      <c r="BM40" s="528">
        <f t="shared" si="95"/>
        <v>70</v>
      </c>
    </row>
    <row r="41" spans="1:65" ht="21.75" x14ac:dyDescent="0.5">
      <c r="A41" s="483"/>
      <c r="B41" s="484">
        <v>4</v>
      </c>
      <c r="C41" s="494" t="s">
        <v>42</v>
      </c>
      <c r="D41" s="485" t="str">
        <f>data66!A34</f>
        <v>ภาษาอังกฤษธุรกิจ</v>
      </c>
      <c r="E41" s="495" t="s">
        <v>14</v>
      </c>
      <c r="F41" s="487">
        <f>data66!B34</f>
        <v>13</v>
      </c>
      <c r="G41" s="487">
        <f>data66!C34</f>
        <v>51</v>
      </c>
      <c r="H41" s="526">
        <f t="shared" si="96"/>
        <v>64</v>
      </c>
      <c r="I41" s="487">
        <f>data66!D34</f>
        <v>22</v>
      </c>
      <c r="J41" s="487">
        <f>data66!E34</f>
        <v>47</v>
      </c>
      <c r="K41" s="526">
        <f t="shared" si="97"/>
        <v>69</v>
      </c>
      <c r="L41" s="487">
        <f>data66!F34</f>
        <v>22</v>
      </c>
      <c r="M41" s="487">
        <f>data66!G34</f>
        <v>67</v>
      </c>
      <c r="N41" s="526">
        <f t="shared" si="98"/>
        <v>89</v>
      </c>
      <c r="O41" s="487">
        <f>data66!H34</f>
        <v>8</v>
      </c>
      <c r="P41" s="487">
        <f>data66!I34</f>
        <v>63</v>
      </c>
      <c r="Q41" s="526">
        <f t="shared" si="99"/>
        <v>71</v>
      </c>
      <c r="R41" s="489">
        <f>data66!J34</f>
        <v>3</v>
      </c>
      <c r="S41" s="489">
        <f>data66!K34</f>
        <v>18</v>
      </c>
      <c r="T41" s="526">
        <f t="shared" si="100"/>
        <v>21</v>
      </c>
      <c r="U41" s="487">
        <f>data66!L34</f>
        <v>2</v>
      </c>
      <c r="V41" s="487">
        <f>data66!M34</f>
        <v>11</v>
      </c>
      <c r="W41" s="526">
        <f t="shared" si="101"/>
        <v>13</v>
      </c>
      <c r="X41" s="489">
        <f t="shared" si="69"/>
        <v>70</v>
      </c>
      <c r="Y41" s="489">
        <f t="shared" si="70"/>
        <v>257</v>
      </c>
      <c r="Z41" s="527">
        <f t="shared" si="71"/>
        <v>327</v>
      </c>
      <c r="AA41" s="489"/>
      <c r="AB41" s="489"/>
      <c r="AC41" s="526"/>
      <c r="AD41" s="487">
        <f>data66!P34</f>
        <v>1</v>
      </c>
      <c r="AE41" s="487"/>
      <c r="AF41" s="526">
        <f t="shared" ref="AF41" si="102">SUM(AD41:AE41)</f>
        <v>1</v>
      </c>
      <c r="AG41" s="487"/>
      <c r="AH41" s="487">
        <f>data66!S34</f>
        <v>1</v>
      </c>
      <c r="AI41" s="526">
        <f t="shared" ref="AI41:AI44" si="103">SUM(AG41:AH41)</f>
        <v>1</v>
      </c>
      <c r="AJ41" s="487"/>
      <c r="AK41" s="487"/>
      <c r="AL41" s="526"/>
      <c r="AM41" s="487">
        <f>data66!V34+data66!X34</f>
        <v>2</v>
      </c>
      <c r="AN41" s="487">
        <f>data66!W34+data66!Y34</f>
        <v>4</v>
      </c>
      <c r="AO41" s="526">
        <f t="shared" ref="AO41:AO44" si="104">SUM(AM41:AN41)</f>
        <v>6</v>
      </c>
      <c r="AP41" s="489">
        <f t="shared" si="72"/>
        <v>3</v>
      </c>
      <c r="AQ41" s="489">
        <f t="shared" si="73"/>
        <v>5</v>
      </c>
      <c r="AR41" s="527">
        <f t="shared" si="74"/>
        <v>8</v>
      </c>
      <c r="AS41" s="487">
        <f t="shared" si="75"/>
        <v>13</v>
      </c>
      <c r="AT41" s="487">
        <f t="shared" si="76"/>
        <v>51</v>
      </c>
      <c r="AU41" s="526">
        <f t="shared" si="77"/>
        <v>64</v>
      </c>
      <c r="AV41" s="491">
        <f t="shared" si="78"/>
        <v>23</v>
      </c>
      <c r="AW41" s="491">
        <f t="shared" si="79"/>
        <v>47</v>
      </c>
      <c r="AX41" s="526">
        <f t="shared" si="80"/>
        <v>70</v>
      </c>
      <c r="AY41" s="487">
        <f t="shared" si="81"/>
        <v>22</v>
      </c>
      <c r="AZ41" s="487">
        <f t="shared" si="82"/>
        <v>68</v>
      </c>
      <c r="BA41" s="526">
        <f t="shared" si="83"/>
        <v>90</v>
      </c>
      <c r="BB41" s="487">
        <f t="shared" si="84"/>
        <v>8</v>
      </c>
      <c r="BC41" s="487">
        <f t="shared" si="85"/>
        <v>63</v>
      </c>
      <c r="BD41" s="526">
        <f t="shared" si="86"/>
        <v>71</v>
      </c>
      <c r="BE41" s="489">
        <f t="shared" si="87"/>
        <v>5</v>
      </c>
      <c r="BF41" s="489">
        <f t="shared" si="88"/>
        <v>22</v>
      </c>
      <c r="BG41" s="526">
        <f t="shared" si="89"/>
        <v>27</v>
      </c>
      <c r="BH41" s="497">
        <f t="shared" si="90"/>
        <v>2</v>
      </c>
      <c r="BI41" s="497">
        <f t="shared" si="91"/>
        <v>11</v>
      </c>
      <c r="BJ41" s="529">
        <f t="shared" si="92"/>
        <v>13</v>
      </c>
      <c r="BK41" s="489">
        <f t="shared" si="93"/>
        <v>73</v>
      </c>
      <c r="BL41" s="489">
        <f t="shared" si="94"/>
        <v>262</v>
      </c>
      <c r="BM41" s="528">
        <f t="shared" si="95"/>
        <v>335</v>
      </c>
    </row>
    <row r="42" spans="1:65" ht="21.75" x14ac:dyDescent="0.5">
      <c r="A42" s="483"/>
      <c r="B42" s="484">
        <v>5</v>
      </c>
      <c r="C42" s="494" t="s">
        <v>42</v>
      </c>
      <c r="D42" s="485" t="str">
        <f>data66!A35</f>
        <v>การจัดการสนสนเทศดิจิทัล</v>
      </c>
      <c r="E42" s="495" t="s">
        <v>14</v>
      </c>
      <c r="F42" s="487"/>
      <c r="G42" s="487"/>
      <c r="H42" s="526"/>
      <c r="I42" s="487"/>
      <c r="J42" s="487"/>
      <c r="K42" s="526"/>
      <c r="L42" s="487"/>
      <c r="M42" s="487"/>
      <c r="N42" s="526"/>
      <c r="O42" s="487"/>
      <c r="P42" s="487">
        <f>data66!I35</f>
        <v>8</v>
      </c>
      <c r="Q42" s="526">
        <f t="shared" si="99"/>
        <v>8</v>
      </c>
      <c r="R42" s="489">
        <f>data66!J35</f>
        <v>1</v>
      </c>
      <c r="S42" s="489"/>
      <c r="T42" s="526">
        <f t="shared" si="100"/>
        <v>1</v>
      </c>
      <c r="U42" s="487"/>
      <c r="V42" s="487"/>
      <c r="W42" s="526"/>
      <c r="X42" s="489">
        <f t="shared" si="69"/>
        <v>1</v>
      </c>
      <c r="Y42" s="489">
        <f t="shared" si="70"/>
        <v>8</v>
      </c>
      <c r="Z42" s="527">
        <f t="shared" si="71"/>
        <v>9</v>
      </c>
      <c r="AA42" s="489"/>
      <c r="AB42" s="489"/>
      <c r="AC42" s="526"/>
      <c r="AD42" s="487"/>
      <c r="AE42" s="487"/>
      <c r="AF42" s="526"/>
      <c r="AG42" s="487"/>
      <c r="AH42" s="487"/>
      <c r="AI42" s="526"/>
      <c r="AJ42" s="487"/>
      <c r="AK42" s="487"/>
      <c r="AL42" s="526"/>
      <c r="AM42" s="487"/>
      <c r="AN42" s="487"/>
      <c r="AO42" s="526"/>
      <c r="AP42" s="489"/>
      <c r="AQ42" s="489"/>
      <c r="AR42" s="527"/>
      <c r="AS42" s="487"/>
      <c r="AT42" s="487"/>
      <c r="AU42" s="526"/>
      <c r="AV42" s="491"/>
      <c r="AW42" s="491"/>
      <c r="AX42" s="526"/>
      <c r="AY42" s="487"/>
      <c r="AZ42" s="487"/>
      <c r="BA42" s="526"/>
      <c r="BB42" s="487"/>
      <c r="BC42" s="487">
        <f t="shared" si="85"/>
        <v>8</v>
      </c>
      <c r="BD42" s="526">
        <f t="shared" si="86"/>
        <v>8</v>
      </c>
      <c r="BE42" s="489">
        <f t="shared" si="87"/>
        <v>1</v>
      </c>
      <c r="BF42" s="489"/>
      <c r="BG42" s="526">
        <f t="shared" si="89"/>
        <v>1</v>
      </c>
      <c r="BH42" s="497"/>
      <c r="BI42" s="497"/>
      <c r="BJ42" s="529"/>
      <c r="BK42" s="489">
        <f t="shared" si="93"/>
        <v>1</v>
      </c>
      <c r="BL42" s="489">
        <f t="shared" si="94"/>
        <v>8</v>
      </c>
      <c r="BM42" s="528">
        <f t="shared" si="95"/>
        <v>9</v>
      </c>
    </row>
    <row r="43" spans="1:65" ht="21.75" x14ac:dyDescent="0.5">
      <c r="A43" s="483"/>
      <c r="B43" s="484">
        <v>6</v>
      </c>
      <c r="C43" s="494" t="s">
        <v>42</v>
      </c>
      <c r="D43" s="485" t="str">
        <f>data66!A36</f>
        <v>ศิลปะและการออกแบบ</v>
      </c>
      <c r="E43" s="495" t="s">
        <v>14</v>
      </c>
      <c r="F43" s="487">
        <f>data66!B36</f>
        <v>6</v>
      </c>
      <c r="G43" s="487">
        <f>data66!C36</f>
        <v>12</v>
      </c>
      <c r="H43" s="526">
        <f t="shared" si="96"/>
        <v>18</v>
      </c>
      <c r="I43" s="487">
        <f>data66!D36</f>
        <v>3</v>
      </c>
      <c r="J43" s="487">
        <f>data66!E36</f>
        <v>7</v>
      </c>
      <c r="K43" s="526">
        <f t="shared" si="97"/>
        <v>10</v>
      </c>
      <c r="L43" s="487">
        <f>data66!F36</f>
        <v>12</v>
      </c>
      <c r="M43" s="487">
        <f>data66!G36</f>
        <v>3</v>
      </c>
      <c r="N43" s="526">
        <f t="shared" si="98"/>
        <v>15</v>
      </c>
      <c r="O43" s="487">
        <f>data66!H36</f>
        <v>3</v>
      </c>
      <c r="P43" s="487">
        <f>data66!I36</f>
        <v>5</v>
      </c>
      <c r="Q43" s="526">
        <f t="shared" si="99"/>
        <v>8</v>
      </c>
      <c r="R43" s="489">
        <f>data66!J36</f>
        <v>3</v>
      </c>
      <c r="S43" s="489"/>
      <c r="T43" s="526">
        <f t="shared" si="100"/>
        <v>3</v>
      </c>
      <c r="U43" s="487">
        <f>data66!L36</f>
        <v>5</v>
      </c>
      <c r="V43" s="487">
        <f>data66!M36</f>
        <v>7</v>
      </c>
      <c r="W43" s="526">
        <f t="shared" si="101"/>
        <v>12</v>
      </c>
      <c r="X43" s="489">
        <f t="shared" si="69"/>
        <v>32</v>
      </c>
      <c r="Y43" s="489">
        <f t="shared" si="70"/>
        <v>34</v>
      </c>
      <c r="Z43" s="527">
        <f t="shared" si="71"/>
        <v>66</v>
      </c>
      <c r="AA43" s="489"/>
      <c r="AB43" s="489"/>
      <c r="AC43" s="526"/>
      <c r="AD43" s="487"/>
      <c r="AE43" s="487"/>
      <c r="AF43" s="526"/>
      <c r="AG43" s="487"/>
      <c r="AH43" s="487"/>
      <c r="AI43" s="526"/>
      <c r="AJ43" s="487"/>
      <c r="AK43" s="487"/>
      <c r="AL43" s="526"/>
      <c r="AM43" s="487"/>
      <c r="AN43" s="487"/>
      <c r="AO43" s="526"/>
      <c r="AP43" s="489"/>
      <c r="AQ43" s="489"/>
      <c r="AR43" s="527"/>
      <c r="AS43" s="487">
        <f t="shared" si="75"/>
        <v>6</v>
      </c>
      <c r="AT43" s="487">
        <f t="shared" si="76"/>
        <v>12</v>
      </c>
      <c r="AU43" s="526">
        <f t="shared" si="77"/>
        <v>18</v>
      </c>
      <c r="AV43" s="491">
        <f t="shared" si="78"/>
        <v>3</v>
      </c>
      <c r="AW43" s="491">
        <f t="shared" si="79"/>
        <v>7</v>
      </c>
      <c r="AX43" s="526">
        <f t="shared" si="80"/>
        <v>10</v>
      </c>
      <c r="AY43" s="487">
        <f t="shared" si="81"/>
        <v>12</v>
      </c>
      <c r="AZ43" s="487">
        <f t="shared" si="82"/>
        <v>3</v>
      </c>
      <c r="BA43" s="526">
        <f t="shared" si="83"/>
        <v>15</v>
      </c>
      <c r="BB43" s="487">
        <f t="shared" si="84"/>
        <v>3</v>
      </c>
      <c r="BC43" s="487">
        <f t="shared" si="85"/>
        <v>5</v>
      </c>
      <c r="BD43" s="526">
        <f t="shared" si="86"/>
        <v>8</v>
      </c>
      <c r="BE43" s="489">
        <f t="shared" si="87"/>
        <v>3</v>
      </c>
      <c r="BF43" s="489"/>
      <c r="BG43" s="526">
        <f t="shared" si="89"/>
        <v>3</v>
      </c>
      <c r="BH43" s="497">
        <f t="shared" si="90"/>
        <v>5</v>
      </c>
      <c r="BI43" s="497">
        <f t="shared" si="91"/>
        <v>7</v>
      </c>
      <c r="BJ43" s="529">
        <f t="shared" si="92"/>
        <v>12</v>
      </c>
      <c r="BK43" s="489">
        <f t="shared" si="93"/>
        <v>32</v>
      </c>
      <c r="BL43" s="489">
        <f t="shared" si="94"/>
        <v>34</v>
      </c>
      <c r="BM43" s="528">
        <f t="shared" si="95"/>
        <v>66</v>
      </c>
    </row>
    <row r="44" spans="1:65" ht="21.75" x14ac:dyDescent="0.5">
      <c r="A44" s="483"/>
      <c r="B44" s="484">
        <v>7</v>
      </c>
      <c r="C44" s="494" t="s">
        <v>42</v>
      </c>
      <c r="D44" s="485" t="str">
        <f>data66!A37</f>
        <v>ภาษาไทยเพื่อการสื่อสาร</v>
      </c>
      <c r="E44" s="495" t="s">
        <v>14</v>
      </c>
      <c r="F44" s="487">
        <f>data66!B37</f>
        <v>3</v>
      </c>
      <c r="G44" s="487">
        <f>data66!C37</f>
        <v>42</v>
      </c>
      <c r="H44" s="526">
        <f t="shared" si="96"/>
        <v>45</v>
      </c>
      <c r="I44" s="487">
        <f>data66!D37</f>
        <v>3</v>
      </c>
      <c r="J44" s="487">
        <f>data66!E37</f>
        <v>28</v>
      </c>
      <c r="K44" s="526">
        <f t="shared" si="97"/>
        <v>31</v>
      </c>
      <c r="L44" s="487">
        <f>data66!F37</f>
        <v>9</v>
      </c>
      <c r="M44" s="487">
        <f>data66!G37</f>
        <v>61</v>
      </c>
      <c r="N44" s="526">
        <f t="shared" si="98"/>
        <v>70</v>
      </c>
      <c r="O44" s="487">
        <f>data66!H37</f>
        <v>4</v>
      </c>
      <c r="P44" s="487">
        <f>data66!I37</f>
        <v>31</v>
      </c>
      <c r="Q44" s="526">
        <f t="shared" si="99"/>
        <v>35</v>
      </c>
      <c r="R44" s="489"/>
      <c r="S44" s="489">
        <f>data66!K37</f>
        <v>8</v>
      </c>
      <c r="T44" s="526">
        <f t="shared" si="100"/>
        <v>8</v>
      </c>
      <c r="U44" s="487">
        <f>data66!L37</f>
        <v>3</v>
      </c>
      <c r="V44" s="487">
        <f>data66!M37</f>
        <v>11</v>
      </c>
      <c r="W44" s="526">
        <f t="shared" si="101"/>
        <v>14</v>
      </c>
      <c r="X44" s="489">
        <f t="shared" si="69"/>
        <v>22</v>
      </c>
      <c r="Y44" s="489">
        <f t="shared" si="70"/>
        <v>181</v>
      </c>
      <c r="Z44" s="527">
        <f t="shared" si="71"/>
        <v>203</v>
      </c>
      <c r="AA44" s="489"/>
      <c r="AB44" s="489"/>
      <c r="AC44" s="526"/>
      <c r="AD44" s="487"/>
      <c r="AE44" s="487"/>
      <c r="AF44" s="526"/>
      <c r="AG44" s="487"/>
      <c r="AH44" s="487">
        <f>data66!S37</f>
        <v>1</v>
      </c>
      <c r="AI44" s="526">
        <f t="shared" si="103"/>
        <v>1</v>
      </c>
      <c r="AJ44" s="487"/>
      <c r="AK44" s="487"/>
      <c r="AL44" s="526"/>
      <c r="AM44" s="487"/>
      <c r="AN44" s="487">
        <f>data66!W37+data66!Y37</f>
        <v>1</v>
      </c>
      <c r="AO44" s="526">
        <f t="shared" si="104"/>
        <v>1</v>
      </c>
      <c r="AP44" s="489"/>
      <c r="AQ44" s="489">
        <f t="shared" si="73"/>
        <v>2</v>
      </c>
      <c r="AR44" s="527">
        <f t="shared" si="74"/>
        <v>2</v>
      </c>
      <c r="AS44" s="487">
        <f t="shared" si="75"/>
        <v>3</v>
      </c>
      <c r="AT44" s="487">
        <f t="shared" si="76"/>
        <v>42</v>
      </c>
      <c r="AU44" s="526">
        <f t="shared" si="77"/>
        <v>45</v>
      </c>
      <c r="AV44" s="491">
        <f t="shared" si="78"/>
        <v>3</v>
      </c>
      <c r="AW44" s="491">
        <f t="shared" si="79"/>
        <v>28</v>
      </c>
      <c r="AX44" s="526">
        <f t="shared" si="80"/>
        <v>31</v>
      </c>
      <c r="AY44" s="487">
        <f t="shared" si="81"/>
        <v>9</v>
      </c>
      <c r="AZ44" s="487">
        <f t="shared" si="82"/>
        <v>62</v>
      </c>
      <c r="BA44" s="526">
        <f t="shared" si="83"/>
        <v>71</v>
      </c>
      <c r="BB44" s="487">
        <f t="shared" si="84"/>
        <v>4</v>
      </c>
      <c r="BC44" s="487">
        <f t="shared" si="85"/>
        <v>31</v>
      </c>
      <c r="BD44" s="526">
        <f t="shared" si="86"/>
        <v>35</v>
      </c>
      <c r="BE44" s="489"/>
      <c r="BF44" s="489">
        <f t="shared" si="88"/>
        <v>9</v>
      </c>
      <c r="BG44" s="526">
        <f t="shared" si="89"/>
        <v>9</v>
      </c>
      <c r="BH44" s="497">
        <f t="shared" si="90"/>
        <v>3</v>
      </c>
      <c r="BI44" s="497">
        <f t="shared" si="91"/>
        <v>11</v>
      </c>
      <c r="BJ44" s="529">
        <f t="shared" si="92"/>
        <v>14</v>
      </c>
      <c r="BK44" s="489">
        <f t="shared" si="93"/>
        <v>22</v>
      </c>
      <c r="BL44" s="489">
        <f t="shared" si="94"/>
        <v>183</v>
      </c>
      <c r="BM44" s="528">
        <f t="shared" si="95"/>
        <v>205</v>
      </c>
    </row>
    <row r="45" spans="1:65" ht="21.75" x14ac:dyDescent="0.5">
      <c r="A45" s="483"/>
      <c r="B45" s="484">
        <v>8</v>
      </c>
      <c r="C45" s="494" t="s">
        <v>42</v>
      </c>
      <c r="D45" s="485" t="str">
        <f>data66!A38</f>
        <v>ประวัติศาสตร์</v>
      </c>
      <c r="E45" s="495" t="s">
        <v>14</v>
      </c>
      <c r="F45" s="487">
        <f>data66!B38</f>
        <v>2</v>
      </c>
      <c r="G45" s="487">
        <f>data66!C38</f>
        <v>8</v>
      </c>
      <c r="H45" s="526">
        <f t="shared" si="96"/>
        <v>10</v>
      </c>
      <c r="I45" s="487">
        <f>data66!D38</f>
        <v>2</v>
      </c>
      <c r="J45" s="487">
        <f>data66!E38</f>
        <v>5</v>
      </c>
      <c r="K45" s="526">
        <f t="shared" si="97"/>
        <v>7</v>
      </c>
      <c r="L45" s="487">
        <f>data66!F38</f>
        <v>3</v>
      </c>
      <c r="M45" s="487">
        <f>data66!G38</f>
        <v>3</v>
      </c>
      <c r="N45" s="526">
        <f t="shared" si="98"/>
        <v>6</v>
      </c>
      <c r="O45" s="487">
        <f>data66!H38</f>
        <v>3</v>
      </c>
      <c r="P45" s="487">
        <f>data66!I38</f>
        <v>5</v>
      </c>
      <c r="Q45" s="526">
        <f t="shared" si="99"/>
        <v>8</v>
      </c>
      <c r="R45" s="489">
        <f>data66!J38</f>
        <v>3</v>
      </c>
      <c r="S45" s="489"/>
      <c r="T45" s="526">
        <f t="shared" si="100"/>
        <v>3</v>
      </c>
      <c r="U45" s="487">
        <f>data66!L38</f>
        <v>1</v>
      </c>
      <c r="V45" s="487"/>
      <c r="W45" s="526">
        <f t="shared" si="101"/>
        <v>1</v>
      </c>
      <c r="X45" s="489">
        <f t="shared" si="69"/>
        <v>14</v>
      </c>
      <c r="Y45" s="489">
        <f t="shared" si="70"/>
        <v>21</v>
      </c>
      <c r="Z45" s="527">
        <f t="shared" si="71"/>
        <v>35</v>
      </c>
      <c r="AA45" s="489"/>
      <c r="AB45" s="489"/>
      <c r="AC45" s="526"/>
      <c r="AD45" s="487"/>
      <c r="AE45" s="487"/>
      <c r="AF45" s="526"/>
      <c r="AG45" s="487"/>
      <c r="AH45" s="487"/>
      <c r="AI45" s="526"/>
      <c r="AJ45" s="487"/>
      <c r="AK45" s="487"/>
      <c r="AL45" s="526"/>
      <c r="AM45" s="487"/>
      <c r="AN45" s="487"/>
      <c r="AO45" s="526"/>
      <c r="AP45" s="489"/>
      <c r="AQ45" s="489"/>
      <c r="AR45" s="527"/>
      <c r="AS45" s="487">
        <f t="shared" si="75"/>
        <v>2</v>
      </c>
      <c r="AT45" s="487">
        <f t="shared" si="76"/>
        <v>8</v>
      </c>
      <c r="AU45" s="526">
        <f t="shared" si="77"/>
        <v>10</v>
      </c>
      <c r="AV45" s="491">
        <f t="shared" si="78"/>
        <v>2</v>
      </c>
      <c r="AW45" s="491">
        <f t="shared" si="79"/>
        <v>5</v>
      </c>
      <c r="AX45" s="526">
        <f t="shared" si="80"/>
        <v>7</v>
      </c>
      <c r="AY45" s="487">
        <f t="shared" si="81"/>
        <v>3</v>
      </c>
      <c r="AZ45" s="487">
        <f t="shared" si="82"/>
        <v>3</v>
      </c>
      <c r="BA45" s="526">
        <f t="shared" si="83"/>
        <v>6</v>
      </c>
      <c r="BB45" s="487">
        <f t="shared" si="84"/>
        <v>3</v>
      </c>
      <c r="BC45" s="487">
        <f t="shared" si="85"/>
        <v>5</v>
      </c>
      <c r="BD45" s="526">
        <f t="shared" si="86"/>
        <v>8</v>
      </c>
      <c r="BE45" s="489">
        <f t="shared" si="87"/>
        <v>3</v>
      </c>
      <c r="BF45" s="489"/>
      <c r="BG45" s="526">
        <f t="shared" si="89"/>
        <v>3</v>
      </c>
      <c r="BH45" s="497">
        <f t="shared" si="90"/>
        <v>1</v>
      </c>
      <c r="BI45" s="497"/>
      <c r="BJ45" s="529">
        <f t="shared" si="92"/>
        <v>1</v>
      </c>
      <c r="BK45" s="489">
        <f t="shared" si="93"/>
        <v>14</v>
      </c>
      <c r="BL45" s="489">
        <f t="shared" si="94"/>
        <v>21</v>
      </c>
      <c r="BM45" s="528">
        <f t="shared" si="95"/>
        <v>35</v>
      </c>
    </row>
    <row r="46" spans="1:65" ht="21.75" x14ac:dyDescent="0.5">
      <c r="A46" s="483"/>
      <c r="B46" s="484">
        <v>9</v>
      </c>
      <c r="C46" s="494" t="s">
        <v>49</v>
      </c>
      <c r="D46" s="485" t="str">
        <f>data66!A39</f>
        <v>นิเทศศาสตร์</v>
      </c>
      <c r="E46" s="495" t="s">
        <v>14</v>
      </c>
      <c r="F46" s="487">
        <f>data66!B39</f>
        <v>9</v>
      </c>
      <c r="G46" s="487">
        <f>data66!C39</f>
        <v>6</v>
      </c>
      <c r="H46" s="526">
        <f t="shared" si="96"/>
        <v>15</v>
      </c>
      <c r="I46" s="487">
        <f>data66!D39</f>
        <v>14</v>
      </c>
      <c r="J46" s="487">
        <f>data66!E39</f>
        <v>11</v>
      </c>
      <c r="K46" s="526">
        <f t="shared" si="97"/>
        <v>25</v>
      </c>
      <c r="L46" s="487">
        <f>data66!F39</f>
        <v>14</v>
      </c>
      <c r="M46" s="487">
        <f>data66!G39</f>
        <v>8</v>
      </c>
      <c r="N46" s="526">
        <f t="shared" si="98"/>
        <v>22</v>
      </c>
      <c r="O46" s="487">
        <f>data66!H39</f>
        <v>14</v>
      </c>
      <c r="P46" s="487">
        <f>data66!I39</f>
        <v>5</v>
      </c>
      <c r="Q46" s="526">
        <f t="shared" si="99"/>
        <v>19</v>
      </c>
      <c r="R46" s="489">
        <f>data66!J39</f>
        <v>5</v>
      </c>
      <c r="S46" s="489">
        <f>data66!K39</f>
        <v>8</v>
      </c>
      <c r="T46" s="526">
        <f t="shared" si="100"/>
        <v>13</v>
      </c>
      <c r="U46" s="487">
        <f>data66!L39</f>
        <v>1</v>
      </c>
      <c r="V46" s="487">
        <f>data66!M39</f>
        <v>4</v>
      </c>
      <c r="W46" s="526">
        <f t="shared" si="101"/>
        <v>5</v>
      </c>
      <c r="X46" s="489">
        <f t="shared" si="69"/>
        <v>57</v>
      </c>
      <c r="Y46" s="489">
        <f t="shared" si="70"/>
        <v>42</v>
      </c>
      <c r="Z46" s="527">
        <f t="shared" si="71"/>
        <v>99</v>
      </c>
      <c r="AA46" s="489"/>
      <c r="AB46" s="489"/>
      <c r="AC46" s="526"/>
      <c r="AD46" s="487"/>
      <c r="AE46" s="487"/>
      <c r="AF46" s="526"/>
      <c r="AG46" s="487"/>
      <c r="AH46" s="487"/>
      <c r="AI46" s="526"/>
      <c r="AJ46" s="487"/>
      <c r="AK46" s="487"/>
      <c r="AL46" s="526"/>
      <c r="AM46" s="487"/>
      <c r="AN46" s="487"/>
      <c r="AO46" s="526"/>
      <c r="AP46" s="489"/>
      <c r="AQ46" s="489"/>
      <c r="AR46" s="527"/>
      <c r="AS46" s="487">
        <f t="shared" si="75"/>
        <v>9</v>
      </c>
      <c r="AT46" s="487">
        <f t="shared" si="76"/>
        <v>6</v>
      </c>
      <c r="AU46" s="526">
        <f t="shared" si="77"/>
        <v>15</v>
      </c>
      <c r="AV46" s="491">
        <f t="shared" si="78"/>
        <v>14</v>
      </c>
      <c r="AW46" s="491">
        <f t="shared" si="79"/>
        <v>11</v>
      </c>
      <c r="AX46" s="526">
        <f t="shared" si="80"/>
        <v>25</v>
      </c>
      <c r="AY46" s="487">
        <f t="shared" si="81"/>
        <v>14</v>
      </c>
      <c r="AZ46" s="487">
        <f t="shared" si="82"/>
        <v>8</v>
      </c>
      <c r="BA46" s="526">
        <f t="shared" si="83"/>
        <v>22</v>
      </c>
      <c r="BB46" s="487">
        <f t="shared" si="84"/>
        <v>14</v>
      </c>
      <c r="BC46" s="487">
        <f t="shared" si="85"/>
        <v>5</v>
      </c>
      <c r="BD46" s="526">
        <f t="shared" si="86"/>
        <v>19</v>
      </c>
      <c r="BE46" s="489">
        <f t="shared" si="87"/>
        <v>5</v>
      </c>
      <c r="BF46" s="489">
        <f t="shared" si="88"/>
        <v>8</v>
      </c>
      <c r="BG46" s="526">
        <f t="shared" si="89"/>
        <v>13</v>
      </c>
      <c r="BH46" s="497">
        <f t="shared" si="90"/>
        <v>1</v>
      </c>
      <c r="BI46" s="497">
        <f t="shared" si="91"/>
        <v>4</v>
      </c>
      <c r="BJ46" s="529">
        <f t="shared" si="92"/>
        <v>5</v>
      </c>
      <c r="BK46" s="489">
        <f t="shared" si="93"/>
        <v>57</v>
      </c>
      <c r="BL46" s="489">
        <f t="shared" si="94"/>
        <v>42</v>
      </c>
      <c r="BM46" s="528">
        <f t="shared" si="95"/>
        <v>99</v>
      </c>
    </row>
    <row r="47" spans="1:65" s="429" customFormat="1" ht="22.5" thickBot="1" x14ac:dyDescent="0.55000000000000004">
      <c r="A47" s="530" t="s">
        <v>50</v>
      </c>
      <c r="B47" s="531"/>
      <c r="C47" s="531"/>
      <c r="D47" s="531"/>
      <c r="E47" s="532"/>
      <c r="F47" s="533">
        <f>SUM(F38:F46)</f>
        <v>48</v>
      </c>
      <c r="G47" s="533">
        <f t="shared" ref="G47:BM47" si="105">SUM(G38:G46)</f>
        <v>154</v>
      </c>
      <c r="H47" s="533">
        <f t="shared" si="105"/>
        <v>202</v>
      </c>
      <c r="I47" s="533">
        <f t="shared" si="105"/>
        <v>63</v>
      </c>
      <c r="J47" s="533">
        <f t="shared" si="105"/>
        <v>164</v>
      </c>
      <c r="K47" s="533">
        <f t="shared" si="105"/>
        <v>227</v>
      </c>
      <c r="L47" s="533">
        <f t="shared" si="105"/>
        <v>78</v>
      </c>
      <c r="M47" s="533">
        <f t="shared" si="105"/>
        <v>185</v>
      </c>
      <c r="N47" s="533">
        <f t="shared" si="105"/>
        <v>263</v>
      </c>
      <c r="O47" s="533">
        <f t="shared" si="105"/>
        <v>46</v>
      </c>
      <c r="P47" s="533">
        <f t="shared" si="105"/>
        <v>159</v>
      </c>
      <c r="Q47" s="533">
        <f t="shared" si="105"/>
        <v>205</v>
      </c>
      <c r="R47" s="533">
        <f t="shared" si="105"/>
        <v>22</v>
      </c>
      <c r="S47" s="533">
        <f t="shared" si="105"/>
        <v>52</v>
      </c>
      <c r="T47" s="533">
        <f t="shared" si="105"/>
        <v>74</v>
      </c>
      <c r="U47" s="533">
        <f t="shared" si="105"/>
        <v>21</v>
      </c>
      <c r="V47" s="533">
        <f t="shared" si="105"/>
        <v>43</v>
      </c>
      <c r="W47" s="533">
        <f t="shared" si="105"/>
        <v>64</v>
      </c>
      <c r="X47" s="533">
        <f t="shared" si="105"/>
        <v>278</v>
      </c>
      <c r="Y47" s="533">
        <f t="shared" si="105"/>
        <v>757</v>
      </c>
      <c r="Z47" s="533">
        <f t="shared" si="105"/>
        <v>1035</v>
      </c>
      <c r="AA47" s="533"/>
      <c r="AB47" s="533">
        <f t="shared" si="105"/>
        <v>1</v>
      </c>
      <c r="AC47" s="533">
        <f t="shared" si="105"/>
        <v>1</v>
      </c>
      <c r="AD47" s="533">
        <f t="shared" si="105"/>
        <v>1</v>
      </c>
      <c r="AE47" s="533"/>
      <c r="AF47" s="533">
        <f t="shared" si="105"/>
        <v>1</v>
      </c>
      <c r="AG47" s="533">
        <f t="shared" si="105"/>
        <v>7</v>
      </c>
      <c r="AH47" s="533">
        <f t="shared" si="105"/>
        <v>5</v>
      </c>
      <c r="AI47" s="533">
        <f t="shared" si="105"/>
        <v>12</v>
      </c>
      <c r="AJ47" s="533">
        <f t="shared" si="105"/>
        <v>0</v>
      </c>
      <c r="AK47" s="533">
        <f t="shared" si="105"/>
        <v>4</v>
      </c>
      <c r="AL47" s="533">
        <f t="shared" si="105"/>
        <v>4</v>
      </c>
      <c r="AM47" s="533">
        <f t="shared" si="105"/>
        <v>4</v>
      </c>
      <c r="AN47" s="533">
        <f t="shared" si="105"/>
        <v>7</v>
      </c>
      <c r="AO47" s="533">
        <f t="shared" si="105"/>
        <v>11</v>
      </c>
      <c r="AP47" s="533">
        <f t="shared" si="105"/>
        <v>12</v>
      </c>
      <c r="AQ47" s="533">
        <f t="shared" si="105"/>
        <v>17</v>
      </c>
      <c r="AR47" s="533">
        <f t="shared" si="105"/>
        <v>29</v>
      </c>
      <c r="AS47" s="533">
        <f t="shared" si="105"/>
        <v>48</v>
      </c>
      <c r="AT47" s="533">
        <f t="shared" si="105"/>
        <v>155</v>
      </c>
      <c r="AU47" s="533">
        <f t="shared" si="105"/>
        <v>203</v>
      </c>
      <c r="AV47" s="533">
        <f t="shared" si="105"/>
        <v>64</v>
      </c>
      <c r="AW47" s="533">
        <f t="shared" si="105"/>
        <v>164</v>
      </c>
      <c r="AX47" s="533">
        <f t="shared" si="105"/>
        <v>228</v>
      </c>
      <c r="AY47" s="533">
        <f t="shared" si="105"/>
        <v>85</v>
      </c>
      <c r="AZ47" s="533">
        <f t="shared" si="105"/>
        <v>190</v>
      </c>
      <c r="BA47" s="533">
        <f t="shared" si="105"/>
        <v>275</v>
      </c>
      <c r="BB47" s="533">
        <f t="shared" si="105"/>
        <v>46</v>
      </c>
      <c r="BC47" s="533">
        <f t="shared" si="105"/>
        <v>163</v>
      </c>
      <c r="BD47" s="533">
        <f t="shared" si="105"/>
        <v>209</v>
      </c>
      <c r="BE47" s="533">
        <f t="shared" si="105"/>
        <v>26</v>
      </c>
      <c r="BF47" s="533">
        <f t="shared" si="105"/>
        <v>59</v>
      </c>
      <c r="BG47" s="533">
        <f t="shared" si="105"/>
        <v>85</v>
      </c>
      <c r="BH47" s="533">
        <f t="shared" si="105"/>
        <v>21</v>
      </c>
      <c r="BI47" s="533">
        <f t="shared" si="105"/>
        <v>43</v>
      </c>
      <c r="BJ47" s="533">
        <f t="shared" si="105"/>
        <v>64</v>
      </c>
      <c r="BK47" s="533">
        <f t="shared" si="105"/>
        <v>290</v>
      </c>
      <c r="BL47" s="533">
        <f t="shared" si="105"/>
        <v>774</v>
      </c>
      <c r="BM47" s="533">
        <f t="shared" si="105"/>
        <v>1064</v>
      </c>
    </row>
    <row r="48" spans="1:65" s="429" customFormat="1" ht="21.75" x14ac:dyDescent="0.5">
      <c r="A48" s="534" t="s">
        <v>51</v>
      </c>
      <c r="B48" s="535"/>
      <c r="C48" s="535"/>
      <c r="D48" s="535"/>
      <c r="E48" s="535"/>
      <c r="F48" s="536"/>
      <c r="G48" s="536"/>
      <c r="H48" s="536"/>
      <c r="I48" s="536"/>
      <c r="J48" s="536"/>
      <c r="K48" s="536"/>
      <c r="L48" s="536"/>
      <c r="M48" s="536"/>
      <c r="N48" s="536"/>
      <c r="O48" s="536"/>
      <c r="P48" s="536"/>
      <c r="Q48" s="536"/>
      <c r="R48" s="536"/>
      <c r="S48" s="536"/>
      <c r="T48" s="536"/>
      <c r="U48" s="536"/>
      <c r="V48" s="536"/>
      <c r="W48" s="536"/>
      <c r="X48" s="536"/>
      <c r="Y48" s="536"/>
      <c r="Z48" s="536"/>
      <c r="AA48" s="536"/>
      <c r="AB48" s="536"/>
      <c r="AC48" s="536"/>
      <c r="AD48" s="536"/>
      <c r="AE48" s="536"/>
      <c r="AF48" s="536"/>
      <c r="AG48" s="536"/>
      <c r="AH48" s="536"/>
      <c r="AI48" s="536"/>
      <c r="AJ48" s="536"/>
      <c r="AK48" s="536"/>
      <c r="AL48" s="536"/>
      <c r="AM48" s="536"/>
      <c r="AN48" s="536"/>
      <c r="AO48" s="536"/>
      <c r="AP48" s="536"/>
      <c r="AQ48" s="536"/>
      <c r="AR48" s="536"/>
      <c r="AS48" s="536"/>
      <c r="AT48" s="536"/>
      <c r="AU48" s="536"/>
      <c r="AV48" s="536"/>
      <c r="AW48" s="536"/>
      <c r="AX48" s="536"/>
      <c r="AY48" s="536"/>
      <c r="AZ48" s="536"/>
      <c r="BA48" s="536"/>
      <c r="BB48" s="536"/>
      <c r="BC48" s="536"/>
      <c r="BD48" s="536"/>
      <c r="BE48" s="536"/>
      <c r="BF48" s="536"/>
      <c r="BG48" s="536"/>
      <c r="BH48" s="536"/>
      <c r="BI48" s="536"/>
      <c r="BJ48" s="536"/>
      <c r="BK48" s="536"/>
      <c r="BL48" s="536"/>
      <c r="BM48" s="537"/>
    </row>
    <row r="49" spans="1:65" ht="21.75" x14ac:dyDescent="0.5">
      <c r="A49" s="483"/>
      <c r="B49" s="484">
        <v>1</v>
      </c>
      <c r="C49" s="485" t="s">
        <v>42</v>
      </c>
      <c r="D49" s="485" t="str">
        <f>data66!A40</f>
        <v>การท่องเที่ยวและการโรงแรม</v>
      </c>
      <c r="E49" s="486" t="s">
        <v>14</v>
      </c>
      <c r="F49" s="487">
        <f>data66!B40</f>
        <v>1</v>
      </c>
      <c r="G49" s="487">
        <f>data66!C40</f>
        <v>14</v>
      </c>
      <c r="H49" s="538">
        <f>SUM(F49:G49)</f>
        <v>15</v>
      </c>
      <c r="I49" s="487">
        <f>data66!D40</f>
        <v>2</v>
      </c>
      <c r="J49" s="487">
        <f>data66!E40</f>
        <v>11</v>
      </c>
      <c r="K49" s="538">
        <f>SUM(I49:J49)</f>
        <v>13</v>
      </c>
      <c r="L49" s="487">
        <f>data66!F40</f>
        <v>5</v>
      </c>
      <c r="M49" s="487">
        <f>data66!G40</f>
        <v>12</v>
      </c>
      <c r="N49" s="538">
        <f>SUM(L49:M49)</f>
        <v>17</v>
      </c>
      <c r="O49" s="487">
        <f>data66!H40</f>
        <v>5</v>
      </c>
      <c r="P49" s="487">
        <f>data66!I40</f>
        <v>30</v>
      </c>
      <c r="Q49" s="538">
        <f>SUM(O49:P49)</f>
        <v>35</v>
      </c>
      <c r="R49" s="489"/>
      <c r="S49" s="489">
        <f>data66!K40</f>
        <v>17</v>
      </c>
      <c r="T49" s="538">
        <f>SUM(R49:S49)</f>
        <v>17</v>
      </c>
      <c r="U49" s="487">
        <f>data66!L40</f>
        <v>3</v>
      </c>
      <c r="V49" s="487">
        <f>data66!M40</f>
        <v>8</v>
      </c>
      <c r="W49" s="538">
        <f>SUM(U49:V49)</f>
        <v>11</v>
      </c>
      <c r="X49" s="489">
        <f t="shared" ref="X49:X56" si="106">F49+I49+L49+O49+R49+U49</f>
        <v>16</v>
      </c>
      <c r="Y49" s="489">
        <f t="shared" ref="Y49:Y56" si="107">G49+J49+M49+P49+S49+V49</f>
        <v>92</v>
      </c>
      <c r="Z49" s="539">
        <f t="shared" ref="Z49:Z56" si="108">SUM(X49:Y49)</f>
        <v>108</v>
      </c>
      <c r="AA49" s="489"/>
      <c r="AB49" s="489"/>
      <c r="AC49" s="538"/>
      <c r="AD49" s="487"/>
      <c r="AE49" s="487"/>
      <c r="AF49" s="538"/>
      <c r="AG49" s="487"/>
      <c r="AH49" s="487"/>
      <c r="AI49" s="538"/>
      <c r="AJ49" s="487"/>
      <c r="AK49" s="487"/>
      <c r="AL49" s="538"/>
      <c r="AM49" s="487"/>
      <c r="AN49" s="487"/>
      <c r="AO49" s="538"/>
      <c r="AP49" s="489"/>
      <c r="AQ49" s="489"/>
      <c r="AR49" s="539"/>
      <c r="AS49" s="487">
        <f t="shared" ref="AS49:AS56" si="109">F49+AA49</f>
        <v>1</v>
      </c>
      <c r="AT49" s="487">
        <f t="shared" ref="AT49:AT56" si="110">G49+AB49</f>
        <v>14</v>
      </c>
      <c r="AU49" s="538">
        <f t="shared" ref="AU49:AU56" si="111">SUM(AS49:AT49)</f>
        <v>15</v>
      </c>
      <c r="AV49" s="491">
        <f t="shared" ref="AV49:AV56" si="112">I49+AD49</f>
        <v>2</v>
      </c>
      <c r="AW49" s="491">
        <f t="shared" ref="AW49:AW56" si="113">J49+AE49</f>
        <v>11</v>
      </c>
      <c r="AX49" s="538">
        <f t="shared" ref="AX49:AX56" si="114">SUM(AV49:AW49)</f>
        <v>13</v>
      </c>
      <c r="AY49" s="487">
        <f t="shared" ref="AY49:AY56" si="115">L49+AG49</f>
        <v>5</v>
      </c>
      <c r="AZ49" s="487">
        <f t="shared" ref="AZ49:AZ56" si="116">M49+AH49</f>
        <v>12</v>
      </c>
      <c r="BA49" s="538">
        <f t="shared" ref="BA49:BA56" si="117">SUM(AY49:AZ49)</f>
        <v>17</v>
      </c>
      <c r="BB49" s="487">
        <f t="shared" ref="BB49:BB56" si="118">O49+AJ49</f>
        <v>5</v>
      </c>
      <c r="BC49" s="487">
        <f t="shared" ref="BC49:BC56" si="119">P49+AK49</f>
        <v>30</v>
      </c>
      <c r="BD49" s="538">
        <f t="shared" ref="BD49:BD56" si="120">SUM(BB49:BC49)</f>
        <v>35</v>
      </c>
      <c r="BE49" s="489"/>
      <c r="BF49" s="489">
        <f t="shared" ref="BF49:BF55" si="121">S49+AN49</f>
        <v>17</v>
      </c>
      <c r="BG49" s="538">
        <f t="shared" ref="BG49:BG55" si="122">SUM(BE49:BF49)</f>
        <v>17</v>
      </c>
      <c r="BH49" s="487">
        <f t="shared" ref="BH49:BH52" si="123">U49</f>
        <v>3</v>
      </c>
      <c r="BI49" s="487">
        <f t="shared" ref="BI49:BI55" si="124">V49</f>
        <v>8</v>
      </c>
      <c r="BJ49" s="538">
        <f t="shared" ref="BJ49:BJ55" si="125">SUM(BH49:BI49)</f>
        <v>11</v>
      </c>
      <c r="BK49" s="489">
        <f t="shared" ref="BK49:BK56" si="126">AS49+AV49+AY49+BB49+BE49+BH49</f>
        <v>16</v>
      </c>
      <c r="BL49" s="489">
        <f t="shared" ref="BL49:BL56" si="127">AT49+AW49+AZ49+BC49+BF49+BI49</f>
        <v>92</v>
      </c>
      <c r="BM49" s="540">
        <f t="shared" ref="BM49:BM56" si="128">SUM(BK49:BL49)</f>
        <v>108</v>
      </c>
    </row>
    <row r="50" spans="1:65" ht="21.75" x14ac:dyDescent="0.5">
      <c r="A50" s="483"/>
      <c r="B50" s="484">
        <v>2</v>
      </c>
      <c r="C50" s="494" t="s">
        <v>52</v>
      </c>
      <c r="D50" s="485" t="str">
        <f>data66!A41</f>
        <v>การจัดการ</v>
      </c>
      <c r="E50" s="495" t="s">
        <v>14</v>
      </c>
      <c r="F50" s="487">
        <f>data66!B41</f>
        <v>6</v>
      </c>
      <c r="G50" s="487">
        <f>data66!C41</f>
        <v>16</v>
      </c>
      <c r="H50" s="538">
        <f t="shared" ref="H50:H56" si="129">SUM(F50:G50)</f>
        <v>22</v>
      </c>
      <c r="I50" s="487">
        <f>data66!D41</f>
        <v>3</v>
      </c>
      <c r="J50" s="487">
        <f>data66!E41</f>
        <v>24</v>
      </c>
      <c r="K50" s="538">
        <f t="shared" ref="K50:K56" si="130">SUM(I50:J50)</f>
        <v>27</v>
      </c>
      <c r="L50" s="487">
        <f>data66!F41</f>
        <v>5</v>
      </c>
      <c r="M50" s="487">
        <f>data66!G41</f>
        <v>11</v>
      </c>
      <c r="N50" s="538">
        <f t="shared" ref="N50:N56" si="131">SUM(L50:M50)</f>
        <v>16</v>
      </c>
      <c r="O50" s="487">
        <f>data66!H41</f>
        <v>3</v>
      </c>
      <c r="P50" s="487">
        <f>data66!I41</f>
        <v>17</v>
      </c>
      <c r="Q50" s="538">
        <f t="shared" ref="Q50:Q56" si="132">SUM(O50:P50)</f>
        <v>20</v>
      </c>
      <c r="R50" s="489">
        <f>data66!J41</f>
        <v>3</v>
      </c>
      <c r="S50" s="489">
        <f>data66!K41</f>
        <v>6</v>
      </c>
      <c r="T50" s="538">
        <f t="shared" ref="T50:T55" si="133">SUM(R50:S50)</f>
        <v>9</v>
      </c>
      <c r="U50" s="487"/>
      <c r="V50" s="487">
        <f>data66!M41</f>
        <v>4</v>
      </c>
      <c r="W50" s="538">
        <f t="shared" ref="W50:W55" si="134">SUM(U50:V50)</f>
        <v>4</v>
      </c>
      <c r="X50" s="489">
        <f t="shared" si="106"/>
        <v>20</v>
      </c>
      <c r="Y50" s="489">
        <f t="shared" si="107"/>
        <v>78</v>
      </c>
      <c r="Z50" s="539">
        <f t="shared" si="108"/>
        <v>98</v>
      </c>
      <c r="AA50" s="489"/>
      <c r="AB50" s="489"/>
      <c r="AC50" s="538"/>
      <c r="AD50" s="487"/>
      <c r="AE50" s="487"/>
      <c r="AF50" s="538"/>
      <c r="AG50" s="487"/>
      <c r="AH50" s="487"/>
      <c r="AI50" s="538"/>
      <c r="AJ50" s="487"/>
      <c r="AK50" s="487"/>
      <c r="AL50" s="538"/>
      <c r="AM50" s="487">
        <f>data66!V41+data66!X41</f>
        <v>5</v>
      </c>
      <c r="AN50" s="487">
        <f>data66!W41+data66!Y41</f>
        <v>3</v>
      </c>
      <c r="AO50" s="538">
        <f t="shared" ref="AO50:AO55" si="135">SUM(AM50:AN50)</f>
        <v>8</v>
      </c>
      <c r="AP50" s="489">
        <f t="shared" ref="AP50:AP55" si="136">AA50+AD50+AG50+AJ50+AM50</f>
        <v>5</v>
      </c>
      <c r="AQ50" s="489">
        <f t="shared" ref="AQ50:AQ55" si="137">AB50+AE50+AH50+AK50+AN50</f>
        <v>3</v>
      </c>
      <c r="AR50" s="539">
        <f t="shared" ref="AR50:AR55" si="138">SUM(AP50:AQ50)</f>
        <v>8</v>
      </c>
      <c r="AS50" s="487">
        <f t="shared" si="109"/>
        <v>6</v>
      </c>
      <c r="AT50" s="487">
        <f t="shared" si="110"/>
        <v>16</v>
      </c>
      <c r="AU50" s="538">
        <f t="shared" si="111"/>
        <v>22</v>
      </c>
      <c r="AV50" s="491">
        <f t="shared" si="112"/>
        <v>3</v>
      </c>
      <c r="AW50" s="491">
        <f t="shared" si="113"/>
        <v>24</v>
      </c>
      <c r="AX50" s="538">
        <f t="shared" si="114"/>
        <v>27</v>
      </c>
      <c r="AY50" s="487">
        <f t="shared" si="115"/>
        <v>5</v>
      </c>
      <c r="AZ50" s="487">
        <f t="shared" si="116"/>
        <v>11</v>
      </c>
      <c r="BA50" s="538">
        <f t="shared" si="117"/>
        <v>16</v>
      </c>
      <c r="BB50" s="487">
        <f t="shared" si="118"/>
        <v>3</v>
      </c>
      <c r="BC50" s="487">
        <f t="shared" si="119"/>
        <v>17</v>
      </c>
      <c r="BD50" s="538">
        <f t="shared" si="120"/>
        <v>20</v>
      </c>
      <c r="BE50" s="489">
        <f t="shared" ref="BE50:BE55" si="139">R50+AM50</f>
        <v>8</v>
      </c>
      <c r="BF50" s="489">
        <f t="shared" si="121"/>
        <v>9</v>
      </c>
      <c r="BG50" s="538">
        <f t="shared" si="122"/>
        <v>17</v>
      </c>
      <c r="BH50" s="497"/>
      <c r="BI50" s="497">
        <f t="shared" si="124"/>
        <v>4</v>
      </c>
      <c r="BJ50" s="541">
        <f t="shared" si="125"/>
        <v>4</v>
      </c>
      <c r="BK50" s="489">
        <f t="shared" si="126"/>
        <v>25</v>
      </c>
      <c r="BL50" s="489">
        <f t="shared" si="127"/>
        <v>81</v>
      </c>
      <c r="BM50" s="540">
        <f t="shared" si="128"/>
        <v>106</v>
      </c>
    </row>
    <row r="51" spans="1:65" ht="21.75" x14ac:dyDescent="0.5">
      <c r="A51" s="483"/>
      <c r="B51" s="484">
        <v>3</v>
      </c>
      <c r="C51" s="494" t="s">
        <v>52</v>
      </c>
      <c r="D51" s="485" t="str">
        <f>data66!A42</f>
        <v>การตลาด</v>
      </c>
      <c r="E51" s="495" t="s">
        <v>14</v>
      </c>
      <c r="F51" s="487">
        <f>data66!B42</f>
        <v>9</v>
      </c>
      <c r="G51" s="487">
        <f>data66!C42</f>
        <v>32</v>
      </c>
      <c r="H51" s="538">
        <f t="shared" si="129"/>
        <v>41</v>
      </c>
      <c r="I51" s="487">
        <f>data66!D42</f>
        <v>9</v>
      </c>
      <c r="J51" s="487">
        <f>data66!E42</f>
        <v>27</v>
      </c>
      <c r="K51" s="538">
        <f t="shared" si="130"/>
        <v>36</v>
      </c>
      <c r="L51" s="487">
        <f>data66!F42</f>
        <v>2</v>
      </c>
      <c r="M51" s="487">
        <f>data66!G42</f>
        <v>16</v>
      </c>
      <c r="N51" s="538">
        <f t="shared" si="131"/>
        <v>18</v>
      </c>
      <c r="O51" s="487">
        <f>data66!H42</f>
        <v>4</v>
      </c>
      <c r="P51" s="487">
        <f>data66!I42</f>
        <v>15</v>
      </c>
      <c r="Q51" s="538">
        <f t="shared" si="132"/>
        <v>19</v>
      </c>
      <c r="R51" s="489">
        <f>data66!J42</f>
        <v>3</v>
      </c>
      <c r="S51" s="489">
        <f>data66!K42</f>
        <v>7</v>
      </c>
      <c r="T51" s="538">
        <f t="shared" si="133"/>
        <v>10</v>
      </c>
      <c r="U51" s="487">
        <f>data66!L42</f>
        <v>3</v>
      </c>
      <c r="V51" s="487">
        <f>data66!M42</f>
        <v>7</v>
      </c>
      <c r="W51" s="538">
        <f t="shared" si="134"/>
        <v>10</v>
      </c>
      <c r="X51" s="489">
        <f t="shared" si="106"/>
        <v>30</v>
      </c>
      <c r="Y51" s="489">
        <f t="shared" si="107"/>
        <v>104</v>
      </c>
      <c r="Z51" s="539">
        <f t="shared" si="108"/>
        <v>134</v>
      </c>
      <c r="AA51" s="489"/>
      <c r="AB51" s="489"/>
      <c r="AC51" s="538"/>
      <c r="AD51" s="487"/>
      <c r="AE51" s="487"/>
      <c r="AF51" s="538"/>
      <c r="AG51" s="487"/>
      <c r="AH51" s="487"/>
      <c r="AI51" s="538"/>
      <c r="AJ51" s="487"/>
      <c r="AK51" s="487"/>
      <c r="AL51" s="538"/>
      <c r="AM51" s="487"/>
      <c r="AN51" s="487"/>
      <c r="AO51" s="538"/>
      <c r="AP51" s="489"/>
      <c r="AQ51" s="489"/>
      <c r="AR51" s="539"/>
      <c r="AS51" s="487">
        <f t="shared" si="109"/>
        <v>9</v>
      </c>
      <c r="AT51" s="487">
        <f t="shared" si="110"/>
        <v>32</v>
      </c>
      <c r="AU51" s="538">
        <f t="shared" si="111"/>
        <v>41</v>
      </c>
      <c r="AV51" s="491">
        <f t="shared" si="112"/>
        <v>9</v>
      </c>
      <c r="AW51" s="491">
        <f t="shared" si="113"/>
        <v>27</v>
      </c>
      <c r="AX51" s="538">
        <f t="shared" si="114"/>
        <v>36</v>
      </c>
      <c r="AY51" s="487">
        <f t="shared" si="115"/>
        <v>2</v>
      </c>
      <c r="AZ51" s="487">
        <f t="shared" si="116"/>
        <v>16</v>
      </c>
      <c r="BA51" s="538">
        <f t="shared" si="117"/>
        <v>18</v>
      </c>
      <c r="BB51" s="487">
        <f t="shared" si="118"/>
        <v>4</v>
      </c>
      <c r="BC51" s="487">
        <f t="shared" si="119"/>
        <v>15</v>
      </c>
      <c r="BD51" s="538">
        <f t="shared" si="120"/>
        <v>19</v>
      </c>
      <c r="BE51" s="489">
        <f t="shared" si="139"/>
        <v>3</v>
      </c>
      <c r="BF51" s="489">
        <f t="shared" si="121"/>
        <v>7</v>
      </c>
      <c r="BG51" s="538">
        <f t="shared" si="122"/>
        <v>10</v>
      </c>
      <c r="BH51" s="497">
        <f t="shared" si="123"/>
        <v>3</v>
      </c>
      <c r="BI51" s="497">
        <f t="shared" si="124"/>
        <v>7</v>
      </c>
      <c r="BJ51" s="541">
        <f t="shared" si="125"/>
        <v>10</v>
      </c>
      <c r="BK51" s="489">
        <f t="shared" si="126"/>
        <v>30</v>
      </c>
      <c r="BL51" s="489">
        <f t="shared" si="127"/>
        <v>104</v>
      </c>
      <c r="BM51" s="540">
        <f t="shared" si="128"/>
        <v>134</v>
      </c>
    </row>
    <row r="52" spans="1:65" ht="21.75" x14ac:dyDescent="0.5">
      <c r="A52" s="483"/>
      <c r="B52" s="484">
        <v>4</v>
      </c>
      <c r="C52" s="494" t="s">
        <v>52</v>
      </c>
      <c r="D52" s="485" t="str">
        <f>data66!A43</f>
        <v>คอมพิวเตอร์ธุรกิจดิจิทัล</v>
      </c>
      <c r="E52" s="495" t="s">
        <v>14</v>
      </c>
      <c r="F52" s="487">
        <f>data66!B43</f>
        <v>11</v>
      </c>
      <c r="G52" s="487">
        <f>data66!C43</f>
        <v>8</v>
      </c>
      <c r="H52" s="538">
        <f t="shared" si="129"/>
        <v>19</v>
      </c>
      <c r="I52" s="487">
        <f>data66!D43</f>
        <v>9</v>
      </c>
      <c r="J52" s="487">
        <f>data66!E43</f>
        <v>9</v>
      </c>
      <c r="K52" s="538">
        <f t="shared" si="130"/>
        <v>18</v>
      </c>
      <c r="L52" s="487">
        <f>data66!F43</f>
        <v>4</v>
      </c>
      <c r="M52" s="487">
        <f>data66!G43</f>
        <v>23</v>
      </c>
      <c r="N52" s="538">
        <f t="shared" si="131"/>
        <v>27</v>
      </c>
      <c r="O52" s="487">
        <f>data66!H43</f>
        <v>7</v>
      </c>
      <c r="P52" s="487">
        <f>data66!I43</f>
        <v>7</v>
      </c>
      <c r="Q52" s="538">
        <f t="shared" si="132"/>
        <v>14</v>
      </c>
      <c r="R52" s="489">
        <f>data66!J43</f>
        <v>3</v>
      </c>
      <c r="S52" s="489">
        <f>data66!K43</f>
        <v>5</v>
      </c>
      <c r="T52" s="538">
        <f t="shared" si="133"/>
        <v>8</v>
      </c>
      <c r="U52" s="487">
        <f>data66!L43</f>
        <v>6</v>
      </c>
      <c r="V52" s="487">
        <f>data66!M43</f>
        <v>1</v>
      </c>
      <c r="W52" s="538">
        <f t="shared" si="134"/>
        <v>7</v>
      </c>
      <c r="X52" s="489">
        <f t="shared" si="106"/>
        <v>40</v>
      </c>
      <c r="Y52" s="489">
        <f t="shared" si="107"/>
        <v>53</v>
      </c>
      <c r="Z52" s="539">
        <f t="shared" si="108"/>
        <v>93</v>
      </c>
      <c r="AA52" s="489"/>
      <c r="AB52" s="489"/>
      <c r="AC52" s="538"/>
      <c r="AD52" s="487"/>
      <c r="AE52" s="487"/>
      <c r="AF52" s="538"/>
      <c r="AG52" s="487"/>
      <c r="AH52" s="487"/>
      <c r="AI52" s="538"/>
      <c r="AJ52" s="487"/>
      <c r="AK52" s="487"/>
      <c r="AL52" s="538"/>
      <c r="AM52" s="487">
        <f>data66!V43+data66!X43</f>
        <v>5</v>
      </c>
      <c r="AN52" s="487">
        <f>data66!W43+data66!Y43</f>
        <v>2</v>
      </c>
      <c r="AO52" s="538">
        <f t="shared" si="135"/>
        <v>7</v>
      </c>
      <c r="AP52" s="489">
        <f t="shared" si="136"/>
        <v>5</v>
      </c>
      <c r="AQ52" s="489">
        <f t="shared" si="137"/>
        <v>2</v>
      </c>
      <c r="AR52" s="539">
        <f t="shared" si="138"/>
        <v>7</v>
      </c>
      <c r="AS52" s="487">
        <f t="shared" si="109"/>
        <v>11</v>
      </c>
      <c r="AT52" s="487">
        <f t="shared" si="110"/>
        <v>8</v>
      </c>
      <c r="AU52" s="538">
        <f t="shared" si="111"/>
        <v>19</v>
      </c>
      <c r="AV52" s="491">
        <f t="shared" si="112"/>
        <v>9</v>
      </c>
      <c r="AW52" s="491">
        <f t="shared" si="113"/>
        <v>9</v>
      </c>
      <c r="AX52" s="538">
        <f t="shared" si="114"/>
        <v>18</v>
      </c>
      <c r="AY52" s="487">
        <f t="shared" si="115"/>
        <v>4</v>
      </c>
      <c r="AZ52" s="487">
        <f t="shared" si="116"/>
        <v>23</v>
      </c>
      <c r="BA52" s="538">
        <f t="shared" si="117"/>
        <v>27</v>
      </c>
      <c r="BB52" s="487">
        <f t="shared" si="118"/>
        <v>7</v>
      </c>
      <c r="BC52" s="487">
        <f t="shared" si="119"/>
        <v>7</v>
      </c>
      <c r="BD52" s="538">
        <f t="shared" si="120"/>
        <v>14</v>
      </c>
      <c r="BE52" s="489">
        <f t="shared" si="139"/>
        <v>8</v>
      </c>
      <c r="BF52" s="489">
        <f t="shared" si="121"/>
        <v>7</v>
      </c>
      <c r="BG52" s="538">
        <f t="shared" si="122"/>
        <v>15</v>
      </c>
      <c r="BH52" s="497">
        <f t="shared" si="123"/>
        <v>6</v>
      </c>
      <c r="BI52" s="497">
        <f t="shared" si="124"/>
        <v>1</v>
      </c>
      <c r="BJ52" s="541">
        <f t="shared" si="125"/>
        <v>7</v>
      </c>
      <c r="BK52" s="489">
        <f t="shared" si="126"/>
        <v>45</v>
      </c>
      <c r="BL52" s="489">
        <f t="shared" si="127"/>
        <v>55</v>
      </c>
      <c r="BM52" s="540">
        <f t="shared" si="128"/>
        <v>100</v>
      </c>
    </row>
    <row r="53" spans="1:65" ht="21.75" x14ac:dyDescent="0.5">
      <c r="A53" s="483"/>
      <c r="B53" s="484">
        <v>5</v>
      </c>
      <c r="C53" s="494" t="s">
        <v>52</v>
      </c>
      <c r="D53" s="485" t="str">
        <f>data66!A44</f>
        <v>บริหารธุรกิจระหว่างประเทศ</v>
      </c>
      <c r="E53" s="495" t="s">
        <v>14</v>
      </c>
      <c r="F53" s="487">
        <f>data66!B44</f>
        <v>1</v>
      </c>
      <c r="G53" s="487">
        <f>data66!C44</f>
        <v>5</v>
      </c>
      <c r="H53" s="538">
        <f t="shared" si="129"/>
        <v>6</v>
      </c>
      <c r="I53" s="487">
        <f>data66!D44</f>
        <v>4</v>
      </c>
      <c r="J53" s="487">
        <f>data66!E44</f>
        <v>9</v>
      </c>
      <c r="K53" s="538">
        <f t="shared" si="130"/>
        <v>13</v>
      </c>
      <c r="L53" s="487">
        <f>data66!F44</f>
        <v>2</v>
      </c>
      <c r="M53" s="487">
        <f>data66!G44</f>
        <v>6</v>
      </c>
      <c r="N53" s="538">
        <f t="shared" si="131"/>
        <v>8</v>
      </c>
      <c r="O53" s="487">
        <f>data66!H44</f>
        <v>1</v>
      </c>
      <c r="P53" s="487">
        <f>data66!I44</f>
        <v>11</v>
      </c>
      <c r="Q53" s="538">
        <f t="shared" si="132"/>
        <v>12</v>
      </c>
      <c r="R53" s="489"/>
      <c r="S53" s="489">
        <f>data66!K44</f>
        <v>3</v>
      </c>
      <c r="T53" s="538">
        <f t="shared" si="133"/>
        <v>3</v>
      </c>
      <c r="U53" s="487"/>
      <c r="V53" s="487">
        <f>data66!M44</f>
        <v>2</v>
      </c>
      <c r="W53" s="538">
        <f t="shared" si="134"/>
        <v>2</v>
      </c>
      <c r="X53" s="489">
        <f t="shared" si="106"/>
        <v>8</v>
      </c>
      <c r="Y53" s="489">
        <f t="shared" si="107"/>
        <v>36</v>
      </c>
      <c r="Z53" s="539">
        <f t="shared" si="108"/>
        <v>44</v>
      </c>
      <c r="AA53" s="489"/>
      <c r="AB53" s="489"/>
      <c r="AC53" s="538"/>
      <c r="AD53" s="487"/>
      <c r="AE53" s="487"/>
      <c r="AF53" s="538"/>
      <c r="AG53" s="487"/>
      <c r="AH53" s="487"/>
      <c r="AI53" s="538"/>
      <c r="AJ53" s="487"/>
      <c r="AK53" s="487"/>
      <c r="AL53" s="538"/>
      <c r="AM53" s="487"/>
      <c r="AN53" s="487"/>
      <c r="AO53" s="538"/>
      <c r="AP53" s="489"/>
      <c r="AQ53" s="489"/>
      <c r="AR53" s="539"/>
      <c r="AS53" s="487">
        <f t="shared" si="109"/>
        <v>1</v>
      </c>
      <c r="AT53" s="487">
        <f t="shared" si="110"/>
        <v>5</v>
      </c>
      <c r="AU53" s="538">
        <f t="shared" si="111"/>
        <v>6</v>
      </c>
      <c r="AV53" s="491">
        <f t="shared" si="112"/>
        <v>4</v>
      </c>
      <c r="AW53" s="491">
        <f t="shared" si="113"/>
        <v>9</v>
      </c>
      <c r="AX53" s="538">
        <f t="shared" si="114"/>
        <v>13</v>
      </c>
      <c r="AY53" s="487">
        <f t="shared" si="115"/>
        <v>2</v>
      </c>
      <c r="AZ53" s="487">
        <f t="shared" si="116"/>
        <v>6</v>
      </c>
      <c r="BA53" s="538">
        <f t="shared" si="117"/>
        <v>8</v>
      </c>
      <c r="BB53" s="487">
        <f t="shared" si="118"/>
        <v>1</v>
      </c>
      <c r="BC53" s="487">
        <f t="shared" si="119"/>
        <v>11</v>
      </c>
      <c r="BD53" s="538">
        <f t="shared" si="120"/>
        <v>12</v>
      </c>
      <c r="BE53" s="489">
        <f t="shared" si="139"/>
        <v>0</v>
      </c>
      <c r="BF53" s="489">
        <f t="shared" si="121"/>
        <v>3</v>
      </c>
      <c r="BG53" s="538">
        <f t="shared" si="122"/>
        <v>3</v>
      </c>
      <c r="BH53" s="497"/>
      <c r="BI53" s="497">
        <f t="shared" si="124"/>
        <v>2</v>
      </c>
      <c r="BJ53" s="541">
        <f t="shared" si="125"/>
        <v>2</v>
      </c>
      <c r="BK53" s="489">
        <f t="shared" si="126"/>
        <v>8</v>
      </c>
      <c r="BL53" s="489">
        <f t="shared" si="127"/>
        <v>36</v>
      </c>
      <c r="BM53" s="540">
        <f t="shared" si="128"/>
        <v>44</v>
      </c>
    </row>
    <row r="54" spans="1:65" ht="21.75" x14ac:dyDescent="0.5">
      <c r="A54" s="483"/>
      <c r="B54" s="484">
        <v>6</v>
      </c>
      <c r="C54" s="494" t="s">
        <v>52</v>
      </c>
      <c r="D54" s="485" t="str">
        <f>data66!A45</f>
        <v>เศรษฐศาสตร์การเงินการคลัง</v>
      </c>
      <c r="E54" s="495" t="s">
        <v>14</v>
      </c>
      <c r="F54" s="487"/>
      <c r="G54" s="487"/>
      <c r="H54" s="538"/>
      <c r="I54" s="487"/>
      <c r="J54" s="487"/>
      <c r="K54" s="538"/>
      <c r="L54" s="487"/>
      <c r="M54" s="487"/>
      <c r="N54" s="538"/>
      <c r="O54" s="487"/>
      <c r="P54" s="487"/>
      <c r="Q54" s="538"/>
      <c r="R54" s="489">
        <f>data66!J45</f>
        <v>1</v>
      </c>
      <c r="S54" s="489">
        <f>data66!K45</f>
        <v>3</v>
      </c>
      <c r="T54" s="538">
        <f t="shared" si="133"/>
        <v>4</v>
      </c>
      <c r="U54" s="487"/>
      <c r="V54" s="487">
        <f>data66!M45</f>
        <v>1</v>
      </c>
      <c r="W54" s="538">
        <f t="shared" si="134"/>
        <v>1</v>
      </c>
      <c r="X54" s="489">
        <f t="shared" si="106"/>
        <v>1</v>
      </c>
      <c r="Y54" s="489">
        <f t="shared" si="107"/>
        <v>4</v>
      </c>
      <c r="Z54" s="539">
        <f t="shared" si="108"/>
        <v>5</v>
      </c>
      <c r="AA54" s="489"/>
      <c r="AB54" s="489"/>
      <c r="AC54" s="538"/>
      <c r="AD54" s="487"/>
      <c r="AE54" s="487"/>
      <c r="AF54" s="538"/>
      <c r="AG54" s="487"/>
      <c r="AH54" s="487"/>
      <c r="AI54" s="538"/>
      <c r="AJ54" s="487"/>
      <c r="AK54" s="487"/>
      <c r="AL54" s="538"/>
      <c r="AM54" s="487"/>
      <c r="AN54" s="487"/>
      <c r="AO54" s="538"/>
      <c r="AP54" s="489"/>
      <c r="AQ54" s="489"/>
      <c r="AR54" s="539"/>
      <c r="AS54" s="487"/>
      <c r="AT54" s="487"/>
      <c r="AU54" s="538"/>
      <c r="AV54" s="491"/>
      <c r="AW54" s="491"/>
      <c r="AX54" s="538"/>
      <c r="AY54" s="487"/>
      <c r="AZ54" s="487"/>
      <c r="BA54" s="538"/>
      <c r="BB54" s="487"/>
      <c r="BC54" s="487"/>
      <c r="BD54" s="538"/>
      <c r="BE54" s="489">
        <f t="shared" si="139"/>
        <v>1</v>
      </c>
      <c r="BF54" s="489">
        <f t="shared" si="121"/>
        <v>3</v>
      </c>
      <c r="BG54" s="538">
        <f t="shared" si="122"/>
        <v>4</v>
      </c>
      <c r="BH54" s="497"/>
      <c r="BI54" s="497">
        <f t="shared" si="124"/>
        <v>1</v>
      </c>
      <c r="BJ54" s="541">
        <f t="shared" si="125"/>
        <v>1</v>
      </c>
      <c r="BK54" s="489">
        <f t="shared" si="126"/>
        <v>1</v>
      </c>
      <c r="BL54" s="489">
        <f t="shared" si="127"/>
        <v>4</v>
      </c>
      <c r="BM54" s="540">
        <f t="shared" si="128"/>
        <v>5</v>
      </c>
    </row>
    <row r="55" spans="1:65" ht="21.75" x14ac:dyDescent="0.5">
      <c r="A55" s="483"/>
      <c r="B55" s="484">
        <v>7</v>
      </c>
      <c r="C55" s="494" t="s">
        <v>58</v>
      </c>
      <c r="D55" s="485" t="str">
        <f>data66!A46</f>
        <v>การบัญชี</v>
      </c>
      <c r="E55" s="495" t="s">
        <v>14</v>
      </c>
      <c r="F55" s="487">
        <f>data66!B46</f>
        <v>5</v>
      </c>
      <c r="G55" s="487">
        <f>data66!C46</f>
        <v>83</v>
      </c>
      <c r="H55" s="538">
        <f t="shared" si="129"/>
        <v>88</v>
      </c>
      <c r="I55" s="487">
        <f>data66!D46</f>
        <v>8</v>
      </c>
      <c r="J55" s="487">
        <f>data66!E46</f>
        <v>54</v>
      </c>
      <c r="K55" s="538">
        <f t="shared" si="130"/>
        <v>62</v>
      </c>
      <c r="L55" s="487">
        <f>data66!F46</f>
        <v>2</v>
      </c>
      <c r="M55" s="487">
        <f>data66!G46</f>
        <v>71</v>
      </c>
      <c r="N55" s="538">
        <f t="shared" si="131"/>
        <v>73</v>
      </c>
      <c r="O55" s="487">
        <f>data66!H46</f>
        <v>6</v>
      </c>
      <c r="P55" s="487">
        <f>data66!I46</f>
        <v>62</v>
      </c>
      <c r="Q55" s="538">
        <f t="shared" si="132"/>
        <v>68</v>
      </c>
      <c r="R55" s="489">
        <f>data66!J46</f>
        <v>2</v>
      </c>
      <c r="S55" s="489">
        <f>data66!K46</f>
        <v>16</v>
      </c>
      <c r="T55" s="538">
        <f t="shared" si="133"/>
        <v>18</v>
      </c>
      <c r="U55" s="487"/>
      <c r="V55" s="487">
        <f>data66!M46</f>
        <v>9</v>
      </c>
      <c r="W55" s="538">
        <f t="shared" si="134"/>
        <v>9</v>
      </c>
      <c r="X55" s="489">
        <f t="shared" si="106"/>
        <v>23</v>
      </c>
      <c r="Y55" s="489">
        <f t="shared" si="107"/>
        <v>295</v>
      </c>
      <c r="Z55" s="539">
        <f t="shared" si="108"/>
        <v>318</v>
      </c>
      <c r="AA55" s="489">
        <f>data66!N46</f>
        <v>4</v>
      </c>
      <c r="AB55" s="489">
        <f>data66!O46</f>
        <v>19</v>
      </c>
      <c r="AC55" s="538">
        <f t="shared" ref="AC55" si="140">SUM(AA55:AB55)</f>
        <v>23</v>
      </c>
      <c r="AD55" s="487">
        <f>data66!P46</f>
        <v>2</v>
      </c>
      <c r="AE55" s="487">
        <f>data66!Q46</f>
        <v>14</v>
      </c>
      <c r="AF55" s="538">
        <f t="shared" ref="AF55" si="141">SUM(AD55:AE55)</f>
        <v>16</v>
      </c>
      <c r="AG55" s="487"/>
      <c r="AH55" s="487">
        <f>data66!S46</f>
        <v>16</v>
      </c>
      <c r="AI55" s="538">
        <f t="shared" ref="AI55" si="142">SUM(AG55:AH55)</f>
        <v>16</v>
      </c>
      <c r="AJ55" s="487">
        <f>data66!T46</f>
        <v>1</v>
      </c>
      <c r="AK55" s="487">
        <f>data66!U46</f>
        <v>10</v>
      </c>
      <c r="AL55" s="538">
        <f t="shared" ref="AL55" si="143">SUM(AJ55:AK55)</f>
        <v>11</v>
      </c>
      <c r="AM55" s="487">
        <f>data66!V46+data66!X46</f>
        <v>1</v>
      </c>
      <c r="AN55" s="487">
        <f>data66!W46+data66!Y46</f>
        <v>11</v>
      </c>
      <c r="AO55" s="538">
        <f t="shared" si="135"/>
        <v>12</v>
      </c>
      <c r="AP55" s="489">
        <f t="shared" si="136"/>
        <v>8</v>
      </c>
      <c r="AQ55" s="489">
        <f t="shared" si="137"/>
        <v>70</v>
      </c>
      <c r="AR55" s="539">
        <f t="shared" si="138"/>
        <v>78</v>
      </c>
      <c r="AS55" s="487">
        <f t="shared" si="109"/>
        <v>9</v>
      </c>
      <c r="AT55" s="487">
        <f t="shared" si="110"/>
        <v>102</v>
      </c>
      <c r="AU55" s="538">
        <f t="shared" si="111"/>
        <v>111</v>
      </c>
      <c r="AV55" s="491">
        <f t="shared" si="112"/>
        <v>10</v>
      </c>
      <c r="AW55" s="491">
        <f t="shared" si="113"/>
        <v>68</v>
      </c>
      <c r="AX55" s="538">
        <f t="shared" si="114"/>
        <v>78</v>
      </c>
      <c r="AY55" s="487">
        <f t="shared" si="115"/>
        <v>2</v>
      </c>
      <c r="AZ55" s="487">
        <f t="shared" si="116"/>
        <v>87</v>
      </c>
      <c r="BA55" s="538">
        <f t="shared" si="117"/>
        <v>89</v>
      </c>
      <c r="BB55" s="487">
        <f t="shared" si="118"/>
        <v>7</v>
      </c>
      <c r="BC55" s="487">
        <f t="shared" si="119"/>
        <v>72</v>
      </c>
      <c r="BD55" s="538">
        <f t="shared" si="120"/>
        <v>79</v>
      </c>
      <c r="BE55" s="489">
        <f t="shared" si="139"/>
        <v>3</v>
      </c>
      <c r="BF55" s="489">
        <f t="shared" si="121"/>
        <v>27</v>
      </c>
      <c r="BG55" s="538">
        <f t="shared" si="122"/>
        <v>30</v>
      </c>
      <c r="BH55" s="497"/>
      <c r="BI55" s="497">
        <f t="shared" si="124"/>
        <v>9</v>
      </c>
      <c r="BJ55" s="541">
        <f t="shared" si="125"/>
        <v>9</v>
      </c>
      <c r="BK55" s="489">
        <f t="shared" si="126"/>
        <v>31</v>
      </c>
      <c r="BL55" s="489">
        <f t="shared" si="127"/>
        <v>365</v>
      </c>
      <c r="BM55" s="540">
        <f t="shared" si="128"/>
        <v>396</v>
      </c>
    </row>
    <row r="56" spans="1:65" ht="21.75" x14ac:dyDescent="0.5">
      <c r="A56" s="483"/>
      <c r="B56" s="484">
        <v>8</v>
      </c>
      <c r="C56" s="494" t="s">
        <v>52</v>
      </c>
      <c r="D56" s="485" t="str">
        <f>data66!A47</f>
        <v>การจัดการธุรกิจการค้าสมัยใหม่</v>
      </c>
      <c r="E56" s="495" t="s">
        <v>14</v>
      </c>
      <c r="F56" s="487">
        <f>data66!B47</f>
        <v>4</v>
      </c>
      <c r="G56" s="487">
        <f>data66!C47</f>
        <v>13</v>
      </c>
      <c r="H56" s="538">
        <f t="shared" si="129"/>
        <v>17</v>
      </c>
      <c r="I56" s="487">
        <f>data66!D47</f>
        <v>3</v>
      </c>
      <c r="J56" s="487">
        <f>data66!E47</f>
        <v>8</v>
      </c>
      <c r="K56" s="538">
        <f t="shared" si="130"/>
        <v>11</v>
      </c>
      <c r="L56" s="487">
        <f>data66!F47</f>
        <v>2</v>
      </c>
      <c r="M56" s="487">
        <f>data66!G47</f>
        <v>12</v>
      </c>
      <c r="N56" s="538">
        <f t="shared" si="131"/>
        <v>14</v>
      </c>
      <c r="O56" s="487">
        <f>data66!H47</f>
        <v>5</v>
      </c>
      <c r="P56" s="487">
        <f>data66!I47</f>
        <v>11</v>
      </c>
      <c r="Q56" s="538">
        <f t="shared" si="132"/>
        <v>16</v>
      </c>
      <c r="R56" s="489"/>
      <c r="S56" s="489"/>
      <c r="T56" s="538"/>
      <c r="U56" s="487"/>
      <c r="V56" s="487"/>
      <c r="W56" s="538"/>
      <c r="X56" s="489">
        <f t="shared" si="106"/>
        <v>14</v>
      </c>
      <c r="Y56" s="489">
        <f t="shared" si="107"/>
        <v>44</v>
      </c>
      <c r="Z56" s="539">
        <f t="shared" si="108"/>
        <v>58</v>
      </c>
      <c r="AA56" s="489"/>
      <c r="AB56" s="489"/>
      <c r="AC56" s="538"/>
      <c r="AD56" s="487"/>
      <c r="AE56" s="487"/>
      <c r="AF56" s="538"/>
      <c r="AG56" s="487"/>
      <c r="AH56" s="487"/>
      <c r="AI56" s="538"/>
      <c r="AJ56" s="487"/>
      <c r="AK56" s="487"/>
      <c r="AL56" s="538"/>
      <c r="AM56" s="487"/>
      <c r="AN56" s="487"/>
      <c r="AO56" s="538"/>
      <c r="AP56" s="489"/>
      <c r="AQ56" s="489"/>
      <c r="AR56" s="539"/>
      <c r="AS56" s="487">
        <f t="shared" si="109"/>
        <v>4</v>
      </c>
      <c r="AT56" s="487">
        <f t="shared" si="110"/>
        <v>13</v>
      </c>
      <c r="AU56" s="538">
        <f t="shared" si="111"/>
        <v>17</v>
      </c>
      <c r="AV56" s="491">
        <f t="shared" si="112"/>
        <v>3</v>
      </c>
      <c r="AW56" s="491">
        <f t="shared" si="113"/>
        <v>8</v>
      </c>
      <c r="AX56" s="538">
        <f t="shared" si="114"/>
        <v>11</v>
      </c>
      <c r="AY56" s="487">
        <f t="shared" si="115"/>
        <v>2</v>
      </c>
      <c r="AZ56" s="487">
        <f t="shared" si="116"/>
        <v>12</v>
      </c>
      <c r="BA56" s="538">
        <f t="shared" si="117"/>
        <v>14</v>
      </c>
      <c r="BB56" s="487">
        <f t="shared" si="118"/>
        <v>5</v>
      </c>
      <c r="BC56" s="487">
        <f t="shared" si="119"/>
        <v>11</v>
      </c>
      <c r="BD56" s="538">
        <f t="shared" si="120"/>
        <v>16</v>
      </c>
      <c r="BE56" s="489"/>
      <c r="BF56" s="489"/>
      <c r="BG56" s="538"/>
      <c r="BH56" s="497"/>
      <c r="BI56" s="497"/>
      <c r="BJ56" s="541"/>
      <c r="BK56" s="489">
        <f t="shared" si="126"/>
        <v>14</v>
      </c>
      <c r="BL56" s="489">
        <f t="shared" si="127"/>
        <v>44</v>
      </c>
      <c r="BM56" s="540">
        <f t="shared" si="128"/>
        <v>58</v>
      </c>
    </row>
    <row r="57" spans="1:65" s="429" customFormat="1" ht="22.5" thickBot="1" x14ac:dyDescent="0.55000000000000004">
      <c r="A57" s="542" t="s">
        <v>60</v>
      </c>
      <c r="B57" s="543"/>
      <c r="C57" s="543"/>
      <c r="D57" s="543"/>
      <c r="E57" s="544"/>
      <c r="F57" s="545">
        <f>SUM(F49:F56)</f>
        <v>37</v>
      </c>
      <c r="G57" s="545">
        <f t="shared" ref="G57:BM57" si="144">SUM(G49:G56)</f>
        <v>171</v>
      </c>
      <c r="H57" s="545">
        <f t="shared" si="144"/>
        <v>208</v>
      </c>
      <c r="I57" s="545">
        <f t="shared" si="144"/>
        <v>38</v>
      </c>
      <c r="J57" s="545">
        <f t="shared" si="144"/>
        <v>142</v>
      </c>
      <c r="K57" s="545">
        <f t="shared" si="144"/>
        <v>180</v>
      </c>
      <c r="L57" s="545">
        <f t="shared" si="144"/>
        <v>22</v>
      </c>
      <c r="M57" s="545">
        <f t="shared" si="144"/>
        <v>151</v>
      </c>
      <c r="N57" s="545">
        <f t="shared" si="144"/>
        <v>173</v>
      </c>
      <c r="O57" s="545">
        <f t="shared" si="144"/>
        <v>31</v>
      </c>
      <c r="P57" s="545">
        <f t="shared" si="144"/>
        <v>153</v>
      </c>
      <c r="Q57" s="545">
        <f t="shared" si="144"/>
        <v>184</v>
      </c>
      <c r="R57" s="545">
        <f t="shared" si="144"/>
        <v>12</v>
      </c>
      <c r="S57" s="545">
        <f t="shared" si="144"/>
        <v>57</v>
      </c>
      <c r="T57" s="545">
        <f t="shared" si="144"/>
        <v>69</v>
      </c>
      <c r="U57" s="545">
        <f t="shared" si="144"/>
        <v>12</v>
      </c>
      <c r="V57" s="545">
        <f t="shared" si="144"/>
        <v>32</v>
      </c>
      <c r="W57" s="545">
        <f t="shared" si="144"/>
        <v>44</v>
      </c>
      <c r="X57" s="545">
        <f t="shared" si="144"/>
        <v>152</v>
      </c>
      <c r="Y57" s="545">
        <f t="shared" si="144"/>
        <v>706</v>
      </c>
      <c r="Z57" s="545">
        <f t="shared" si="144"/>
        <v>858</v>
      </c>
      <c r="AA57" s="545">
        <f t="shared" si="144"/>
        <v>4</v>
      </c>
      <c r="AB57" s="545">
        <f t="shared" si="144"/>
        <v>19</v>
      </c>
      <c r="AC57" s="545">
        <f t="shared" si="144"/>
        <v>23</v>
      </c>
      <c r="AD57" s="545">
        <f t="shared" si="144"/>
        <v>2</v>
      </c>
      <c r="AE57" s="545">
        <f t="shared" si="144"/>
        <v>14</v>
      </c>
      <c r="AF57" s="545">
        <f t="shared" si="144"/>
        <v>16</v>
      </c>
      <c r="AG57" s="545"/>
      <c r="AH57" s="545">
        <f t="shared" si="144"/>
        <v>16</v>
      </c>
      <c r="AI57" s="545">
        <f t="shared" si="144"/>
        <v>16</v>
      </c>
      <c r="AJ57" s="545">
        <f t="shared" si="144"/>
        <v>1</v>
      </c>
      <c r="AK57" s="545">
        <f t="shared" si="144"/>
        <v>10</v>
      </c>
      <c r="AL57" s="545">
        <f t="shared" si="144"/>
        <v>11</v>
      </c>
      <c r="AM57" s="545">
        <f t="shared" si="144"/>
        <v>11</v>
      </c>
      <c r="AN57" s="545">
        <f t="shared" si="144"/>
        <v>16</v>
      </c>
      <c r="AO57" s="545">
        <f t="shared" si="144"/>
        <v>27</v>
      </c>
      <c r="AP57" s="545">
        <f t="shared" si="144"/>
        <v>18</v>
      </c>
      <c r="AQ57" s="545">
        <f t="shared" si="144"/>
        <v>75</v>
      </c>
      <c r="AR57" s="545">
        <f t="shared" si="144"/>
        <v>93</v>
      </c>
      <c r="AS57" s="545">
        <f t="shared" si="144"/>
        <v>41</v>
      </c>
      <c r="AT57" s="545">
        <f t="shared" si="144"/>
        <v>190</v>
      </c>
      <c r="AU57" s="545">
        <f t="shared" si="144"/>
        <v>231</v>
      </c>
      <c r="AV57" s="545">
        <f t="shared" si="144"/>
        <v>40</v>
      </c>
      <c r="AW57" s="545">
        <f t="shared" si="144"/>
        <v>156</v>
      </c>
      <c r="AX57" s="545">
        <f t="shared" si="144"/>
        <v>196</v>
      </c>
      <c r="AY57" s="545">
        <f t="shared" si="144"/>
        <v>22</v>
      </c>
      <c r="AZ57" s="545">
        <f t="shared" si="144"/>
        <v>167</v>
      </c>
      <c r="BA57" s="545">
        <f t="shared" si="144"/>
        <v>189</v>
      </c>
      <c r="BB57" s="545">
        <f t="shared" si="144"/>
        <v>32</v>
      </c>
      <c r="BC57" s="545">
        <f t="shared" si="144"/>
        <v>163</v>
      </c>
      <c r="BD57" s="545">
        <f t="shared" si="144"/>
        <v>195</v>
      </c>
      <c r="BE57" s="545">
        <f t="shared" si="144"/>
        <v>23</v>
      </c>
      <c r="BF57" s="545">
        <f t="shared" si="144"/>
        <v>73</v>
      </c>
      <c r="BG57" s="545">
        <f t="shared" si="144"/>
        <v>96</v>
      </c>
      <c r="BH57" s="545">
        <f t="shared" si="144"/>
        <v>12</v>
      </c>
      <c r="BI57" s="545">
        <f t="shared" si="144"/>
        <v>32</v>
      </c>
      <c r="BJ57" s="545">
        <f t="shared" si="144"/>
        <v>44</v>
      </c>
      <c r="BK57" s="545">
        <f t="shared" si="144"/>
        <v>170</v>
      </c>
      <c r="BL57" s="545">
        <f t="shared" si="144"/>
        <v>781</v>
      </c>
      <c r="BM57" s="545">
        <f t="shared" si="144"/>
        <v>951</v>
      </c>
    </row>
    <row r="58" spans="1:65" s="429" customFormat="1" ht="22.5" thickBot="1" x14ac:dyDescent="0.55000000000000004">
      <c r="A58" s="546" t="s">
        <v>61</v>
      </c>
      <c r="B58" s="547"/>
      <c r="C58" s="547"/>
      <c r="D58" s="547"/>
      <c r="E58" s="547"/>
      <c r="F58" s="548"/>
      <c r="G58" s="548"/>
      <c r="H58" s="548"/>
      <c r="I58" s="548"/>
      <c r="J58" s="548"/>
      <c r="K58" s="548"/>
      <c r="L58" s="548"/>
      <c r="M58" s="548"/>
      <c r="N58" s="548"/>
      <c r="O58" s="548"/>
      <c r="P58" s="548"/>
      <c r="Q58" s="548"/>
      <c r="R58" s="548"/>
      <c r="S58" s="548"/>
      <c r="T58" s="548"/>
      <c r="U58" s="548"/>
      <c r="V58" s="548"/>
      <c r="W58" s="548"/>
      <c r="X58" s="548"/>
      <c r="Y58" s="548"/>
      <c r="Z58" s="548"/>
      <c r="AA58" s="548"/>
      <c r="AB58" s="548"/>
      <c r="AC58" s="548"/>
      <c r="AD58" s="548"/>
      <c r="AE58" s="548"/>
      <c r="AF58" s="548"/>
      <c r="AG58" s="548"/>
      <c r="AH58" s="548"/>
      <c r="AI58" s="548"/>
      <c r="AJ58" s="548"/>
      <c r="AK58" s="548"/>
      <c r="AL58" s="548"/>
      <c r="AM58" s="548"/>
      <c r="AN58" s="548"/>
      <c r="AO58" s="548"/>
      <c r="AP58" s="548"/>
      <c r="AQ58" s="548"/>
      <c r="AR58" s="548"/>
      <c r="AS58" s="548"/>
      <c r="AT58" s="548"/>
      <c r="AU58" s="548"/>
      <c r="AV58" s="548"/>
      <c r="AW58" s="548"/>
      <c r="AX58" s="548"/>
      <c r="AY58" s="548"/>
      <c r="AZ58" s="548"/>
      <c r="BA58" s="548"/>
      <c r="BB58" s="548"/>
      <c r="BC58" s="548"/>
      <c r="BD58" s="548"/>
      <c r="BE58" s="548"/>
      <c r="BF58" s="548"/>
      <c r="BG58" s="548"/>
      <c r="BH58" s="548"/>
      <c r="BI58" s="548"/>
      <c r="BJ58" s="548"/>
      <c r="BK58" s="548"/>
      <c r="BL58" s="548"/>
      <c r="BM58" s="549"/>
    </row>
    <row r="59" spans="1:65" ht="21.75" x14ac:dyDescent="0.5">
      <c r="A59" s="550"/>
      <c r="B59" s="551">
        <v>1</v>
      </c>
      <c r="C59" s="485" t="s">
        <v>62</v>
      </c>
      <c r="D59" s="485" t="str">
        <f>data66!A48</f>
        <v>นิติศาสตร์</v>
      </c>
      <c r="E59" s="486" t="s">
        <v>14</v>
      </c>
      <c r="F59" s="487">
        <f>data66!B48</f>
        <v>26</v>
      </c>
      <c r="G59" s="487">
        <f>data66!C48</f>
        <v>28</v>
      </c>
      <c r="H59" s="552">
        <f>SUM(F59:G59)</f>
        <v>54</v>
      </c>
      <c r="I59" s="487">
        <f>data66!D48</f>
        <v>25</v>
      </c>
      <c r="J59" s="487">
        <f>data66!E48</f>
        <v>30</v>
      </c>
      <c r="K59" s="552">
        <f>SUM(I59:J59)</f>
        <v>55</v>
      </c>
      <c r="L59" s="487">
        <f>data66!F48</f>
        <v>40</v>
      </c>
      <c r="M59" s="487">
        <f>data66!G48</f>
        <v>39</v>
      </c>
      <c r="N59" s="552">
        <f>SUM(L59:M59)</f>
        <v>79</v>
      </c>
      <c r="O59" s="487">
        <f>data66!H48</f>
        <v>22</v>
      </c>
      <c r="P59" s="487">
        <f>data66!I48</f>
        <v>25</v>
      </c>
      <c r="Q59" s="552">
        <f>SUM(O59:P59)</f>
        <v>47</v>
      </c>
      <c r="R59" s="489">
        <f>data66!J48</f>
        <v>20</v>
      </c>
      <c r="S59" s="489">
        <f>data66!K48</f>
        <v>5</v>
      </c>
      <c r="T59" s="552">
        <f>SUM(R59:S59)</f>
        <v>25</v>
      </c>
      <c r="U59" s="487">
        <f>data66!L48</f>
        <v>8</v>
      </c>
      <c r="V59" s="487">
        <f>data66!M48</f>
        <v>3</v>
      </c>
      <c r="W59" s="552">
        <f>SUM(U59:V59)</f>
        <v>11</v>
      </c>
      <c r="X59" s="489">
        <f>F59+I59+L59+O59+R59+U59</f>
        <v>141</v>
      </c>
      <c r="Y59" s="489">
        <f>G59+J59+M59+P59+S59+V59</f>
        <v>130</v>
      </c>
      <c r="Z59" s="553">
        <f>SUM(X59:Y59)</f>
        <v>271</v>
      </c>
      <c r="AA59" s="489">
        <f>data66!N48</f>
        <v>29</v>
      </c>
      <c r="AB59" s="489">
        <f>data66!O48</f>
        <v>4</v>
      </c>
      <c r="AC59" s="552">
        <f>SUM(AA59:AB59)</f>
        <v>33</v>
      </c>
      <c r="AD59" s="487">
        <f>data66!P48</f>
        <v>30</v>
      </c>
      <c r="AE59" s="487">
        <f>data66!Q48</f>
        <v>8</v>
      </c>
      <c r="AF59" s="552">
        <f>SUM(AD59:AE59)</f>
        <v>38</v>
      </c>
      <c r="AG59" s="487">
        <f>data66!R48</f>
        <v>19</v>
      </c>
      <c r="AH59" s="487">
        <f>data66!S48</f>
        <v>4</v>
      </c>
      <c r="AI59" s="552">
        <f>SUM(AG59:AH59)</f>
        <v>23</v>
      </c>
      <c r="AJ59" s="487">
        <f>data66!T48</f>
        <v>15</v>
      </c>
      <c r="AK59" s="487">
        <f>data66!U48</f>
        <v>8</v>
      </c>
      <c r="AL59" s="552">
        <f>SUM(AJ59:AK59)</f>
        <v>23</v>
      </c>
      <c r="AM59" s="487">
        <f>data66!V48+data66!X48</f>
        <v>21</v>
      </c>
      <c r="AN59" s="487">
        <f>data66!W48+data66!Y48</f>
        <v>2</v>
      </c>
      <c r="AO59" s="552">
        <f>SUM(AM59:AN59)</f>
        <v>23</v>
      </c>
      <c r="AP59" s="489">
        <f>AA59+AD59+AG59+AJ59+AM59</f>
        <v>114</v>
      </c>
      <c r="AQ59" s="489">
        <f>AB59+AE59+AH59+AK59+AN59</f>
        <v>26</v>
      </c>
      <c r="AR59" s="553">
        <f>SUM(AP59:AQ59)</f>
        <v>140</v>
      </c>
      <c r="AS59" s="487">
        <f>F59+AA59</f>
        <v>55</v>
      </c>
      <c r="AT59" s="487">
        <f>G59+AB59</f>
        <v>32</v>
      </c>
      <c r="AU59" s="552">
        <f>SUM(AS59:AT59)</f>
        <v>87</v>
      </c>
      <c r="AV59" s="491">
        <f>I59+AD59</f>
        <v>55</v>
      </c>
      <c r="AW59" s="491">
        <f>J59+AE59</f>
        <v>38</v>
      </c>
      <c r="AX59" s="552">
        <f>SUM(AV59:AW59)</f>
        <v>93</v>
      </c>
      <c r="AY59" s="487">
        <f>L59+AG59</f>
        <v>59</v>
      </c>
      <c r="AZ59" s="487">
        <f>M59+AH59</f>
        <v>43</v>
      </c>
      <c r="BA59" s="552">
        <f>SUM(AY59:AZ59)</f>
        <v>102</v>
      </c>
      <c r="BB59" s="487">
        <f>O59+AJ59</f>
        <v>37</v>
      </c>
      <c r="BC59" s="487">
        <f>P59+AK59</f>
        <v>33</v>
      </c>
      <c r="BD59" s="552">
        <f>SUM(BB59:BC59)</f>
        <v>70</v>
      </c>
      <c r="BE59" s="489">
        <f>R59+AM59</f>
        <v>41</v>
      </c>
      <c r="BF59" s="489">
        <f>S59+AN59</f>
        <v>7</v>
      </c>
      <c r="BG59" s="552">
        <f>SUM(BE59:BF59)</f>
        <v>48</v>
      </c>
      <c r="BH59" s="487">
        <f>U59</f>
        <v>8</v>
      </c>
      <c r="BI59" s="487">
        <f>V59</f>
        <v>3</v>
      </c>
      <c r="BJ59" s="552">
        <f>SUM(BH59:BI59)</f>
        <v>11</v>
      </c>
      <c r="BK59" s="489">
        <f>AS59+AV59+AY59+BB59+BE59+BH59</f>
        <v>255</v>
      </c>
      <c r="BL59" s="489">
        <f>AT59+AW59+AZ59+BC59+BF59+BI59</f>
        <v>156</v>
      </c>
      <c r="BM59" s="554">
        <f>SUM(BK59:BL59)</f>
        <v>411</v>
      </c>
    </row>
    <row r="60" spans="1:65" ht="21.75" x14ac:dyDescent="0.5">
      <c r="A60" s="483"/>
      <c r="B60" s="484">
        <v>2</v>
      </c>
      <c r="C60" s="494" t="s">
        <v>64</v>
      </c>
      <c r="D60" s="485" t="str">
        <f>data66!A49</f>
        <v>รัฐประศาสนศาสตร์</v>
      </c>
      <c r="E60" s="495" t="s">
        <v>14</v>
      </c>
      <c r="F60" s="487">
        <f>data66!B49</f>
        <v>17</v>
      </c>
      <c r="G60" s="487">
        <f>data66!C49</f>
        <v>26</v>
      </c>
      <c r="H60" s="552">
        <f t="shared" ref="H60:H61" si="145">SUM(F60:G60)</f>
        <v>43</v>
      </c>
      <c r="I60" s="487">
        <f>data66!D49</f>
        <v>18</v>
      </c>
      <c r="J60" s="487">
        <f>data66!E49</f>
        <v>35</v>
      </c>
      <c r="K60" s="552">
        <f t="shared" ref="K60:K61" si="146">SUM(I60:J60)</f>
        <v>53</v>
      </c>
      <c r="L60" s="487">
        <f>data66!F49</f>
        <v>12</v>
      </c>
      <c r="M60" s="487">
        <f>data66!G49</f>
        <v>40</v>
      </c>
      <c r="N60" s="552">
        <f t="shared" ref="N60:N61" si="147">SUM(L60:M60)</f>
        <v>52</v>
      </c>
      <c r="O60" s="487">
        <f>data66!H49</f>
        <v>22</v>
      </c>
      <c r="P60" s="487">
        <f>data66!I49</f>
        <v>20</v>
      </c>
      <c r="Q60" s="552">
        <f t="shared" ref="Q60:Q61" si="148">SUM(O60:P60)</f>
        <v>42</v>
      </c>
      <c r="R60" s="489">
        <f>data66!J49</f>
        <v>5</v>
      </c>
      <c r="S60" s="489">
        <f>data66!K49</f>
        <v>8</v>
      </c>
      <c r="T60" s="552">
        <f t="shared" ref="T60:T61" si="149">SUM(R60:S60)</f>
        <v>13</v>
      </c>
      <c r="U60" s="487">
        <f>data66!L49</f>
        <v>8</v>
      </c>
      <c r="V60" s="487">
        <f>data66!M49</f>
        <v>7</v>
      </c>
      <c r="W60" s="552">
        <f t="shared" ref="W60:W61" si="150">SUM(U60:V60)</f>
        <v>15</v>
      </c>
      <c r="X60" s="489">
        <f t="shared" ref="X60:X61" si="151">F60+I60+L60+O60+R60+U60</f>
        <v>82</v>
      </c>
      <c r="Y60" s="489">
        <f t="shared" ref="Y60:Y61" si="152">G60+J60+M60+P60+S60+V60</f>
        <v>136</v>
      </c>
      <c r="Z60" s="553">
        <f t="shared" ref="Z60:Z61" si="153">SUM(X60:Y60)</f>
        <v>218</v>
      </c>
      <c r="AA60" s="489"/>
      <c r="AB60" s="489"/>
      <c r="AC60" s="552"/>
      <c r="AD60" s="487"/>
      <c r="AE60" s="487">
        <f>data66!Q49</f>
        <v>1</v>
      </c>
      <c r="AF60" s="552">
        <f t="shared" ref="AF60:AF61" si="154">SUM(AD60:AE60)</f>
        <v>1</v>
      </c>
      <c r="AG60" s="487">
        <f>data66!R49</f>
        <v>1</v>
      </c>
      <c r="AH60" s="487"/>
      <c r="AI60" s="552">
        <f t="shared" ref="AI60:AI61" si="155">SUM(AG60:AH60)</f>
        <v>1</v>
      </c>
      <c r="AJ60" s="487"/>
      <c r="AK60" s="487"/>
      <c r="AL60" s="552"/>
      <c r="AM60" s="487">
        <f>data66!V49+data66!X49</f>
        <v>2</v>
      </c>
      <c r="AN60" s="487">
        <f>data66!W49+data66!Y49</f>
        <v>1</v>
      </c>
      <c r="AO60" s="552">
        <f t="shared" ref="AO60:AO61" si="156">SUM(AM60:AN60)</f>
        <v>3</v>
      </c>
      <c r="AP60" s="489">
        <f t="shared" ref="AP60:AP61" si="157">AA60+AD60+AG60+AJ60+AM60</f>
        <v>3</v>
      </c>
      <c r="AQ60" s="489">
        <f t="shared" ref="AQ60:AQ61" si="158">AB60+AE60+AH60+AK60+AN60</f>
        <v>2</v>
      </c>
      <c r="AR60" s="553">
        <f t="shared" ref="AR60:AR61" si="159">SUM(AP60:AQ60)</f>
        <v>5</v>
      </c>
      <c r="AS60" s="487">
        <f t="shared" ref="AS60:AS61" si="160">F60+AA60</f>
        <v>17</v>
      </c>
      <c r="AT60" s="487">
        <f t="shared" ref="AT60:AT61" si="161">G60+AB60</f>
        <v>26</v>
      </c>
      <c r="AU60" s="552">
        <f t="shared" ref="AU60:AU61" si="162">SUM(AS60:AT60)</f>
        <v>43</v>
      </c>
      <c r="AV60" s="491">
        <f t="shared" ref="AV60:AV61" si="163">I60+AD60</f>
        <v>18</v>
      </c>
      <c r="AW60" s="491">
        <f t="shared" ref="AW60:AW61" si="164">J60+AE60</f>
        <v>36</v>
      </c>
      <c r="AX60" s="552">
        <f t="shared" ref="AX60:AX61" si="165">SUM(AV60:AW60)</f>
        <v>54</v>
      </c>
      <c r="AY60" s="487">
        <f t="shared" ref="AY60:AY61" si="166">L60+AG60</f>
        <v>13</v>
      </c>
      <c r="AZ60" s="487">
        <f t="shared" ref="AZ60:AZ61" si="167">M60+AH60</f>
        <v>40</v>
      </c>
      <c r="BA60" s="552">
        <f t="shared" ref="BA60:BA61" si="168">SUM(AY60:AZ60)</f>
        <v>53</v>
      </c>
      <c r="BB60" s="487">
        <f t="shared" ref="BB60:BB61" si="169">O60+AJ60</f>
        <v>22</v>
      </c>
      <c r="BC60" s="487">
        <f t="shared" ref="BC60:BC61" si="170">P60+AK60</f>
        <v>20</v>
      </c>
      <c r="BD60" s="552">
        <f t="shared" ref="BD60:BD61" si="171">SUM(BB60:BC60)</f>
        <v>42</v>
      </c>
      <c r="BE60" s="489">
        <f t="shared" ref="BE60:BE61" si="172">R60+AM60</f>
        <v>7</v>
      </c>
      <c r="BF60" s="489">
        <f t="shared" ref="BF60:BF61" si="173">S60+AN60</f>
        <v>9</v>
      </c>
      <c r="BG60" s="552">
        <f t="shared" ref="BG60:BG61" si="174">SUM(BE60:BF60)</f>
        <v>16</v>
      </c>
      <c r="BH60" s="487">
        <f t="shared" ref="BH60:BH61" si="175">U60</f>
        <v>8</v>
      </c>
      <c r="BI60" s="487">
        <f t="shared" ref="BI60:BI61" si="176">V60</f>
        <v>7</v>
      </c>
      <c r="BJ60" s="552">
        <f t="shared" ref="BJ60:BJ61" si="177">SUM(BH60:BI60)</f>
        <v>15</v>
      </c>
      <c r="BK60" s="489">
        <f t="shared" ref="BK60:BK61" si="178">AS60+AV60+AY60+BB60+BE60+BH60</f>
        <v>85</v>
      </c>
      <c r="BL60" s="489">
        <f t="shared" ref="BL60:BL61" si="179">AT60+AW60+AZ60+BC60+BF60+BI60</f>
        <v>138</v>
      </c>
      <c r="BM60" s="554">
        <f t="shared" ref="BM60:BM61" si="180">SUM(BK60:BL60)</f>
        <v>223</v>
      </c>
    </row>
    <row r="61" spans="1:65" ht="21.75" x14ac:dyDescent="0.5">
      <c r="A61" s="483"/>
      <c r="B61" s="484">
        <v>3</v>
      </c>
      <c r="C61" s="494" t="s">
        <v>66</v>
      </c>
      <c r="D61" s="485" t="str">
        <f>data66!A50</f>
        <v>รัฐศาสตร์</v>
      </c>
      <c r="E61" s="495" t="s">
        <v>14</v>
      </c>
      <c r="F61" s="487">
        <f>data66!B50</f>
        <v>27</v>
      </c>
      <c r="G61" s="487">
        <f>data66!C50</f>
        <v>26</v>
      </c>
      <c r="H61" s="552">
        <f t="shared" si="145"/>
        <v>53</v>
      </c>
      <c r="I61" s="487">
        <f>data66!D50</f>
        <v>29</v>
      </c>
      <c r="J61" s="487">
        <f>data66!E50</f>
        <v>46</v>
      </c>
      <c r="K61" s="552">
        <f t="shared" si="146"/>
        <v>75</v>
      </c>
      <c r="L61" s="487">
        <f>data66!F50</f>
        <v>48</v>
      </c>
      <c r="M61" s="487">
        <f>data66!G50</f>
        <v>51</v>
      </c>
      <c r="N61" s="552">
        <f t="shared" si="147"/>
        <v>99</v>
      </c>
      <c r="O61" s="487">
        <f>data66!H50</f>
        <v>29</v>
      </c>
      <c r="P61" s="487">
        <f>data66!I50</f>
        <v>56</v>
      </c>
      <c r="Q61" s="552">
        <f t="shared" si="148"/>
        <v>85</v>
      </c>
      <c r="R61" s="489">
        <f>data66!J50</f>
        <v>10</v>
      </c>
      <c r="S61" s="489">
        <f>data66!K50</f>
        <v>10</v>
      </c>
      <c r="T61" s="552">
        <f t="shared" si="149"/>
        <v>20</v>
      </c>
      <c r="U61" s="487">
        <f>data66!L50</f>
        <v>17</v>
      </c>
      <c r="V61" s="487">
        <f>data66!M50</f>
        <v>7</v>
      </c>
      <c r="W61" s="552">
        <f t="shared" si="150"/>
        <v>24</v>
      </c>
      <c r="X61" s="489">
        <f t="shared" si="151"/>
        <v>160</v>
      </c>
      <c r="Y61" s="489">
        <f t="shared" si="152"/>
        <v>196</v>
      </c>
      <c r="Z61" s="553">
        <f t="shared" si="153"/>
        <v>356</v>
      </c>
      <c r="AA61" s="489">
        <f>data66!N50</f>
        <v>9</v>
      </c>
      <c r="AB61" s="489">
        <f>data66!O50</f>
        <v>10</v>
      </c>
      <c r="AC61" s="552">
        <f t="shared" ref="AC61" si="181">SUM(AA61:AB61)</f>
        <v>19</v>
      </c>
      <c r="AD61" s="487">
        <f>data66!P50</f>
        <v>9</v>
      </c>
      <c r="AE61" s="487">
        <f>data66!Q50</f>
        <v>6</v>
      </c>
      <c r="AF61" s="552">
        <f t="shared" si="154"/>
        <v>15</v>
      </c>
      <c r="AG61" s="487">
        <f>data66!R50</f>
        <v>17</v>
      </c>
      <c r="AH61" s="487">
        <f>data66!S50</f>
        <v>7</v>
      </c>
      <c r="AI61" s="552">
        <f t="shared" si="155"/>
        <v>24</v>
      </c>
      <c r="AJ61" s="487">
        <f>data66!T50</f>
        <v>9</v>
      </c>
      <c r="AK61" s="487">
        <f>data66!U50</f>
        <v>11</v>
      </c>
      <c r="AL61" s="552">
        <f t="shared" ref="AL61" si="182">SUM(AJ61:AK61)</f>
        <v>20</v>
      </c>
      <c r="AM61" s="487">
        <f>data66!V50+data66!X50</f>
        <v>6</v>
      </c>
      <c r="AN61" s="487">
        <f>data66!W50+data66!Y50</f>
        <v>5</v>
      </c>
      <c r="AO61" s="552">
        <f t="shared" si="156"/>
        <v>11</v>
      </c>
      <c r="AP61" s="489">
        <f t="shared" si="157"/>
        <v>50</v>
      </c>
      <c r="AQ61" s="489">
        <f t="shared" si="158"/>
        <v>39</v>
      </c>
      <c r="AR61" s="553">
        <f t="shared" si="159"/>
        <v>89</v>
      </c>
      <c r="AS61" s="487">
        <f t="shared" si="160"/>
        <v>36</v>
      </c>
      <c r="AT61" s="487">
        <f t="shared" si="161"/>
        <v>36</v>
      </c>
      <c r="AU61" s="552">
        <f t="shared" si="162"/>
        <v>72</v>
      </c>
      <c r="AV61" s="491">
        <f t="shared" si="163"/>
        <v>38</v>
      </c>
      <c r="AW61" s="491">
        <f t="shared" si="164"/>
        <v>52</v>
      </c>
      <c r="AX61" s="552">
        <f t="shared" si="165"/>
        <v>90</v>
      </c>
      <c r="AY61" s="487">
        <f t="shared" si="166"/>
        <v>65</v>
      </c>
      <c r="AZ61" s="487">
        <f t="shared" si="167"/>
        <v>58</v>
      </c>
      <c r="BA61" s="552">
        <f t="shared" si="168"/>
        <v>123</v>
      </c>
      <c r="BB61" s="487">
        <f t="shared" si="169"/>
        <v>38</v>
      </c>
      <c r="BC61" s="487">
        <f t="shared" si="170"/>
        <v>67</v>
      </c>
      <c r="BD61" s="552">
        <f t="shared" si="171"/>
        <v>105</v>
      </c>
      <c r="BE61" s="489">
        <f t="shared" si="172"/>
        <v>16</v>
      </c>
      <c r="BF61" s="489">
        <f t="shared" si="173"/>
        <v>15</v>
      </c>
      <c r="BG61" s="552">
        <f t="shared" si="174"/>
        <v>31</v>
      </c>
      <c r="BH61" s="487">
        <f t="shared" si="175"/>
        <v>17</v>
      </c>
      <c r="BI61" s="487">
        <f t="shared" si="176"/>
        <v>7</v>
      </c>
      <c r="BJ61" s="552">
        <f t="shared" si="177"/>
        <v>24</v>
      </c>
      <c r="BK61" s="489">
        <f t="shared" si="178"/>
        <v>210</v>
      </c>
      <c r="BL61" s="489">
        <f t="shared" si="179"/>
        <v>235</v>
      </c>
      <c r="BM61" s="554">
        <f t="shared" si="180"/>
        <v>445</v>
      </c>
    </row>
    <row r="62" spans="1:65" s="429" customFormat="1" ht="22.5" thickBot="1" x14ac:dyDescent="0.55000000000000004">
      <c r="A62" s="555" t="s">
        <v>68</v>
      </c>
      <c r="B62" s="556"/>
      <c r="C62" s="556"/>
      <c r="D62" s="556"/>
      <c r="E62" s="557"/>
      <c r="F62" s="558">
        <f>SUM(F59:F61)</f>
        <v>70</v>
      </c>
      <c r="G62" s="558">
        <f t="shared" ref="G62:Z62" si="183">SUM(G59:G61)</f>
        <v>80</v>
      </c>
      <c r="H62" s="558">
        <f t="shared" si="183"/>
        <v>150</v>
      </c>
      <c r="I62" s="558">
        <f t="shared" si="183"/>
        <v>72</v>
      </c>
      <c r="J62" s="558">
        <f t="shared" si="183"/>
        <v>111</v>
      </c>
      <c r="K62" s="558">
        <f t="shared" si="183"/>
        <v>183</v>
      </c>
      <c r="L62" s="558">
        <f t="shared" si="183"/>
        <v>100</v>
      </c>
      <c r="M62" s="558">
        <f t="shared" si="183"/>
        <v>130</v>
      </c>
      <c r="N62" s="558">
        <f t="shared" si="183"/>
        <v>230</v>
      </c>
      <c r="O62" s="558">
        <f t="shared" si="183"/>
        <v>73</v>
      </c>
      <c r="P62" s="558">
        <f t="shared" si="183"/>
        <v>101</v>
      </c>
      <c r="Q62" s="558">
        <f t="shared" si="183"/>
        <v>174</v>
      </c>
      <c r="R62" s="558">
        <f t="shared" si="183"/>
        <v>35</v>
      </c>
      <c r="S62" s="558">
        <f t="shared" si="183"/>
        <v>23</v>
      </c>
      <c r="T62" s="558">
        <f t="shared" si="183"/>
        <v>58</v>
      </c>
      <c r="U62" s="558">
        <f t="shared" si="183"/>
        <v>33</v>
      </c>
      <c r="V62" s="558">
        <f t="shared" si="183"/>
        <v>17</v>
      </c>
      <c r="W62" s="558">
        <f t="shared" si="183"/>
        <v>50</v>
      </c>
      <c r="X62" s="558">
        <f t="shared" si="183"/>
        <v>383</v>
      </c>
      <c r="Y62" s="558">
        <f t="shared" si="183"/>
        <v>462</v>
      </c>
      <c r="Z62" s="558">
        <f t="shared" si="183"/>
        <v>845</v>
      </c>
      <c r="AA62" s="558">
        <f t="shared" ref="AA62" si="184">SUM(AA59:AA61)</f>
        <v>38</v>
      </c>
      <c r="AB62" s="558">
        <f t="shared" ref="AB62" si="185">SUM(AB59:AB61)</f>
        <v>14</v>
      </c>
      <c r="AC62" s="558">
        <f t="shared" ref="AC62" si="186">SUM(AC59:AC61)</f>
        <v>52</v>
      </c>
      <c r="AD62" s="558">
        <f t="shared" ref="AD62" si="187">SUM(AD59:AD61)</f>
        <v>39</v>
      </c>
      <c r="AE62" s="558">
        <f t="shared" ref="AE62" si="188">SUM(AE59:AE61)</f>
        <v>15</v>
      </c>
      <c r="AF62" s="558">
        <f t="shared" ref="AF62" si="189">SUM(AF59:AF61)</f>
        <v>54</v>
      </c>
      <c r="AG62" s="558">
        <f t="shared" ref="AG62" si="190">SUM(AG59:AG61)</f>
        <v>37</v>
      </c>
      <c r="AH62" s="558">
        <f t="shared" ref="AH62" si="191">SUM(AH59:AH61)</f>
        <v>11</v>
      </c>
      <c r="AI62" s="558">
        <f t="shared" ref="AI62" si="192">SUM(AI59:AI61)</f>
        <v>48</v>
      </c>
      <c r="AJ62" s="558">
        <f t="shared" ref="AJ62" si="193">SUM(AJ59:AJ61)</f>
        <v>24</v>
      </c>
      <c r="AK62" s="558">
        <f t="shared" ref="AK62" si="194">SUM(AK59:AK61)</f>
        <v>19</v>
      </c>
      <c r="AL62" s="558">
        <f t="shared" ref="AL62" si="195">SUM(AL59:AL61)</f>
        <v>43</v>
      </c>
      <c r="AM62" s="558">
        <f t="shared" ref="AM62" si="196">SUM(AM59:AM61)</f>
        <v>29</v>
      </c>
      <c r="AN62" s="558">
        <f t="shared" ref="AN62" si="197">SUM(AN59:AN61)</f>
        <v>8</v>
      </c>
      <c r="AO62" s="558">
        <f t="shared" ref="AO62" si="198">SUM(AO59:AO61)</f>
        <v>37</v>
      </c>
      <c r="AP62" s="558">
        <f t="shared" ref="AP62" si="199">SUM(AP59:AP61)</f>
        <v>167</v>
      </c>
      <c r="AQ62" s="558">
        <f t="shared" ref="AQ62" si="200">SUM(AQ59:AQ61)</f>
        <v>67</v>
      </c>
      <c r="AR62" s="558">
        <f t="shared" ref="AR62" si="201">SUM(AR59:AR61)</f>
        <v>234</v>
      </c>
      <c r="AS62" s="558">
        <f t="shared" ref="AS62" si="202">SUM(AS59:AS61)</f>
        <v>108</v>
      </c>
      <c r="AT62" s="558">
        <f t="shared" ref="AT62" si="203">SUM(AT59:AT61)</f>
        <v>94</v>
      </c>
      <c r="AU62" s="558">
        <f t="shared" ref="AU62" si="204">SUM(AU59:AU61)</f>
        <v>202</v>
      </c>
      <c r="AV62" s="558">
        <f t="shared" ref="AV62" si="205">SUM(AV59:AV61)</f>
        <v>111</v>
      </c>
      <c r="AW62" s="558">
        <f t="shared" ref="AW62" si="206">SUM(AW59:AW61)</f>
        <v>126</v>
      </c>
      <c r="AX62" s="558">
        <f t="shared" ref="AX62" si="207">SUM(AX59:AX61)</f>
        <v>237</v>
      </c>
      <c r="AY62" s="558">
        <f t="shared" ref="AY62" si="208">SUM(AY59:AY61)</f>
        <v>137</v>
      </c>
      <c r="AZ62" s="558">
        <f t="shared" ref="AZ62" si="209">SUM(AZ59:AZ61)</f>
        <v>141</v>
      </c>
      <c r="BA62" s="558">
        <f t="shared" ref="BA62" si="210">SUM(BA59:BA61)</f>
        <v>278</v>
      </c>
      <c r="BB62" s="558">
        <f t="shared" ref="BB62" si="211">SUM(BB59:BB61)</f>
        <v>97</v>
      </c>
      <c r="BC62" s="558">
        <f t="shared" ref="BC62" si="212">SUM(BC59:BC61)</f>
        <v>120</v>
      </c>
      <c r="BD62" s="558">
        <f t="shared" ref="BD62" si="213">SUM(BD59:BD61)</f>
        <v>217</v>
      </c>
      <c r="BE62" s="558">
        <f t="shared" ref="BE62" si="214">SUM(BE59:BE61)</f>
        <v>64</v>
      </c>
      <c r="BF62" s="558">
        <f t="shared" ref="BF62" si="215">SUM(BF59:BF61)</f>
        <v>31</v>
      </c>
      <c r="BG62" s="558">
        <f t="shared" ref="BG62" si="216">SUM(BG59:BG61)</f>
        <v>95</v>
      </c>
      <c r="BH62" s="558">
        <f t="shared" ref="BH62" si="217">SUM(BH59:BH61)</f>
        <v>33</v>
      </c>
      <c r="BI62" s="558">
        <f t="shared" ref="BI62" si="218">SUM(BI59:BI61)</f>
        <v>17</v>
      </c>
      <c r="BJ62" s="558">
        <f t="shared" ref="BJ62" si="219">SUM(BJ59:BJ61)</f>
        <v>50</v>
      </c>
      <c r="BK62" s="558">
        <f t="shared" ref="BK62" si="220">SUM(BK59:BK61)</f>
        <v>550</v>
      </c>
      <c r="BL62" s="558">
        <f t="shared" ref="BL62" si="221">SUM(BL59:BL61)</f>
        <v>529</v>
      </c>
      <c r="BM62" s="558">
        <f t="shared" ref="BM62" si="222">SUM(BM59:BM61)</f>
        <v>1079</v>
      </c>
    </row>
    <row r="63" spans="1:65" s="429" customFormat="1" ht="22.5" thickBot="1" x14ac:dyDescent="0.55000000000000004">
      <c r="A63" s="559" t="s">
        <v>166</v>
      </c>
      <c r="B63" s="560"/>
      <c r="C63" s="560"/>
      <c r="D63" s="560"/>
      <c r="E63" s="560"/>
      <c r="F63" s="561"/>
      <c r="G63" s="561"/>
      <c r="H63" s="561"/>
      <c r="I63" s="561"/>
      <c r="J63" s="561"/>
      <c r="K63" s="561"/>
      <c r="L63" s="561"/>
      <c r="M63" s="561"/>
      <c r="N63" s="561"/>
      <c r="O63" s="561"/>
      <c r="P63" s="561"/>
      <c r="Q63" s="561"/>
      <c r="R63" s="561"/>
      <c r="S63" s="561"/>
      <c r="T63" s="561"/>
      <c r="U63" s="561"/>
      <c r="V63" s="561"/>
      <c r="W63" s="561"/>
      <c r="X63" s="561"/>
      <c r="Y63" s="561"/>
      <c r="Z63" s="561"/>
      <c r="AA63" s="561"/>
      <c r="AB63" s="561"/>
      <c r="AC63" s="561"/>
      <c r="AD63" s="561"/>
      <c r="AE63" s="561"/>
      <c r="AF63" s="561"/>
      <c r="AG63" s="561"/>
      <c r="AH63" s="561"/>
      <c r="AI63" s="561"/>
      <c r="AJ63" s="561"/>
      <c r="AK63" s="561"/>
      <c r="AL63" s="561"/>
      <c r="AM63" s="561"/>
      <c r="AN63" s="561"/>
      <c r="AO63" s="561"/>
      <c r="AP63" s="561"/>
      <c r="AQ63" s="561"/>
      <c r="AR63" s="561"/>
      <c r="AS63" s="561"/>
      <c r="AT63" s="561"/>
      <c r="AU63" s="561"/>
      <c r="AV63" s="561"/>
      <c r="AW63" s="561"/>
      <c r="AX63" s="561"/>
      <c r="AY63" s="561"/>
      <c r="AZ63" s="561"/>
      <c r="BA63" s="561"/>
      <c r="BB63" s="561"/>
      <c r="BC63" s="561"/>
      <c r="BD63" s="561"/>
      <c r="BE63" s="561"/>
      <c r="BF63" s="561"/>
      <c r="BG63" s="561"/>
      <c r="BH63" s="561"/>
      <c r="BI63" s="561"/>
      <c r="BJ63" s="561"/>
      <c r="BK63" s="561"/>
      <c r="BL63" s="561"/>
      <c r="BM63" s="562"/>
    </row>
    <row r="64" spans="1:65" ht="22.5" thickBot="1" x14ac:dyDescent="0.55000000000000004">
      <c r="A64" s="563"/>
      <c r="B64" s="564">
        <v>1</v>
      </c>
      <c r="C64" s="565" t="s">
        <v>167</v>
      </c>
      <c r="D64" s="565" t="str">
        <f>data66!A51</f>
        <v>พยาบาล</v>
      </c>
      <c r="E64" s="566" t="s">
        <v>14</v>
      </c>
      <c r="F64" s="567">
        <f>data66!B51</f>
        <v>4</v>
      </c>
      <c r="G64" s="567">
        <f>data66!C51</f>
        <v>51</v>
      </c>
      <c r="H64" s="568">
        <f>SUM(F64:G64)</f>
        <v>55</v>
      </c>
      <c r="I64" s="567">
        <f>data66!D51</f>
        <v>10</v>
      </c>
      <c r="J64" s="567">
        <f>data66!E51</f>
        <v>40</v>
      </c>
      <c r="K64" s="568">
        <f>SUM(I64:J64)</f>
        <v>50</v>
      </c>
      <c r="L64" s="567"/>
      <c r="M64" s="567"/>
      <c r="N64" s="568"/>
      <c r="O64" s="567"/>
      <c r="P64" s="567"/>
      <c r="Q64" s="568"/>
      <c r="R64" s="567"/>
      <c r="S64" s="567"/>
      <c r="T64" s="568"/>
      <c r="U64" s="567"/>
      <c r="V64" s="567"/>
      <c r="W64" s="568"/>
      <c r="X64" s="567">
        <f>F64+I64+L64+O64+R64+U64</f>
        <v>14</v>
      </c>
      <c r="Y64" s="567">
        <f>G64+J64+M64+P64+S64+V64</f>
        <v>91</v>
      </c>
      <c r="Z64" s="568">
        <f>SUM(X64:Y64)</f>
        <v>105</v>
      </c>
      <c r="AA64" s="567"/>
      <c r="AB64" s="567"/>
      <c r="AC64" s="569"/>
      <c r="AD64" s="567"/>
      <c r="AE64" s="567"/>
      <c r="AF64" s="569"/>
      <c r="AG64" s="567"/>
      <c r="AH64" s="567"/>
      <c r="AI64" s="569"/>
      <c r="AJ64" s="567"/>
      <c r="AK64" s="567"/>
      <c r="AL64" s="569"/>
      <c r="AM64" s="567"/>
      <c r="AN64" s="567"/>
      <c r="AO64" s="569"/>
      <c r="AP64" s="567"/>
      <c r="AQ64" s="567"/>
      <c r="AR64" s="569"/>
      <c r="AS64" s="487">
        <f t="shared" ref="AS64" si="223">F64+AA64</f>
        <v>4</v>
      </c>
      <c r="AT64" s="487">
        <f t="shared" ref="AT64" si="224">G64+AB64</f>
        <v>51</v>
      </c>
      <c r="AU64" s="569">
        <f t="shared" ref="AU64" si="225">SUM(AS64:AT64)</f>
        <v>55</v>
      </c>
      <c r="AV64" s="491">
        <f t="shared" ref="AV64" si="226">I64+AD64</f>
        <v>10</v>
      </c>
      <c r="AW64" s="491">
        <f t="shared" ref="AW64" si="227">J64+AE64</f>
        <v>40</v>
      </c>
      <c r="AX64" s="569">
        <f t="shared" ref="AX64" si="228">SUM(AV64:AW64)</f>
        <v>50</v>
      </c>
      <c r="AY64" s="487"/>
      <c r="AZ64" s="487"/>
      <c r="BA64" s="569"/>
      <c r="BB64" s="487"/>
      <c r="BC64" s="487"/>
      <c r="BD64" s="569"/>
      <c r="BE64" s="489"/>
      <c r="BF64" s="489"/>
      <c r="BG64" s="569"/>
      <c r="BH64" s="487"/>
      <c r="BI64" s="487"/>
      <c r="BJ64" s="569"/>
      <c r="BK64" s="489">
        <f t="shared" ref="BK64" si="229">AS64+AV64+AY64+BB64+BE64+BH64</f>
        <v>14</v>
      </c>
      <c r="BL64" s="489">
        <f t="shared" ref="BL64" si="230">AT64+AW64+AZ64+BC64+BF64+BI64</f>
        <v>91</v>
      </c>
      <c r="BM64" s="570">
        <f t="shared" ref="BM64" si="231">SUM(BK64:BL64)</f>
        <v>105</v>
      </c>
    </row>
    <row r="65" spans="1:65" s="429" customFormat="1" ht="22.5" thickBot="1" x14ac:dyDescent="0.55000000000000004">
      <c r="A65" s="571" t="s">
        <v>131</v>
      </c>
      <c r="B65" s="572"/>
      <c r="C65" s="572"/>
      <c r="D65" s="573"/>
      <c r="E65" s="574"/>
      <c r="F65" s="575">
        <f>F64</f>
        <v>4</v>
      </c>
      <c r="G65" s="575">
        <f t="shared" ref="G65:K65" si="232">G64</f>
        <v>51</v>
      </c>
      <c r="H65" s="575">
        <f t="shared" si="232"/>
        <v>55</v>
      </c>
      <c r="I65" s="575">
        <f t="shared" si="232"/>
        <v>10</v>
      </c>
      <c r="J65" s="575">
        <f t="shared" si="232"/>
        <v>40</v>
      </c>
      <c r="K65" s="575">
        <f t="shared" si="232"/>
        <v>50</v>
      </c>
      <c r="L65" s="575"/>
      <c r="M65" s="575"/>
      <c r="N65" s="575"/>
      <c r="O65" s="575"/>
      <c r="P65" s="575"/>
      <c r="Q65" s="575"/>
      <c r="R65" s="575"/>
      <c r="S65" s="575"/>
      <c r="T65" s="575"/>
      <c r="U65" s="575"/>
      <c r="V65" s="575"/>
      <c r="W65" s="575"/>
      <c r="X65" s="575">
        <f t="shared" ref="X65" si="233">X64</f>
        <v>14</v>
      </c>
      <c r="Y65" s="575">
        <f t="shared" ref="Y65" si="234">Y64</f>
        <v>91</v>
      </c>
      <c r="Z65" s="575">
        <f t="shared" ref="Z65" si="235">Z64</f>
        <v>105</v>
      </c>
      <c r="AA65" s="575"/>
      <c r="AB65" s="575"/>
      <c r="AC65" s="575"/>
      <c r="AD65" s="575"/>
      <c r="AE65" s="575"/>
      <c r="AF65" s="575"/>
      <c r="AG65" s="575"/>
      <c r="AH65" s="575"/>
      <c r="AI65" s="575"/>
      <c r="AJ65" s="575"/>
      <c r="AK65" s="575"/>
      <c r="AL65" s="575"/>
      <c r="AM65" s="575"/>
      <c r="AN65" s="575"/>
      <c r="AO65" s="575"/>
      <c r="AP65" s="575"/>
      <c r="AQ65" s="575"/>
      <c r="AR65" s="575"/>
      <c r="AS65" s="575">
        <f t="shared" ref="AS65" si="236">AS64</f>
        <v>4</v>
      </c>
      <c r="AT65" s="575">
        <f t="shared" ref="AT65" si="237">AT64</f>
        <v>51</v>
      </c>
      <c r="AU65" s="575">
        <f t="shared" ref="AU65" si="238">AU64</f>
        <v>55</v>
      </c>
      <c r="AV65" s="575">
        <f t="shared" ref="AV65" si="239">AV64</f>
        <v>10</v>
      </c>
      <c r="AW65" s="575">
        <f t="shared" ref="AW65" si="240">AW64</f>
        <v>40</v>
      </c>
      <c r="AX65" s="575">
        <f t="shared" ref="AX65" si="241">AX64</f>
        <v>50</v>
      </c>
      <c r="AY65" s="575"/>
      <c r="AZ65" s="575"/>
      <c r="BA65" s="575"/>
      <c r="BB65" s="575"/>
      <c r="BC65" s="575"/>
      <c r="BD65" s="575"/>
      <c r="BE65" s="575"/>
      <c r="BF65" s="575"/>
      <c r="BG65" s="575"/>
      <c r="BH65" s="575"/>
      <c r="BI65" s="575"/>
      <c r="BJ65" s="575"/>
      <c r="BK65" s="575">
        <f t="shared" ref="BK65" si="242">BK64</f>
        <v>14</v>
      </c>
      <c r="BL65" s="575">
        <f t="shared" ref="BL65" si="243">BL64</f>
        <v>91</v>
      </c>
      <c r="BM65" s="575">
        <f t="shared" ref="BM65" si="244">BM64</f>
        <v>105</v>
      </c>
    </row>
    <row r="66" spans="1:65" s="429" customFormat="1" ht="22.5" thickBot="1" x14ac:dyDescent="0.55000000000000004">
      <c r="A66" s="576" t="s">
        <v>69</v>
      </c>
      <c r="B66" s="577"/>
      <c r="C66" s="577"/>
      <c r="D66" s="577"/>
      <c r="E66" s="578"/>
      <c r="F66" s="579">
        <f>F19+F36+F47+F57+F62+F65</f>
        <v>562</v>
      </c>
      <c r="G66" s="579">
        <f t="shared" ref="G66:BM66" si="245">G19+G36+G47+G57+G62+G65</f>
        <v>1037</v>
      </c>
      <c r="H66" s="579">
        <f t="shared" si="245"/>
        <v>1599</v>
      </c>
      <c r="I66" s="579">
        <f t="shared" si="245"/>
        <v>490</v>
      </c>
      <c r="J66" s="579">
        <f t="shared" si="245"/>
        <v>1065</v>
      </c>
      <c r="K66" s="579">
        <f t="shared" si="245"/>
        <v>1400</v>
      </c>
      <c r="L66" s="579">
        <f t="shared" si="245"/>
        <v>593</v>
      </c>
      <c r="M66" s="579">
        <f t="shared" si="245"/>
        <v>1121</v>
      </c>
      <c r="N66" s="579">
        <f t="shared" si="245"/>
        <v>1537</v>
      </c>
      <c r="O66" s="579">
        <f t="shared" si="245"/>
        <v>475</v>
      </c>
      <c r="P66" s="579">
        <f t="shared" si="245"/>
        <v>1033</v>
      </c>
      <c r="Q66" s="579">
        <f t="shared" si="245"/>
        <v>1508</v>
      </c>
      <c r="R66" s="579">
        <f t="shared" si="245"/>
        <v>324</v>
      </c>
      <c r="S66" s="579">
        <f t="shared" si="245"/>
        <v>645</v>
      </c>
      <c r="T66" s="579">
        <f t="shared" si="245"/>
        <v>969</v>
      </c>
      <c r="U66" s="579">
        <f t="shared" si="245"/>
        <v>127</v>
      </c>
      <c r="V66" s="579">
        <f t="shared" si="245"/>
        <v>140</v>
      </c>
      <c r="W66" s="579">
        <f t="shared" si="245"/>
        <v>241</v>
      </c>
      <c r="X66" s="579">
        <f t="shared" si="245"/>
        <v>2571</v>
      </c>
      <c r="Y66" s="579">
        <f t="shared" si="245"/>
        <v>5041</v>
      </c>
      <c r="Z66" s="579">
        <f t="shared" si="245"/>
        <v>7612</v>
      </c>
      <c r="AA66" s="579">
        <f t="shared" si="245"/>
        <v>83</v>
      </c>
      <c r="AB66" s="579">
        <f t="shared" si="245"/>
        <v>69</v>
      </c>
      <c r="AC66" s="579">
        <f t="shared" si="245"/>
        <v>152</v>
      </c>
      <c r="AD66" s="579">
        <f t="shared" si="245"/>
        <v>139</v>
      </c>
      <c r="AE66" s="579">
        <f t="shared" si="245"/>
        <v>181</v>
      </c>
      <c r="AF66" s="579">
        <f t="shared" si="245"/>
        <v>320</v>
      </c>
      <c r="AG66" s="579">
        <f t="shared" si="245"/>
        <v>92</v>
      </c>
      <c r="AH66" s="579">
        <f t="shared" si="245"/>
        <v>69</v>
      </c>
      <c r="AI66" s="579">
        <f t="shared" si="245"/>
        <v>161</v>
      </c>
      <c r="AJ66" s="579">
        <f t="shared" si="245"/>
        <v>31</v>
      </c>
      <c r="AK66" s="579">
        <f t="shared" si="245"/>
        <v>35</v>
      </c>
      <c r="AL66" s="579">
        <f t="shared" si="245"/>
        <v>66</v>
      </c>
      <c r="AM66" s="579">
        <f t="shared" si="245"/>
        <v>50</v>
      </c>
      <c r="AN66" s="579">
        <f t="shared" si="245"/>
        <v>36</v>
      </c>
      <c r="AO66" s="579">
        <f t="shared" si="245"/>
        <v>86</v>
      </c>
      <c r="AP66" s="579">
        <f t="shared" si="245"/>
        <v>395</v>
      </c>
      <c r="AQ66" s="579">
        <f t="shared" si="245"/>
        <v>390</v>
      </c>
      <c r="AR66" s="579">
        <f t="shared" si="245"/>
        <v>785</v>
      </c>
      <c r="AS66" s="579">
        <f t="shared" si="245"/>
        <v>645</v>
      </c>
      <c r="AT66" s="579">
        <f t="shared" si="245"/>
        <v>1106</v>
      </c>
      <c r="AU66" s="579">
        <f t="shared" si="245"/>
        <v>1751</v>
      </c>
      <c r="AV66" s="579">
        <f t="shared" si="245"/>
        <v>629</v>
      </c>
      <c r="AW66" s="579">
        <f t="shared" si="245"/>
        <v>1246</v>
      </c>
      <c r="AX66" s="579">
        <f t="shared" si="245"/>
        <v>1875</v>
      </c>
      <c r="AY66" s="579">
        <f t="shared" si="245"/>
        <v>685</v>
      </c>
      <c r="AZ66" s="579">
        <f t="shared" si="245"/>
        <v>1190</v>
      </c>
      <c r="BA66" s="579">
        <f t="shared" si="245"/>
        <v>1875</v>
      </c>
      <c r="BB66" s="579">
        <f t="shared" si="245"/>
        <v>506</v>
      </c>
      <c r="BC66" s="579">
        <f t="shared" si="245"/>
        <v>1068</v>
      </c>
      <c r="BD66" s="579">
        <f t="shared" si="245"/>
        <v>1574</v>
      </c>
      <c r="BE66" s="579">
        <f t="shared" si="245"/>
        <v>374</v>
      </c>
      <c r="BF66" s="579">
        <f t="shared" si="245"/>
        <v>681</v>
      </c>
      <c r="BG66" s="579">
        <f t="shared" si="245"/>
        <v>1055</v>
      </c>
      <c r="BH66" s="579">
        <f t="shared" si="245"/>
        <v>127</v>
      </c>
      <c r="BI66" s="579">
        <f t="shared" si="245"/>
        <v>140</v>
      </c>
      <c r="BJ66" s="579">
        <f t="shared" si="245"/>
        <v>267</v>
      </c>
      <c r="BK66" s="579">
        <f t="shared" si="245"/>
        <v>2966</v>
      </c>
      <c r="BL66" s="579">
        <f t="shared" si="245"/>
        <v>5431</v>
      </c>
      <c r="BM66" s="579">
        <f t="shared" si="245"/>
        <v>8397</v>
      </c>
    </row>
    <row r="67" spans="1:65" s="335" customFormat="1" x14ac:dyDescent="0.35"/>
    <row r="68" spans="1:65" s="386" customFormat="1" ht="24" x14ac:dyDescent="0.55000000000000004">
      <c r="A68" s="386" t="str">
        <f>A5</f>
        <v>คณะศิลปศาสตร์และวิทยาศาสตร์</v>
      </c>
    </row>
    <row r="69" spans="1:65" s="392" customFormat="1" ht="24" x14ac:dyDescent="0.55000000000000004">
      <c r="A69" s="386" t="s">
        <v>156</v>
      </c>
      <c r="B69" s="388">
        <v>10</v>
      </c>
      <c r="C69" s="386" t="s">
        <v>157</v>
      </c>
      <c r="D69" s="386"/>
      <c r="E69" s="386"/>
      <c r="F69" s="386"/>
      <c r="G69" s="386"/>
      <c r="H69" s="582"/>
      <c r="I69" s="388"/>
      <c r="J69" s="388"/>
      <c r="K69" s="583"/>
      <c r="L69" s="388"/>
      <c r="M69" s="388"/>
      <c r="N69" s="583"/>
      <c r="O69" s="388"/>
      <c r="P69" s="388"/>
      <c r="Q69" s="583"/>
      <c r="R69" s="583"/>
      <c r="S69" s="583"/>
      <c r="T69" s="583"/>
      <c r="U69" s="388"/>
      <c r="V69" s="388"/>
      <c r="W69" s="583"/>
      <c r="X69" s="583"/>
      <c r="Y69" s="583"/>
      <c r="Z69" s="583"/>
      <c r="AA69" s="583"/>
      <c r="AB69" s="583"/>
      <c r="AC69" s="583"/>
      <c r="AD69" s="388"/>
      <c r="AE69" s="388"/>
      <c r="AF69" s="582"/>
      <c r="AG69" s="386"/>
      <c r="AH69" s="386"/>
      <c r="AI69" s="582"/>
      <c r="AJ69" s="386"/>
      <c r="AK69" s="386"/>
      <c r="AL69" s="582"/>
      <c r="AM69" s="386"/>
      <c r="AN69" s="386"/>
      <c r="AO69" s="582"/>
      <c r="AP69" s="582"/>
      <c r="AQ69" s="582"/>
      <c r="AR69" s="582"/>
      <c r="AS69" s="386"/>
      <c r="AT69" s="386"/>
      <c r="AU69" s="582"/>
      <c r="AX69" s="584"/>
      <c r="BA69" s="584"/>
      <c r="BD69" s="584"/>
      <c r="BE69" s="584"/>
      <c r="BF69" s="584"/>
      <c r="BG69" s="584"/>
      <c r="BJ69" s="584"/>
      <c r="BK69" s="584"/>
      <c r="BL69" s="584"/>
      <c r="BM69" s="584"/>
    </row>
    <row r="70" spans="1:65" s="392" customFormat="1" ht="24" x14ac:dyDescent="0.55000000000000004">
      <c r="A70" s="386" t="s">
        <v>156</v>
      </c>
      <c r="B70" s="388">
        <v>11</v>
      </c>
      <c r="C70" s="386" t="s">
        <v>158</v>
      </c>
      <c r="D70" s="386"/>
      <c r="E70" s="386"/>
      <c r="F70" s="386"/>
      <c r="G70" s="386"/>
      <c r="H70" s="582"/>
      <c r="I70" s="388"/>
      <c r="J70" s="388"/>
      <c r="K70" s="583"/>
      <c r="L70" s="388"/>
      <c r="M70" s="388"/>
      <c r="N70" s="583"/>
      <c r="O70" s="388"/>
      <c r="P70" s="388"/>
      <c r="Q70" s="583"/>
      <c r="R70" s="583"/>
      <c r="S70" s="583"/>
      <c r="T70" s="583"/>
      <c r="U70" s="388"/>
      <c r="V70" s="388"/>
      <c r="W70" s="583"/>
      <c r="X70" s="583"/>
      <c r="Y70" s="583"/>
      <c r="Z70" s="583"/>
      <c r="AA70" s="583"/>
      <c r="AB70" s="583"/>
      <c r="AC70" s="583"/>
      <c r="AD70" s="388"/>
      <c r="AE70" s="388"/>
      <c r="AF70" s="582"/>
      <c r="AG70" s="386"/>
      <c r="AH70" s="386"/>
      <c r="AI70" s="582"/>
      <c r="AJ70" s="386"/>
      <c r="AK70" s="386"/>
      <c r="AL70" s="582"/>
      <c r="AM70" s="386"/>
      <c r="AN70" s="386"/>
      <c r="AO70" s="582"/>
      <c r="AP70" s="582"/>
      <c r="AQ70" s="582"/>
      <c r="AR70" s="582"/>
      <c r="AS70" s="386"/>
      <c r="AT70" s="386"/>
      <c r="AU70" s="582"/>
      <c r="AX70" s="584"/>
      <c r="BA70" s="584"/>
      <c r="BD70" s="584"/>
      <c r="BE70" s="584"/>
      <c r="BF70" s="584"/>
      <c r="BG70" s="584"/>
      <c r="BJ70" s="584"/>
      <c r="BK70" s="584"/>
      <c r="BL70" s="584"/>
      <c r="BM70" s="584"/>
    </row>
    <row r="71" spans="1:65" x14ac:dyDescent="0.35">
      <c r="A71" s="385"/>
      <c r="B71" s="385"/>
      <c r="C71" s="385"/>
    </row>
  </sheetData>
  <mergeCells count="30">
    <mergeCell ref="AS2:BM2"/>
    <mergeCell ref="AA2:AR2"/>
    <mergeCell ref="F2:Z2"/>
    <mergeCell ref="A57:E57"/>
    <mergeCell ref="A62:E62"/>
    <mergeCell ref="BH3:BJ3"/>
    <mergeCell ref="BK3:BM3"/>
    <mergeCell ref="AS3:AU3"/>
    <mergeCell ref="AA3:AC3"/>
    <mergeCell ref="F3:H3"/>
    <mergeCell ref="AG3:AI3"/>
    <mergeCell ref="AV3:AX3"/>
    <mergeCell ref="AY3:BA3"/>
    <mergeCell ref="BB3:BD3"/>
    <mergeCell ref="R3:T3"/>
    <mergeCell ref="BE3:BG3"/>
    <mergeCell ref="A66:E66"/>
    <mergeCell ref="AP3:AR3"/>
    <mergeCell ref="A19:E19"/>
    <mergeCell ref="A36:E36"/>
    <mergeCell ref="A47:E47"/>
    <mergeCell ref="AJ3:AL3"/>
    <mergeCell ref="AM3:AO3"/>
    <mergeCell ref="I3:K3"/>
    <mergeCell ref="AD3:AF3"/>
    <mergeCell ref="L3:N3"/>
    <mergeCell ref="O3:Q3"/>
    <mergeCell ref="U3:W3"/>
    <mergeCell ref="X3:Z3"/>
    <mergeCell ref="A65:D65"/>
  </mergeCells>
  <phoneticPr fontId="3" type="noConversion"/>
  <pageMargins left="0.39370078740157483" right="0.39370078740157483" top="0.39370078740157483" bottom="0.39370078740157483" header="0.51181102362204722" footer="0.51181102362204722"/>
  <pageSetup paperSize="9" scale="91" orientation="portrait" r:id="rId1"/>
  <headerFooter alignWithMargins="0"/>
  <rowBreaks count="1" manualBreakCount="1">
    <brk id="36" max="4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13E80-9EEE-46E5-9D62-94BEB3C9B361}">
  <dimension ref="A1:Q60"/>
  <sheetViews>
    <sheetView zoomScale="85" zoomScaleNormal="85" workbookViewId="0">
      <pane ySplit="4" topLeftCell="A5" activePane="bottomLeft" state="frozen"/>
      <selection pane="bottomLeft" sqref="A1:Q1"/>
    </sheetView>
  </sheetViews>
  <sheetFormatPr defaultRowHeight="12.75" x14ac:dyDescent="0.2"/>
  <cols>
    <col min="1" max="1" width="1.7109375" customWidth="1"/>
    <col min="2" max="2" width="3.28515625" customWidth="1"/>
    <col min="3" max="3" width="25.5703125" bestFit="1" customWidth="1"/>
    <col min="4" max="4" width="46" bestFit="1" customWidth="1"/>
    <col min="5" max="5" width="12.140625" customWidth="1"/>
    <col min="6" max="17" width="6.140625" customWidth="1"/>
    <col min="19" max="19" width="20" customWidth="1"/>
    <col min="22" max="22" width="6.28515625" customWidth="1"/>
    <col min="23" max="34" width="4" customWidth="1"/>
  </cols>
  <sheetData>
    <row r="1" spans="1:17" ht="27.75" x14ac:dyDescent="0.65">
      <c r="A1" s="289" t="s">
        <v>135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</row>
    <row r="2" spans="1:17" ht="22.5" x14ac:dyDescent="0.55000000000000004">
      <c r="A2" s="5"/>
      <c r="B2" s="6"/>
      <c r="C2" s="7"/>
      <c r="D2" s="7"/>
      <c r="E2" s="7"/>
      <c r="F2" s="290" t="s">
        <v>155</v>
      </c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</row>
    <row r="3" spans="1:17" ht="22.5" x14ac:dyDescent="0.55000000000000004">
      <c r="A3" s="8"/>
      <c r="B3" s="9" t="s">
        <v>2</v>
      </c>
      <c r="C3" s="10" t="s">
        <v>3</v>
      </c>
      <c r="D3" s="10" t="s">
        <v>4</v>
      </c>
      <c r="E3" s="10" t="s">
        <v>5</v>
      </c>
      <c r="F3" s="291" t="s">
        <v>76</v>
      </c>
      <c r="G3" s="291"/>
      <c r="H3" s="291"/>
      <c r="I3" s="292" t="s">
        <v>88</v>
      </c>
      <c r="J3" s="292"/>
      <c r="K3" s="292"/>
      <c r="L3" s="293" t="s">
        <v>74</v>
      </c>
      <c r="M3" s="293"/>
      <c r="N3" s="293"/>
      <c r="O3" s="290" t="s">
        <v>6</v>
      </c>
      <c r="P3" s="290"/>
      <c r="Q3" s="290"/>
    </row>
    <row r="4" spans="1:17" ht="22.5" x14ac:dyDescent="0.55000000000000004">
      <c r="A4" s="11"/>
      <c r="B4" s="12"/>
      <c r="C4" s="13"/>
      <c r="D4" s="13"/>
      <c r="E4" s="13" t="s">
        <v>7</v>
      </c>
      <c r="F4" s="4" t="s">
        <v>8</v>
      </c>
      <c r="G4" s="4" t="s">
        <v>9</v>
      </c>
      <c r="H4" s="188" t="s">
        <v>10</v>
      </c>
      <c r="I4" s="267" t="s">
        <v>8</v>
      </c>
      <c r="J4" s="267" t="s">
        <v>9</v>
      </c>
      <c r="K4" s="187" t="s">
        <v>10</v>
      </c>
      <c r="L4" s="268" t="s">
        <v>8</v>
      </c>
      <c r="M4" s="268" t="s">
        <v>9</v>
      </c>
      <c r="N4" s="186" t="s">
        <v>10</v>
      </c>
      <c r="O4" s="265" t="s">
        <v>8</v>
      </c>
      <c r="P4" s="265" t="s">
        <v>9</v>
      </c>
      <c r="Q4" s="181" t="s">
        <v>10</v>
      </c>
    </row>
    <row r="5" spans="1:17" ht="22.5" x14ac:dyDescent="0.55000000000000004">
      <c r="A5" s="17" t="s">
        <v>11</v>
      </c>
      <c r="B5" s="18"/>
      <c r="C5" s="18"/>
      <c r="D5" s="18"/>
      <c r="E5" s="18"/>
      <c r="F5" s="19"/>
      <c r="G5" s="19"/>
      <c r="H5" s="182"/>
      <c r="I5" s="19"/>
      <c r="J5" s="19"/>
      <c r="K5" s="182"/>
      <c r="L5" s="19"/>
      <c r="M5" s="19"/>
      <c r="N5" s="182"/>
      <c r="O5" s="19"/>
      <c r="P5" s="19"/>
      <c r="Q5" s="182"/>
    </row>
    <row r="6" spans="1:17" ht="22.5" x14ac:dyDescent="0.55000000000000004">
      <c r="A6" s="189"/>
      <c r="B6" s="190">
        <f>แยกชั้นปี!B6</f>
        <v>1</v>
      </c>
      <c r="C6" s="190" t="str">
        <f>แยกชั้นปี!C6</f>
        <v>วิทยาศาสตรบัณฑิต</v>
      </c>
      <c r="D6" s="190" t="str">
        <f>แยกชั้นปี!D6</f>
        <v>วิทยาการคอมพิวเตอร์</v>
      </c>
      <c r="E6" s="190" t="str">
        <f>แยกชั้นปี!E6</f>
        <v>ปริญญาตรี</v>
      </c>
      <c r="F6" s="191">
        <v>2</v>
      </c>
      <c r="G6" s="191"/>
      <c r="H6" s="270">
        <f>SUM(F6:G6)</f>
        <v>2</v>
      </c>
      <c r="I6" s="191"/>
      <c r="J6" s="191"/>
      <c r="K6" s="270"/>
      <c r="L6" s="191"/>
      <c r="M6" s="191"/>
      <c r="N6" s="270"/>
      <c r="O6" s="191">
        <f>F6+I6</f>
        <v>2</v>
      </c>
      <c r="P6" s="191">
        <f>G6+J6</f>
        <v>0</v>
      </c>
      <c r="Q6" s="270">
        <f>SUM(O6+P6)</f>
        <v>2</v>
      </c>
    </row>
    <row r="7" spans="1:17" ht="22.5" x14ac:dyDescent="0.55000000000000004">
      <c r="A7" s="189"/>
      <c r="B7" s="190">
        <f>แยกชั้นปี!B7</f>
        <v>2</v>
      </c>
      <c r="C7" s="190" t="str">
        <f>แยกชั้นปี!C7</f>
        <v>วิทยาศาสตรบัณฑิต</v>
      </c>
      <c r="D7" s="190" t="str">
        <f>แยกชั้นปี!D7</f>
        <v>เทคโนโลยีคอมพิวเตอร์และดิจิทัล</v>
      </c>
      <c r="E7" s="190" t="str">
        <f>แยกชั้นปี!E7</f>
        <v>ปริญญาตรี</v>
      </c>
      <c r="F7" s="191">
        <v>3</v>
      </c>
      <c r="G7" s="191">
        <v>1</v>
      </c>
      <c r="H7" s="270">
        <f t="shared" ref="H7:H17" si="0">SUM(F7:G7)</f>
        <v>4</v>
      </c>
      <c r="I7" s="191"/>
      <c r="J7" s="191"/>
      <c r="K7" s="270"/>
      <c r="L7" s="191"/>
      <c r="M7" s="191"/>
      <c r="N7" s="270"/>
      <c r="O7" s="191">
        <f t="shared" ref="O7:O15" si="1">F7+I7</f>
        <v>3</v>
      </c>
      <c r="P7" s="191">
        <f t="shared" ref="O7:P17" si="2">G7+J7</f>
        <v>1</v>
      </c>
      <c r="Q7" s="270">
        <f t="shared" ref="Q7:Q18" si="3">SUM(O7+P7)</f>
        <v>4</v>
      </c>
    </row>
    <row r="8" spans="1:17" ht="22.5" x14ac:dyDescent="0.55000000000000004">
      <c r="A8" s="189"/>
      <c r="B8" s="190">
        <f>แยกชั้นปี!B8</f>
        <v>3</v>
      </c>
      <c r="C8" s="190" t="str">
        <f>แยกชั้นปี!C8</f>
        <v>วิศวกรรมศาสตรบัณฑิต</v>
      </c>
      <c r="D8" s="190" t="str">
        <f>แยกชั้นปี!D8</f>
        <v>วิศวกรรมซอฟต์แวร์</v>
      </c>
      <c r="E8" s="190" t="str">
        <f>แยกชั้นปี!E8</f>
        <v>ปริญญาตรี</v>
      </c>
      <c r="F8" s="191">
        <v>4</v>
      </c>
      <c r="G8" s="191">
        <v>5</v>
      </c>
      <c r="H8" s="270">
        <f t="shared" si="0"/>
        <v>9</v>
      </c>
      <c r="I8" s="191"/>
      <c r="J8" s="191"/>
      <c r="K8" s="270"/>
      <c r="L8" s="191"/>
      <c r="M8" s="191"/>
      <c r="N8" s="270"/>
      <c r="O8" s="191">
        <f t="shared" si="1"/>
        <v>4</v>
      </c>
      <c r="P8" s="191">
        <f t="shared" si="2"/>
        <v>5</v>
      </c>
      <c r="Q8" s="270">
        <f t="shared" si="3"/>
        <v>9</v>
      </c>
    </row>
    <row r="9" spans="1:17" ht="22.5" x14ac:dyDescent="0.55000000000000004">
      <c r="A9" s="189"/>
      <c r="B9" s="190">
        <f>แยกชั้นปี!B9</f>
        <v>4</v>
      </c>
      <c r="C9" s="190" t="str">
        <f>แยกชั้นปี!C9</f>
        <v>วิทยาศาสตรบัณฑิต</v>
      </c>
      <c r="D9" s="190" t="str">
        <f>แยกชั้นปี!D9</f>
        <v>สาธารณสุขชุมชน</v>
      </c>
      <c r="E9" s="190" t="str">
        <f>แยกชั้นปี!E9</f>
        <v>ปริญญาตรี</v>
      </c>
      <c r="F9" s="191">
        <v>1</v>
      </c>
      <c r="G9" s="191">
        <v>19</v>
      </c>
      <c r="H9" s="270">
        <f t="shared" si="0"/>
        <v>20</v>
      </c>
      <c r="I9" s="191"/>
      <c r="J9" s="191"/>
      <c r="K9" s="270"/>
      <c r="L9" s="191"/>
      <c r="M9" s="191"/>
      <c r="N9" s="270"/>
      <c r="O9" s="191">
        <f t="shared" si="1"/>
        <v>1</v>
      </c>
      <c r="P9" s="191">
        <f t="shared" si="2"/>
        <v>19</v>
      </c>
      <c r="Q9" s="270">
        <f t="shared" si="3"/>
        <v>20</v>
      </c>
    </row>
    <row r="10" spans="1:17" ht="22.5" x14ac:dyDescent="0.55000000000000004">
      <c r="A10" s="189"/>
      <c r="B10" s="190">
        <f>แยกชั้นปี!B10</f>
        <v>5</v>
      </c>
      <c r="C10" s="190" t="str">
        <f>แยกชั้นปี!C10</f>
        <v>วิทยาศาสตรบัณฑิต</v>
      </c>
      <c r="D10" s="190" t="str">
        <f>แยกชั้นปี!D10</f>
        <v>วิทยาศาสตร์การกีฬา</v>
      </c>
      <c r="E10" s="190" t="str">
        <f>แยกชั้นปี!E10</f>
        <v>ปริญญาตรี</v>
      </c>
      <c r="F10" s="191">
        <v>49</v>
      </c>
      <c r="G10" s="191">
        <v>22</v>
      </c>
      <c r="H10" s="270">
        <f t="shared" si="0"/>
        <v>71</v>
      </c>
      <c r="I10" s="191"/>
      <c r="J10" s="191"/>
      <c r="K10" s="270"/>
      <c r="L10" s="191"/>
      <c r="M10" s="191"/>
      <c r="N10" s="270"/>
      <c r="O10" s="191">
        <f t="shared" si="1"/>
        <v>49</v>
      </c>
      <c r="P10" s="191">
        <f t="shared" si="2"/>
        <v>22</v>
      </c>
      <c r="Q10" s="270">
        <f t="shared" si="3"/>
        <v>71</v>
      </c>
    </row>
    <row r="11" spans="1:17" ht="22.5" x14ac:dyDescent="0.55000000000000004">
      <c r="A11" s="189"/>
      <c r="B11" s="190">
        <f>แยกชั้นปี!B11</f>
        <v>6</v>
      </c>
      <c r="C11" s="190" t="str">
        <f>แยกชั้นปี!C11</f>
        <v>วิทยาศาสตรบัณฑิต</v>
      </c>
      <c r="D11" s="190" t="str">
        <f>แยกชั้นปี!D11</f>
        <v>วิทยาศาสตร์สิ่งแวดล้อม</v>
      </c>
      <c r="E11" s="190" t="str">
        <f>แยกชั้นปี!E11</f>
        <v>ปริญญาตรี</v>
      </c>
      <c r="F11" s="191">
        <v>2</v>
      </c>
      <c r="G11" s="191">
        <v>7</v>
      </c>
      <c r="H11" s="270">
        <f t="shared" si="0"/>
        <v>9</v>
      </c>
      <c r="I11" s="191"/>
      <c r="J11" s="191"/>
      <c r="K11" s="270"/>
      <c r="L11" s="191"/>
      <c r="M11" s="191"/>
      <c r="N11" s="270"/>
      <c r="O11" s="191">
        <f t="shared" si="1"/>
        <v>2</v>
      </c>
      <c r="P11" s="191">
        <f t="shared" si="2"/>
        <v>7</v>
      </c>
      <c r="Q11" s="270">
        <f t="shared" si="3"/>
        <v>9</v>
      </c>
    </row>
    <row r="12" spans="1:17" ht="22.5" x14ac:dyDescent="0.55000000000000004">
      <c r="A12" s="189"/>
      <c r="B12" s="190">
        <f>แยกชั้นปี!B12</f>
        <v>7</v>
      </c>
      <c r="C12" s="190" t="str">
        <f>แยกชั้นปี!C12</f>
        <v>วิศวกรรมศาสตรบัณฑิต</v>
      </c>
      <c r="D12" s="190" t="str">
        <f>แยกชั้นปี!D12</f>
        <v>วิศวกรรมโลจิสติกส์</v>
      </c>
      <c r="E12" s="190" t="str">
        <f>แยกชั้นปี!E12</f>
        <v>ปริญญาตรี</v>
      </c>
      <c r="F12" s="191">
        <v>7</v>
      </c>
      <c r="G12" s="191">
        <v>12</v>
      </c>
      <c r="H12" s="270">
        <f t="shared" si="0"/>
        <v>19</v>
      </c>
      <c r="I12" s="191"/>
      <c r="J12" s="191"/>
      <c r="K12" s="270"/>
      <c r="L12" s="191"/>
      <c r="M12" s="191"/>
      <c r="N12" s="270"/>
      <c r="O12" s="191">
        <f t="shared" si="1"/>
        <v>7</v>
      </c>
      <c r="P12" s="191">
        <f t="shared" si="2"/>
        <v>12</v>
      </c>
      <c r="Q12" s="270">
        <f t="shared" si="3"/>
        <v>19</v>
      </c>
    </row>
    <row r="13" spans="1:17" ht="22.5" x14ac:dyDescent="0.55000000000000004">
      <c r="A13" s="189"/>
      <c r="B13" s="190">
        <f>แยกชั้นปี!B13</f>
        <v>8</v>
      </c>
      <c r="C13" s="190" t="str">
        <f>แยกชั้นปี!C13</f>
        <v>วิทยาศาสตรบัณฑิต</v>
      </c>
      <c r="D13" s="190" t="str">
        <f>แยกชั้นปี!D13</f>
        <v>วิทยาศาสตร์และเทคโนโลยีการอาหาร</v>
      </c>
      <c r="E13" s="190" t="str">
        <f>แยกชั้นปี!E13</f>
        <v>ปริญญาตรี</v>
      </c>
      <c r="F13" s="191">
        <v>1</v>
      </c>
      <c r="G13" s="191">
        <v>5</v>
      </c>
      <c r="H13" s="270">
        <f t="shared" si="0"/>
        <v>6</v>
      </c>
      <c r="I13" s="191"/>
      <c r="J13" s="191"/>
      <c r="K13" s="270"/>
      <c r="L13" s="191"/>
      <c r="M13" s="191"/>
      <c r="N13" s="270"/>
      <c r="O13" s="191">
        <f t="shared" si="1"/>
        <v>1</v>
      </c>
      <c r="P13" s="191">
        <f t="shared" si="2"/>
        <v>5</v>
      </c>
      <c r="Q13" s="270">
        <f t="shared" si="3"/>
        <v>6</v>
      </c>
    </row>
    <row r="14" spans="1:17" ht="22.5" x14ac:dyDescent="0.55000000000000004">
      <c r="A14" s="189"/>
      <c r="B14" s="190">
        <f>แยกชั้นปี!B14</f>
        <v>9</v>
      </c>
      <c r="C14" s="190" t="str">
        <f>แยกชั้นปี!C14</f>
        <v>วิทยาศาสตรบัณฑิต</v>
      </c>
      <c r="D14" s="190" t="str">
        <f>แยกชั้นปี!D14</f>
        <v>เทคโนโลยีการเกษตร</v>
      </c>
      <c r="E14" s="190" t="str">
        <f>แยกชั้นปี!E14</f>
        <v>ปริญญาตรี</v>
      </c>
      <c r="F14" s="191">
        <v>5</v>
      </c>
      <c r="G14" s="191">
        <v>2</v>
      </c>
      <c r="H14" s="270">
        <f t="shared" si="0"/>
        <v>7</v>
      </c>
      <c r="I14" s="191"/>
      <c r="J14" s="191"/>
      <c r="K14" s="270"/>
      <c r="L14" s="191"/>
      <c r="M14" s="191"/>
      <c r="N14" s="270"/>
      <c r="O14" s="191">
        <f t="shared" si="1"/>
        <v>5</v>
      </c>
      <c r="P14" s="191">
        <f t="shared" si="2"/>
        <v>2</v>
      </c>
      <c r="Q14" s="270">
        <f t="shared" si="3"/>
        <v>7</v>
      </c>
    </row>
    <row r="15" spans="1:17" ht="22.5" x14ac:dyDescent="0.55000000000000004">
      <c r="A15" s="189"/>
      <c r="B15" s="190">
        <f>แยกชั้นปี!B15</f>
        <v>10</v>
      </c>
      <c r="C15" s="190" t="str">
        <f>แยกชั้นปี!C15</f>
        <v>วิทยาศาสตรบัณฑิต</v>
      </c>
      <c r="D15" s="190" t="str">
        <f>แยกชั้นปี!D15</f>
        <v>เทคโนโลยีการจัดการอุตสาหกรรม</v>
      </c>
      <c r="E15" s="190" t="str">
        <f>แยกชั้นปี!E15</f>
        <v>ปริญญาตรี</v>
      </c>
      <c r="F15" s="191">
        <v>7</v>
      </c>
      <c r="G15" s="191">
        <v>6</v>
      </c>
      <c r="H15" s="270">
        <f t="shared" ref="H15:H16" si="4">SUM(F15:G15)</f>
        <v>13</v>
      </c>
      <c r="I15" s="191"/>
      <c r="J15" s="191"/>
      <c r="K15" s="270"/>
      <c r="L15" s="191"/>
      <c r="M15" s="191"/>
      <c r="N15" s="270"/>
      <c r="O15" s="191">
        <f t="shared" si="1"/>
        <v>7</v>
      </c>
      <c r="P15" s="191">
        <f t="shared" si="2"/>
        <v>6</v>
      </c>
      <c r="Q15" s="270">
        <f t="shared" si="3"/>
        <v>13</v>
      </c>
    </row>
    <row r="16" spans="1:17" ht="22.5" x14ac:dyDescent="0.55000000000000004">
      <c r="A16" s="189"/>
      <c r="B16" s="190">
        <f>แยกชั้นปี!B16</f>
        <v>11</v>
      </c>
      <c r="C16" s="190" t="str">
        <f>แยกชั้นปี!C16</f>
        <v>เทคโนโลยีบัณฑิต</v>
      </c>
      <c r="D16" s="190" t="str">
        <f>แยกชั้นปี!D16</f>
        <v>ออกแบบผลิตภัณฑ์อุตสาหกรรม</v>
      </c>
      <c r="E16" s="190" t="str">
        <f>แยกชั้นปี!E16</f>
        <v>ปริญญาตรี</v>
      </c>
      <c r="F16" s="191">
        <v>7</v>
      </c>
      <c r="G16" s="191">
        <v>6</v>
      </c>
      <c r="H16" s="270">
        <f t="shared" si="4"/>
        <v>13</v>
      </c>
      <c r="I16" s="191"/>
      <c r="J16" s="191"/>
      <c r="K16" s="270"/>
      <c r="L16" s="191"/>
      <c r="M16" s="191"/>
      <c r="N16" s="270"/>
      <c r="O16" s="191">
        <f t="shared" si="2"/>
        <v>7</v>
      </c>
      <c r="P16" s="191">
        <f t="shared" si="2"/>
        <v>6</v>
      </c>
      <c r="Q16" s="270">
        <f t="shared" si="3"/>
        <v>13</v>
      </c>
    </row>
    <row r="17" spans="1:17" ht="22.5" x14ac:dyDescent="0.55000000000000004">
      <c r="A17" s="189"/>
      <c r="B17" s="190">
        <f>แยกชั้นปี!B17</f>
        <v>12</v>
      </c>
      <c r="C17" s="190" t="str">
        <f>แยกชั้นปี!C17</f>
        <v>เทคโนโลยีบัณฑิต</v>
      </c>
      <c r="D17" s="190" t="str">
        <f>แยกชั้นปี!D17</f>
        <v>เทคโนโลยีโยธาและสถาปัตยกรรม</v>
      </c>
      <c r="E17" s="190" t="str">
        <f>แยกชั้นปี!E17</f>
        <v>ปริญญาตรี</v>
      </c>
      <c r="F17" s="191">
        <v>9</v>
      </c>
      <c r="G17" s="191">
        <v>3</v>
      </c>
      <c r="H17" s="270">
        <f t="shared" si="0"/>
        <v>12</v>
      </c>
      <c r="I17" s="191">
        <v>6</v>
      </c>
      <c r="J17" s="191">
        <v>2</v>
      </c>
      <c r="K17" s="270">
        <f t="shared" ref="K17" si="5">SUM(I17:J17)</f>
        <v>8</v>
      </c>
      <c r="L17" s="191"/>
      <c r="M17" s="191"/>
      <c r="N17" s="270"/>
      <c r="O17" s="191">
        <f t="shared" si="2"/>
        <v>15</v>
      </c>
      <c r="P17" s="191">
        <f t="shared" si="2"/>
        <v>5</v>
      </c>
      <c r="Q17" s="270">
        <f t="shared" si="3"/>
        <v>20</v>
      </c>
    </row>
    <row r="18" spans="1:17" ht="22.5" x14ac:dyDescent="0.55000000000000004">
      <c r="A18" s="294" t="s">
        <v>21</v>
      </c>
      <c r="B18" s="294"/>
      <c r="C18" s="294"/>
      <c r="D18" s="294"/>
      <c r="E18" s="294"/>
      <c r="F18" s="270">
        <f t="shared" ref="F18:K18" si="6">SUM(F6:F17)</f>
        <v>97</v>
      </c>
      <c r="G18" s="270">
        <f t="shared" si="6"/>
        <v>88</v>
      </c>
      <c r="H18" s="270">
        <f t="shared" si="6"/>
        <v>185</v>
      </c>
      <c r="I18" s="270">
        <f t="shared" si="6"/>
        <v>6</v>
      </c>
      <c r="J18" s="270">
        <f t="shared" si="6"/>
        <v>2</v>
      </c>
      <c r="K18" s="270">
        <f t="shared" si="6"/>
        <v>8</v>
      </c>
      <c r="L18" s="270"/>
      <c r="M18" s="270"/>
      <c r="N18" s="270"/>
      <c r="O18" s="270">
        <f>SUM(O6:O17)</f>
        <v>103</v>
      </c>
      <c r="P18" s="270">
        <f>SUM(P6:P17)</f>
        <v>90</v>
      </c>
      <c r="Q18" s="270">
        <f t="shared" si="3"/>
        <v>193</v>
      </c>
    </row>
    <row r="19" spans="1:17" ht="22.5" x14ac:dyDescent="0.55000000000000004">
      <c r="A19" s="14" t="s">
        <v>22</v>
      </c>
      <c r="B19" s="15"/>
      <c r="C19" s="15"/>
      <c r="D19" s="15"/>
      <c r="E19" s="15"/>
      <c r="F19" s="16"/>
      <c r="G19" s="16"/>
      <c r="H19" s="183"/>
      <c r="I19" s="16"/>
      <c r="J19" s="16"/>
      <c r="K19" s="183"/>
      <c r="L19" s="16"/>
      <c r="M19" s="16"/>
      <c r="N19" s="183"/>
      <c r="O19" s="16"/>
      <c r="P19" s="16"/>
      <c r="Q19" s="183"/>
    </row>
    <row r="20" spans="1:17" ht="22.5" x14ac:dyDescent="0.55000000000000004">
      <c r="A20" s="189"/>
      <c r="B20" s="190">
        <f>แยกชั้นปี!B21</f>
        <v>1</v>
      </c>
      <c r="C20" s="190" t="str">
        <f>แยกชั้นปี!C21</f>
        <v>ครุศาสตรบัณฑิต</v>
      </c>
      <c r="D20" s="190" t="str">
        <f>แยกชั้นปี!D21</f>
        <v>การศึกษาปฐมวัย</v>
      </c>
      <c r="E20" s="190" t="str">
        <f>แยกชั้นปี!E21</f>
        <v>ปริญญาตรี</v>
      </c>
      <c r="F20" s="191">
        <v>1</v>
      </c>
      <c r="G20" s="191">
        <v>53</v>
      </c>
      <c r="H20" s="271">
        <f>SUM(F20:G20)</f>
        <v>54</v>
      </c>
      <c r="I20" s="191"/>
      <c r="J20" s="191"/>
      <c r="K20" s="271"/>
      <c r="L20" s="191"/>
      <c r="M20" s="191"/>
      <c r="N20" s="271"/>
      <c r="O20" s="191">
        <f t="shared" ref="O20:P30" si="7">F20+I20</f>
        <v>1</v>
      </c>
      <c r="P20" s="191">
        <f t="shared" si="7"/>
        <v>53</v>
      </c>
      <c r="Q20" s="271">
        <f t="shared" ref="Q20:Q34" si="8">SUM(O20+P20)</f>
        <v>54</v>
      </c>
    </row>
    <row r="21" spans="1:17" ht="22.5" x14ac:dyDescent="0.55000000000000004">
      <c r="A21" s="189"/>
      <c r="B21" s="190">
        <f>แยกชั้นปี!B22</f>
        <v>2</v>
      </c>
      <c r="C21" s="190" t="str">
        <f>แยกชั้นปี!C22</f>
        <v>ครุศาสตรบัณฑิต</v>
      </c>
      <c r="D21" s="190" t="str">
        <f>แยกชั้นปี!D22</f>
        <v>คณิตศาสตร์</v>
      </c>
      <c r="E21" s="190" t="str">
        <f>แยกชั้นปี!E22</f>
        <v>ปริญญาตรี</v>
      </c>
      <c r="F21" s="191">
        <v>11</v>
      </c>
      <c r="G21" s="191">
        <v>44</v>
      </c>
      <c r="H21" s="271">
        <f t="shared" ref="H21:H30" si="9">SUM(F21:G21)</f>
        <v>55</v>
      </c>
      <c r="I21" s="191"/>
      <c r="J21" s="191"/>
      <c r="K21" s="271"/>
      <c r="L21" s="191"/>
      <c r="M21" s="191"/>
      <c r="N21" s="271"/>
      <c r="O21" s="191">
        <f t="shared" si="7"/>
        <v>11</v>
      </c>
      <c r="P21" s="191">
        <f t="shared" si="7"/>
        <v>44</v>
      </c>
      <c r="Q21" s="271">
        <f t="shared" si="8"/>
        <v>55</v>
      </c>
    </row>
    <row r="22" spans="1:17" ht="22.5" x14ac:dyDescent="0.55000000000000004">
      <c r="A22" s="189"/>
      <c r="B22" s="190">
        <f>แยกชั้นปี!B23</f>
        <v>3</v>
      </c>
      <c r="C22" s="190" t="str">
        <f>แยกชั้นปี!C23</f>
        <v>ครุศาสตรบัณฑิต</v>
      </c>
      <c r="D22" s="190" t="str">
        <f>แยกชั้นปี!D23</f>
        <v>คอมพิวเตอร์ศึกษา</v>
      </c>
      <c r="E22" s="190" t="str">
        <f>แยกชั้นปี!E23</f>
        <v>ปริญญาตรี</v>
      </c>
      <c r="F22" s="191">
        <v>6</v>
      </c>
      <c r="G22" s="191">
        <v>10</v>
      </c>
      <c r="H22" s="271">
        <f t="shared" si="9"/>
        <v>16</v>
      </c>
      <c r="I22" s="191"/>
      <c r="J22" s="191"/>
      <c r="K22" s="271"/>
      <c r="L22" s="191"/>
      <c r="M22" s="191"/>
      <c r="N22" s="271"/>
      <c r="O22" s="191">
        <f t="shared" si="7"/>
        <v>6</v>
      </c>
      <c r="P22" s="191">
        <f t="shared" si="7"/>
        <v>10</v>
      </c>
      <c r="Q22" s="271">
        <f t="shared" si="8"/>
        <v>16</v>
      </c>
    </row>
    <row r="23" spans="1:17" ht="22.5" x14ac:dyDescent="0.55000000000000004">
      <c r="A23" s="189"/>
      <c r="B23" s="190">
        <f>แยกชั้นปี!B24</f>
        <v>4</v>
      </c>
      <c r="C23" s="190" t="str">
        <f>แยกชั้นปี!C24</f>
        <v>ครุศาสตรบัณฑิต</v>
      </c>
      <c r="D23" s="190" t="str">
        <f>แยกชั้นปี!D24</f>
        <v>ภาษาอังกฤษ</v>
      </c>
      <c r="E23" s="190" t="str">
        <f>แยกชั้นปี!E24</f>
        <v>ปริญญาตรี</v>
      </c>
      <c r="F23" s="191">
        <v>5</v>
      </c>
      <c r="G23" s="191">
        <v>48</v>
      </c>
      <c r="H23" s="271">
        <f t="shared" si="9"/>
        <v>53</v>
      </c>
      <c r="I23" s="191"/>
      <c r="J23" s="191"/>
      <c r="K23" s="271"/>
      <c r="L23" s="191"/>
      <c r="M23" s="191"/>
      <c r="N23" s="271"/>
      <c r="O23" s="191">
        <f t="shared" si="7"/>
        <v>5</v>
      </c>
      <c r="P23" s="191">
        <f t="shared" si="7"/>
        <v>48</v>
      </c>
      <c r="Q23" s="271">
        <f t="shared" si="8"/>
        <v>53</v>
      </c>
    </row>
    <row r="24" spans="1:17" ht="22.5" x14ac:dyDescent="0.55000000000000004">
      <c r="A24" s="189"/>
      <c r="B24" s="190">
        <f>แยกชั้นปี!B25</f>
        <v>5</v>
      </c>
      <c r="C24" s="190" t="str">
        <f>แยกชั้นปี!C25</f>
        <v>ครุศาสตรบัณฑิต</v>
      </c>
      <c r="D24" s="190" t="str">
        <f>แยกชั้นปี!D25</f>
        <v>ภาษาไทย</v>
      </c>
      <c r="E24" s="190" t="str">
        <f>แยกชั้นปี!E25</f>
        <v>ปริญญาตรี</v>
      </c>
      <c r="F24" s="191">
        <v>5</v>
      </c>
      <c r="G24" s="191">
        <v>54</v>
      </c>
      <c r="H24" s="271">
        <f t="shared" si="9"/>
        <v>59</v>
      </c>
      <c r="I24" s="191"/>
      <c r="J24" s="191"/>
      <c r="K24" s="271"/>
      <c r="L24" s="191"/>
      <c r="M24" s="191"/>
      <c r="N24" s="271"/>
      <c r="O24" s="191">
        <f t="shared" si="7"/>
        <v>5</v>
      </c>
      <c r="P24" s="191">
        <f t="shared" si="7"/>
        <v>54</v>
      </c>
      <c r="Q24" s="271">
        <f t="shared" si="8"/>
        <v>59</v>
      </c>
    </row>
    <row r="25" spans="1:17" ht="22.5" x14ac:dyDescent="0.55000000000000004">
      <c r="A25" s="189"/>
      <c r="B25" s="190">
        <f>แยกชั้นปี!B26</f>
        <v>6</v>
      </c>
      <c r="C25" s="190" t="str">
        <f>แยกชั้นปี!C26</f>
        <v>ครุศาสตรบัณฑิต</v>
      </c>
      <c r="D25" s="190" t="str">
        <f>แยกชั้นปี!D26</f>
        <v>สังคมศึกษา</v>
      </c>
      <c r="E25" s="190" t="str">
        <f>แยกชั้นปี!E26</f>
        <v>ปริญญาตรี</v>
      </c>
      <c r="F25" s="191">
        <v>13</v>
      </c>
      <c r="G25" s="191">
        <v>44</v>
      </c>
      <c r="H25" s="271">
        <f t="shared" si="9"/>
        <v>57</v>
      </c>
      <c r="I25" s="191"/>
      <c r="J25" s="191"/>
      <c r="K25" s="271"/>
      <c r="L25" s="191"/>
      <c r="M25" s="191"/>
      <c r="N25" s="271"/>
      <c r="O25" s="191">
        <f t="shared" si="7"/>
        <v>13</v>
      </c>
      <c r="P25" s="191">
        <f t="shared" si="7"/>
        <v>44</v>
      </c>
      <c r="Q25" s="271">
        <f t="shared" si="8"/>
        <v>57</v>
      </c>
    </row>
    <row r="26" spans="1:17" ht="22.5" x14ac:dyDescent="0.55000000000000004">
      <c r="A26" s="189"/>
      <c r="B26" s="190">
        <f>แยกชั้นปี!B27</f>
        <v>7</v>
      </c>
      <c r="C26" s="190" t="str">
        <f>แยกชั้นปี!C27</f>
        <v>ครุศาสตรบัณฑิต</v>
      </c>
      <c r="D26" s="190" t="str">
        <f>แยกชั้นปี!D27</f>
        <v>การประถมศึกษา</v>
      </c>
      <c r="E26" s="190" t="str">
        <f>แยกชั้นปี!E27</f>
        <v>ปริญญาตรี</v>
      </c>
      <c r="F26" s="191">
        <v>5</v>
      </c>
      <c r="G26" s="191">
        <v>58</v>
      </c>
      <c r="H26" s="271">
        <f t="shared" si="9"/>
        <v>63</v>
      </c>
      <c r="I26" s="191"/>
      <c r="J26" s="191"/>
      <c r="K26" s="271"/>
      <c r="L26" s="191"/>
      <c r="M26" s="191"/>
      <c r="N26" s="271"/>
      <c r="O26" s="191">
        <f t="shared" si="7"/>
        <v>5</v>
      </c>
      <c r="P26" s="191">
        <f t="shared" si="7"/>
        <v>58</v>
      </c>
      <c r="Q26" s="271">
        <f t="shared" si="8"/>
        <v>63</v>
      </c>
    </row>
    <row r="27" spans="1:17" ht="22.5" x14ac:dyDescent="0.55000000000000004">
      <c r="A27" s="189"/>
      <c r="B27" s="190">
        <f>แยกชั้นปี!B28</f>
        <v>8</v>
      </c>
      <c r="C27" s="190" t="str">
        <f>แยกชั้นปี!C28</f>
        <v>ครุศาสตรบัณฑิต</v>
      </c>
      <c r="D27" s="190" t="str">
        <f>แยกชั้นปี!D28</f>
        <v>วิทยาศาสตร์</v>
      </c>
      <c r="E27" s="190" t="str">
        <f>แยกชั้นปี!E28</f>
        <v>ปริญญาตรี</v>
      </c>
      <c r="F27" s="191">
        <v>6</v>
      </c>
      <c r="G27" s="191">
        <v>43</v>
      </c>
      <c r="H27" s="271">
        <f t="shared" si="9"/>
        <v>49</v>
      </c>
      <c r="I27" s="191"/>
      <c r="J27" s="191"/>
      <c r="K27" s="271"/>
      <c r="L27" s="191"/>
      <c r="M27" s="191"/>
      <c r="N27" s="271"/>
      <c r="O27" s="191">
        <f t="shared" si="7"/>
        <v>6</v>
      </c>
      <c r="P27" s="191">
        <f t="shared" si="7"/>
        <v>43</v>
      </c>
      <c r="Q27" s="271">
        <f t="shared" si="8"/>
        <v>49</v>
      </c>
    </row>
    <row r="28" spans="1:17" ht="22.5" x14ac:dyDescent="0.55000000000000004">
      <c r="A28" s="189"/>
      <c r="B28" s="190">
        <f>แยกชั้นปี!B29</f>
        <v>9</v>
      </c>
      <c r="C28" s="190" t="str">
        <f>แยกชั้นปี!C29</f>
        <v>ครุศาสตรบัณฑิต</v>
      </c>
      <c r="D28" s="190" t="str">
        <f>แยกชั้นปี!D29</f>
        <v>พลศึกษา</v>
      </c>
      <c r="E28" s="190" t="str">
        <f>แยกชั้นปี!E29</f>
        <v>ปริญญาตรี</v>
      </c>
      <c r="F28" s="191">
        <v>34</v>
      </c>
      <c r="G28" s="191">
        <v>19</v>
      </c>
      <c r="H28" s="271">
        <f t="shared" si="9"/>
        <v>53</v>
      </c>
      <c r="I28" s="191"/>
      <c r="J28" s="191"/>
      <c r="K28" s="271"/>
      <c r="L28" s="191"/>
      <c r="M28" s="191"/>
      <c r="N28" s="271"/>
      <c r="O28" s="191">
        <f t="shared" si="7"/>
        <v>34</v>
      </c>
      <c r="P28" s="191">
        <f t="shared" si="7"/>
        <v>19</v>
      </c>
      <c r="Q28" s="271">
        <f t="shared" si="8"/>
        <v>53</v>
      </c>
    </row>
    <row r="29" spans="1:17" ht="22.5" x14ac:dyDescent="0.55000000000000004">
      <c r="A29" s="189"/>
      <c r="B29" s="190">
        <f>แยกชั้นปี!B30</f>
        <v>10</v>
      </c>
      <c r="C29" s="190" t="str">
        <f>แยกชั้นปี!C30</f>
        <v>ครุศาสตรบัณฑิต</v>
      </c>
      <c r="D29" s="190" t="str">
        <f>แยกชั้นปี!D30</f>
        <v>ดนตรีศึกษา</v>
      </c>
      <c r="E29" s="190" t="str">
        <f>แยกชั้นปี!E30</f>
        <v>ปริญญาตรี</v>
      </c>
      <c r="F29" s="191">
        <v>23</v>
      </c>
      <c r="G29" s="191">
        <v>5</v>
      </c>
      <c r="H29" s="271">
        <f t="shared" si="9"/>
        <v>28</v>
      </c>
      <c r="I29" s="191"/>
      <c r="J29" s="191"/>
      <c r="K29" s="271"/>
      <c r="L29" s="191"/>
      <c r="M29" s="191"/>
      <c r="N29" s="271"/>
      <c r="O29" s="191">
        <f t="shared" si="7"/>
        <v>23</v>
      </c>
      <c r="P29" s="191">
        <f t="shared" si="7"/>
        <v>5</v>
      </c>
      <c r="Q29" s="271">
        <f t="shared" si="8"/>
        <v>28</v>
      </c>
    </row>
    <row r="30" spans="1:17" ht="22.5" x14ac:dyDescent="0.55000000000000004">
      <c r="A30" s="189"/>
      <c r="B30" s="190">
        <f>แยกชั้นปี!B31</f>
        <v>11</v>
      </c>
      <c r="C30" s="190" t="str">
        <f>แยกชั้นปี!C31</f>
        <v>ครุศาสตรบัณฑิต</v>
      </c>
      <c r="D30" s="190" t="str">
        <f>แยกชั้นปี!D31</f>
        <v>การสอนภาษาจีน</v>
      </c>
      <c r="E30" s="190" t="str">
        <f>แยกชั้นปี!E31</f>
        <v>ปริญญาตรี</v>
      </c>
      <c r="F30" s="191">
        <v>1</v>
      </c>
      <c r="G30" s="191">
        <v>30</v>
      </c>
      <c r="H30" s="271">
        <f t="shared" si="9"/>
        <v>31</v>
      </c>
      <c r="I30" s="191"/>
      <c r="J30" s="191"/>
      <c r="K30" s="271"/>
      <c r="L30" s="191"/>
      <c r="M30" s="191"/>
      <c r="N30" s="271"/>
      <c r="O30" s="191">
        <f t="shared" si="7"/>
        <v>1</v>
      </c>
      <c r="P30" s="191">
        <f t="shared" si="7"/>
        <v>30</v>
      </c>
      <c r="Q30" s="271">
        <f t="shared" si="8"/>
        <v>31</v>
      </c>
    </row>
    <row r="31" spans="1:17" ht="22.5" x14ac:dyDescent="0.55000000000000004">
      <c r="A31" s="189"/>
      <c r="B31" s="190">
        <f>แยกชั้นปี!B32</f>
        <v>12</v>
      </c>
      <c r="C31" s="190" t="str">
        <f>แยกชั้นปี!C33</f>
        <v>ประกาศนียบัตรบัณฑิต</v>
      </c>
      <c r="D31" s="190" t="str">
        <f>แยกชั้นปี!D33</f>
        <v>วิชาชีพครู</v>
      </c>
      <c r="E31" s="190" t="str">
        <f>แยกชั้นปี!E33</f>
        <v>ประกาศนียบัตร</v>
      </c>
      <c r="F31" s="191"/>
      <c r="G31" s="191"/>
      <c r="H31" s="271"/>
      <c r="I31" s="191"/>
      <c r="J31" s="191"/>
      <c r="K31" s="271"/>
      <c r="L31" s="191">
        <v>46</v>
      </c>
      <c r="M31" s="191">
        <v>124</v>
      </c>
      <c r="N31" s="271">
        <f>SUM(L31:M31)</f>
        <v>170</v>
      </c>
      <c r="O31" s="191">
        <f>F31+I31+L31</f>
        <v>46</v>
      </c>
      <c r="P31" s="191">
        <f>G31+J31+M31</f>
        <v>124</v>
      </c>
      <c r="Q31" s="271">
        <f t="shared" si="8"/>
        <v>170</v>
      </c>
    </row>
    <row r="32" spans="1:17" ht="22.5" x14ac:dyDescent="0.55000000000000004">
      <c r="A32" s="189"/>
      <c r="B32" s="190">
        <f>แยกชั้นปี!B33</f>
        <v>13</v>
      </c>
      <c r="C32" s="190" t="str">
        <f>แยกชั้นปี!C34</f>
        <v>ครุศาสตรมหาบัณฑิต</v>
      </c>
      <c r="D32" s="190" t="str">
        <f>แยกชั้นปี!D34</f>
        <v>การบริหารการศึกษา</v>
      </c>
      <c r="E32" s="190" t="str">
        <f>แยกชั้นปี!E34</f>
        <v>ปริญญาโท</v>
      </c>
      <c r="F32" s="191"/>
      <c r="G32" s="191"/>
      <c r="H32" s="271"/>
      <c r="I32" s="191"/>
      <c r="J32" s="191"/>
      <c r="K32" s="271"/>
      <c r="L32" s="191">
        <v>6</v>
      </c>
      <c r="M32" s="191">
        <v>9</v>
      </c>
      <c r="N32" s="271">
        <f t="shared" ref="N32:N33" si="10">SUM(L32:M32)</f>
        <v>15</v>
      </c>
      <c r="O32" s="191">
        <f t="shared" ref="O32:P33" si="11">F32+I32+L32</f>
        <v>6</v>
      </c>
      <c r="P32" s="191">
        <f t="shared" si="11"/>
        <v>9</v>
      </c>
      <c r="Q32" s="271">
        <f t="shared" si="8"/>
        <v>15</v>
      </c>
    </row>
    <row r="33" spans="1:17" ht="22.5" x14ac:dyDescent="0.55000000000000004">
      <c r="A33" s="189"/>
      <c r="B33" s="190">
        <f>แยกชั้นปี!B34</f>
        <v>14</v>
      </c>
      <c r="C33" s="190" t="str">
        <f>แยกชั้นปี!C35</f>
        <v>ครุศาสตรมหาบัณฑิต</v>
      </c>
      <c r="D33" s="190" t="str">
        <f>แยกชั้นปี!D35</f>
        <v>การบริหารการศึกษา</v>
      </c>
      <c r="E33" s="190" t="str">
        <f>แยกชั้นปี!E35</f>
        <v>ปริญญาเอก</v>
      </c>
      <c r="F33" s="191"/>
      <c r="G33" s="191"/>
      <c r="H33" s="271"/>
      <c r="I33" s="191"/>
      <c r="J33" s="191"/>
      <c r="K33" s="271"/>
      <c r="L33" s="191"/>
      <c r="M33" s="191">
        <v>1</v>
      </c>
      <c r="N33" s="271">
        <f t="shared" si="10"/>
        <v>1</v>
      </c>
      <c r="O33" s="191"/>
      <c r="P33" s="191">
        <f t="shared" si="11"/>
        <v>1</v>
      </c>
      <c r="Q33" s="271">
        <f t="shared" si="8"/>
        <v>1</v>
      </c>
    </row>
    <row r="34" spans="1:17" ht="22.5" x14ac:dyDescent="0.55000000000000004">
      <c r="A34" s="295" t="s">
        <v>40</v>
      </c>
      <c r="B34" s="295"/>
      <c r="C34" s="295"/>
      <c r="D34" s="295"/>
      <c r="E34" s="295"/>
      <c r="F34" s="271">
        <f>SUM(F20:F33)</f>
        <v>110</v>
      </c>
      <c r="G34" s="271">
        <f>SUM(G20:G33)</f>
        <v>408</v>
      </c>
      <c r="H34" s="271">
        <f>SUM(H20:H33)</f>
        <v>518</v>
      </c>
      <c r="I34" s="271"/>
      <c r="J34" s="271"/>
      <c r="K34" s="271"/>
      <c r="L34" s="271">
        <f>SUM(L20:L33)</f>
        <v>52</v>
      </c>
      <c r="M34" s="271">
        <f>SUM(M20:M33)</f>
        <v>134</v>
      </c>
      <c r="N34" s="271">
        <f>SUM(N20:N33)</f>
        <v>186</v>
      </c>
      <c r="O34" s="271">
        <f>SUM(O20:O33)</f>
        <v>162</v>
      </c>
      <c r="P34" s="271">
        <f>SUM(P20:P33)</f>
        <v>542</v>
      </c>
      <c r="Q34" s="271">
        <f t="shared" si="8"/>
        <v>704</v>
      </c>
    </row>
    <row r="35" spans="1:17" ht="22.5" x14ac:dyDescent="0.55000000000000004">
      <c r="A35" s="20" t="s">
        <v>41</v>
      </c>
      <c r="B35" s="21"/>
      <c r="C35" s="21"/>
      <c r="D35" s="21"/>
      <c r="E35" s="21"/>
      <c r="F35" s="22"/>
      <c r="G35" s="22"/>
      <c r="H35" s="184"/>
      <c r="I35" s="22"/>
      <c r="J35" s="22"/>
      <c r="K35" s="184"/>
      <c r="L35" s="22"/>
      <c r="M35" s="22"/>
      <c r="N35" s="184"/>
      <c r="O35" s="22"/>
      <c r="P35" s="22"/>
      <c r="Q35" s="184"/>
    </row>
    <row r="36" spans="1:17" ht="22.5" x14ac:dyDescent="0.55000000000000004">
      <c r="A36" s="189"/>
      <c r="B36" s="190">
        <f>แยกชั้นปี!B38</f>
        <v>1</v>
      </c>
      <c r="C36" s="190" t="str">
        <f>แยกชั้นปี!C38</f>
        <v>ศิลปศาสตรบัณฑิต</v>
      </c>
      <c r="D36" s="190" t="str">
        <f>แยกชั้นปี!D38</f>
        <v>การพัฒนาชุมชน</v>
      </c>
      <c r="E36" s="190" t="str">
        <f>แยกชั้นปี!E38</f>
        <v>ปริญญาตรี</v>
      </c>
      <c r="F36" s="191">
        <v>1</v>
      </c>
      <c r="G36" s="191"/>
      <c r="H36" s="272">
        <f>SUM(F36:G36)</f>
        <v>1</v>
      </c>
      <c r="I36" s="191"/>
      <c r="J36" s="191">
        <v>4</v>
      </c>
      <c r="K36" s="272">
        <f>SUM(I36:J36)</f>
        <v>4</v>
      </c>
      <c r="L36" s="191"/>
      <c r="M36" s="191"/>
      <c r="N36" s="272"/>
      <c r="O36" s="191">
        <f t="shared" ref="O36:P44" si="12">F36+I36</f>
        <v>1</v>
      </c>
      <c r="P36" s="191">
        <f t="shared" si="12"/>
        <v>4</v>
      </c>
      <c r="Q36" s="272">
        <f t="shared" ref="Q36:Q45" si="13">SUM(O36+P36)</f>
        <v>5</v>
      </c>
    </row>
    <row r="37" spans="1:17" ht="22.5" x14ac:dyDescent="0.55000000000000004">
      <c r="A37" s="189"/>
      <c r="B37" s="190">
        <f>แยกชั้นปี!B39</f>
        <v>2</v>
      </c>
      <c r="C37" s="190" t="str">
        <f>แยกชั้นปี!C39</f>
        <v>ศิลปศาสตรบัณฑิต</v>
      </c>
      <c r="D37" s="190" t="str">
        <f>แยกชั้นปี!D39</f>
        <v>ภาษาจีน</v>
      </c>
      <c r="E37" s="190" t="str">
        <f>แยกชั้นปี!E39</f>
        <v>ปริญญาตรี</v>
      </c>
      <c r="F37" s="191">
        <v>1</v>
      </c>
      <c r="G37" s="191">
        <v>31</v>
      </c>
      <c r="H37" s="272">
        <f t="shared" ref="H37:H44" si="14">SUM(F37:G37)</f>
        <v>32</v>
      </c>
      <c r="I37" s="191"/>
      <c r="J37" s="191"/>
      <c r="K37" s="272"/>
      <c r="L37" s="191"/>
      <c r="M37" s="191"/>
      <c r="N37" s="272"/>
      <c r="O37" s="191">
        <f t="shared" si="12"/>
        <v>1</v>
      </c>
      <c r="P37" s="191">
        <f t="shared" si="12"/>
        <v>31</v>
      </c>
      <c r="Q37" s="272">
        <f t="shared" si="13"/>
        <v>32</v>
      </c>
    </row>
    <row r="38" spans="1:17" ht="22.5" x14ac:dyDescent="0.55000000000000004">
      <c r="A38" s="189"/>
      <c r="B38" s="190">
        <f>แยกชั้นปี!B40</f>
        <v>3</v>
      </c>
      <c r="C38" s="190" t="str">
        <f>แยกชั้นปี!C40</f>
        <v>ศิลปศาสตรบัณฑิต</v>
      </c>
      <c r="D38" s="190" t="str">
        <f>แยกชั้นปี!D40</f>
        <v>ภาษาญี่ปุ่น</v>
      </c>
      <c r="E38" s="190" t="str">
        <f>แยกชั้นปี!E40</f>
        <v>ปริญญาตรี</v>
      </c>
      <c r="F38" s="191">
        <v>1</v>
      </c>
      <c r="G38" s="191">
        <v>10</v>
      </c>
      <c r="H38" s="272">
        <f t="shared" si="14"/>
        <v>11</v>
      </c>
      <c r="I38" s="191"/>
      <c r="J38" s="191"/>
      <c r="K38" s="272"/>
      <c r="L38" s="191"/>
      <c r="M38" s="191"/>
      <c r="N38" s="272"/>
      <c r="O38" s="191">
        <f t="shared" si="12"/>
        <v>1</v>
      </c>
      <c r="P38" s="191">
        <f t="shared" si="12"/>
        <v>10</v>
      </c>
      <c r="Q38" s="272">
        <f t="shared" si="13"/>
        <v>11</v>
      </c>
    </row>
    <row r="39" spans="1:17" ht="22.5" x14ac:dyDescent="0.55000000000000004">
      <c r="A39" s="189"/>
      <c r="B39" s="190">
        <f>แยกชั้นปี!B41</f>
        <v>4</v>
      </c>
      <c r="C39" s="190" t="str">
        <f>แยกชั้นปี!C41</f>
        <v>ศิลปศาสตรบัณฑิต</v>
      </c>
      <c r="D39" s="190" t="str">
        <f>แยกชั้นปี!D41</f>
        <v>ภาษาอังกฤษธุรกิจ</v>
      </c>
      <c r="E39" s="190" t="str">
        <f>แยกชั้นปี!E41</f>
        <v>ปริญญาตรี</v>
      </c>
      <c r="F39" s="191">
        <v>13</v>
      </c>
      <c r="G39" s="191">
        <v>67</v>
      </c>
      <c r="H39" s="272">
        <f t="shared" si="14"/>
        <v>80</v>
      </c>
      <c r="I39" s="191">
        <v>1</v>
      </c>
      <c r="J39" s="191">
        <v>2</v>
      </c>
      <c r="K39" s="272">
        <f t="shared" ref="K39:K42" si="15">SUM(I39:J39)</f>
        <v>3</v>
      </c>
      <c r="L39" s="191"/>
      <c r="M39" s="191"/>
      <c r="N39" s="272"/>
      <c r="O39" s="191">
        <f t="shared" si="12"/>
        <v>14</v>
      </c>
      <c r="P39" s="191">
        <f t="shared" si="12"/>
        <v>69</v>
      </c>
      <c r="Q39" s="272">
        <f t="shared" si="13"/>
        <v>83</v>
      </c>
    </row>
    <row r="40" spans="1:17" ht="22.5" x14ac:dyDescent="0.55000000000000004">
      <c r="A40" s="189"/>
      <c r="B40" s="190">
        <f>แยกชั้นปี!B42</f>
        <v>5</v>
      </c>
      <c r="C40" s="190" t="str">
        <f>แยกชั้นปี!C42</f>
        <v>ศิลปศาสตรบัณฑิต</v>
      </c>
      <c r="D40" s="190" t="str">
        <f>แยกชั้นปี!D42</f>
        <v>การจัดการสนสนเทศดิจิทัล</v>
      </c>
      <c r="E40" s="190" t="str">
        <f>แยกชั้นปี!E42</f>
        <v>ปริญญาตรี</v>
      </c>
      <c r="F40" s="191"/>
      <c r="G40" s="191">
        <v>5</v>
      </c>
      <c r="H40" s="272">
        <f t="shared" si="14"/>
        <v>5</v>
      </c>
      <c r="I40" s="191"/>
      <c r="J40" s="191"/>
      <c r="K40" s="272"/>
      <c r="L40" s="191"/>
      <c r="M40" s="191"/>
      <c r="N40" s="272"/>
      <c r="O40" s="191"/>
      <c r="P40" s="191">
        <f t="shared" si="12"/>
        <v>5</v>
      </c>
      <c r="Q40" s="272">
        <f t="shared" si="13"/>
        <v>5</v>
      </c>
    </row>
    <row r="41" spans="1:17" ht="22.5" x14ac:dyDescent="0.55000000000000004">
      <c r="A41" s="189"/>
      <c r="B41" s="190">
        <f>แยกชั้นปี!B43</f>
        <v>6</v>
      </c>
      <c r="C41" s="190" t="str">
        <f>แยกชั้นปี!C43</f>
        <v>ศิลปศาสตรบัณฑิต</v>
      </c>
      <c r="D41" s="190" t="str">
        <f>แยกชั้นปี!D43</f>
        <v>ศิลปะและการออกแบบ</v>
      </c>
      <c r="E41" s="190" t="str">
        <f>แยกชั้นปี!E43</f>
        <v>ปริญญาตรี</v>
      </c>
      <c r="F41" s="191">
        <v>5</v>
      </c>
      <c r="G41" s="191">
        <v>4</v>
      </c>
      <c r="H41" s="272">
        <f t="shared" si="14"/>
        <v>9</v>
      </c>
      <c r="I41" s="191"/>
      <c r="J41" s="191"/>
      <c r="K41" s="272"/>
      <c r="L41" s="191"/>
      <c r="M41" s="191"/>
      <c r="N41" s="272"/>
      <c r="O41" s="191">
        <f t="shared" si="12"/>
        <v>5</v>
      </c>
      <c r="P41" s="191">
        <f t="shared" si="12"/>
        <v>4</v>
      </c>
      <c r="Q41" s="272">
        <f t="shared" si="13"/>
        <v>9</v>
      </c>
    </row>
    <row r="42" spans="1:17" ht="22.5" x14ac:dyDescent="0.55000000000000004">
      <c r="A42" s="189"/>
      <c r="B42" s="190">
        <f>แยกชั้นปี!B44</f>
        <v>7</v>
      </c>
      <c r="C42" s="190" t="str">
        <f>แยกชั้นปี!C44</f>
        <v>ศิลปศาสตรบัณฑิต</v>
      </c>
      <c r="D42" s="190" t="str">
        <f>แยกชั้นปี!D44</f>
        <v>ภาษาไทยเพื่อการสื่อสาร</v>
      </c>
      <c r="E42" s="190" t="str">
        <f>แยกชั้นปี!E44</f>
        <v>ปริญญาตรี</v>
      </c>
      <c r="F42" s="191">
        <v>4</v>
      </c>
      <c r="G42" s="191">
        <v>46</v>
      </c>
      <c r="H42" s="272">
        <f t="shared" si="14"/>
        <v>50</v>
      </c>
      <c r="I42" s="191">
        <v>2</v>
      </c>
      <c r="J42" s="191">
        <v>3</v>
      </c>
      <c r="K42" s="272">
        <f t="shared" si="15"/>
        <v>5</v>
      </c>
      <c r="L42" s="191"/>
      <c r="M42" s="191"/>
      <c r="N42" s="272"/>
      <c r="O42" s="191">
        <f t="shared" si="12"/>
        <v>6</v>
      </c>
      <c r="P42" s="191">
        <f t="shared" si="12"/>
        <v>49</v>
      </c>
      <c r="Q42" s="272">
        <f t="shared" si="13"/>
        <v>55</v>
      </c>
    </row>
    <row r="43" spans="1:17" ht="22.5" x14ac:dyDescent="0.55000000000000004">
      <c r="A43" s="189"/>
      <c r="B43" s="190">
        <f>แยกชั้นปี!B45</f>
        <v>8</v>
      </c>
      <c r="C43" s="190" t="str">
        <f>แยกชั้นปี!C45</f>
        <v>ศิลปศาสตรบัณฑิต</v>
      </c>
      <c r="D43" s="190" t="str">
        <f>แยกชั้นปี!D45</f>
        <v>ประวัติศาสตร์</v>
      </c>
      <c r="E43" s="190" t="str">
        <f>แยกชั้นปี!E45</f>
        <v>ปริญญาตรี</v>
      </c>
      <c r="F43" s="191">
        <v>7</v>
      </c>
      <c r="G43" s="191">
        <v>10</v>
      </c>
      <c r="H43" s="272">
        <f t="shared" si="14"/>
        <v>17</v>
      </c>
      <c r="I43" s="191"/>
      <c r="J43" s="191"/>
      <c r="K43" s="272"/>
      <c r="L43" s="191"/>
      <c r="M43" s="191"/>
      <c r="N43" s="272"/>
      <c r="O43" s="191">
        <f t="shared" si="12"/>
        <v>7</v>
      </c>
      <c r="P43" s="191">
        <f t="shared" si="12"/>
        <v>10</v>
      </c>
      <c r="Q43" s="272">
        <f t="shared" si="13"/>
        <v>17</v>
      </c>
    </row>
    <row r="44" spans="1:17" ht="22.5" x14ac:dyDescent="0.55000000000000004">
      <c r="A44" s="189"/>
      <c r="B44" s="190">
        <f>แยกชั้นปี!B46</f>
        <v>9</v>
      </c>
      <c r="C44" s="190" t="str">
        <f>แยกชั้นปี!C46</f>
        <v>นิเทศศาสตรบัณฑิต</v>
      </c>
      <c r="D44" s="190" t="str">
        <f>แยกชั้นปี!D46</f>
        <v>นิเทศศาสตร์</v>
      </c>
      <c r="E44" s="190" t="str">
        <f>แยกชั้นปี!E46</f>
        <v>ปริญญาตรี</v>
      </c>
      <c r="F44" s="191">
        <v>3</v>
      </c>
      <c r="G44" s="191">
        <v>2</v>
      </c>
      <c r="H44" s="272">
        <f t="shared" si="14"/>
        <v>5</v>
      </c>
      <c r="I44" s="191"/>
      <c r="J44" s="191"/>
      <c r="K44" s="272"/>
      <c r="L44" s="191"/>
      <c r="M44" s="191"/>
      <c r="N44" s="272"/>
      <c r="O44" s="191">
        <f t="shared" si="12"/>
        <v>3</v>
      </c>
      <c r="P44" s="191">
        <f t="shared" si="12"/>
        <v>2</v>
      </c>
      <c r="Q44" s="272">
        <f t="shared" si="13"/>
        <v>5</v>
      </c>
    </row>
    <row r="45" spans="1:17" ht="22.5" x14ac:dyDescent="0.55000000000000004">
      <c r="A45" s="296" t="s">
        <v>50</v>
      </c>
      <c r="B45" s="296"/>
      <c r="C45" s="296"/>
      <c r="D45" s="296"/>
      <c r="E45" s="296"/>
      <c r="F45" s="272">
        <f t="shared" ref="F45:K45" si="16">SUM(F36:F44)</f>
        <v>35</v>
      </c>
      <c r="G45" s="272">
        <f t="shared" si="16"/>
        <v>175</v>
      </c>
      <c r="H45" s="272">
        <f t="shared" si="16"/>
        <v>210</v>
      </c>
      <c r="I45" s="272">
        <f t="shared" si="16"/>
        <v>3</v>
      </c>
      <c r="J45" s="272">
        <f t="shared" si="16"/>
        <v>9</v>
      </c>
      <c r="K45" s="272">
        <f t="shared" si="16"/>
        <v>12</v>
      </c>
      <c r="L45" s="272"/>
      <c r="M45" s="272"/>
      <c r="N45" s="272"/>
      <c r="O45" s="272">
        <f>SUM(O36:O44)</f>
        <v>38</v>
      </c>
      <c r="P45" s="272">
        <f>SUM(P36:P44)</f>
        <v>184</v>
      </c>
      <c r="Q45" s="272">
        <f t="shared" si="13"/>
        <v>222</v>
      </c>
    </row>
    <row r="46" spans="1:17" ht="22.5" x14ac:dyDescent="0.55000000000000004">
      <c r="A46" s="106" t="s">
        <v>51</v>
      </c>
      <c r="B46" s="107"/>
      <c r="C46" s="107"/>
      <c r="D46" s="107"/>
      <c r="E46" s="107"/>
      <c r="F46" s="105"/>
      <c r="G46" s="105"/>
      <c r="H46" s="126"/>
      <c r="I46" s="105"/>
      <c r="J46" s="105"/>
      <c r="K46" s="126"/>
      <c r="L46" s="105"/>
      <c r="M46" s="105"/>
      <c r="N46" s="126"/>
      <c r="O46" s="105"/>
      <c r="P46" s="105"/>
      <c r="Q46" s="126"/>
    </row>
    <row r="47" spans="1:17" ht="22.5" x14ac:dyDescent="0.55000000000000004">
      <c r="A47" s="189"/>
      <c r="B47" s="190">
        <f>แยกชั้นปี!B49</f>
        <v>1</v>
      </c>
      <c r="C47" s="190" t="str">
        <f>แยกชั้นปี!C49</f>
        <v>ศิลปศาสตรบัณฑิต</v>
      </c>
      <c r="D47" s="190" t="str">
        <f>แยกชั้นปี!D49</f>
        <v>การท่องเที่ยวและการโรงแรม</v>
      </c>
      <c r="E47" s="190" t="str">
        <f>แยกชั้นปี!E49</f>
        <v>ปริญญาตรี</v>
      </c>
      <c r="F47" s="191">
        <v>9</v>
      </c>
      <c r="G47" s="191">
        <v>30</v>
      </c>
      <c r="H47" s="262">
        <f t="shared" ref="H47:H53" si="17">SUM(F47:G47)</f>
        <v>39</v>
      </c>
      <c r="I47" s="191"/>
      <c r="J47" s="191"/>
      <c r="K47" s="262"/>
      <c r="L47" s="191"/>
      <c r="M47" s="191"/>
      <c r="N47" s="262"/>
      <c r="O47" s="191">
        <f t="shared" ref="O47:P53" si="18">F47+I47</f>
        <v>9</v>
      </c>
      <c r="P47" s="191">
        <f t="shared" si="18"/>
        <v>30</v>
      </c>
      <c r="Q47" s="262">
        <f t="shared" ref="Q47:Q53" si="19">SUM(O47+P47)</f>
        <v>39</v>
      </c>
    </row>
    <row r="48" spans="1:17" ht="22.5" x14ac:dyDescent="0.55000000000000004">
      <c r="A48" s="189"/>
      <c r="B48" s="190">
        <f>แยกชั้นปี!B50</f>
        <v>2</v>
      </c>
      <c r="C48" s="190" t="str">
        <f>แยกชั้นปี!C50</f>
        <v>บริหารธุรกิจบัณฑิต</v>
      </c>
      <c r="D48" s="190" t="str">
        <f>แยกชั้นปี!D50</f>
        <v>การจัดการ</v>
      </c>
      <c r="E48" s="190" t="str">
        <f>แยกชั้นปี!E50</f>
        <v>ปริญญาตรี</v>
      </c>
      <c r="F48" s="191">
        <v>4</v>
      </c>
      <c r="G48" s="191">
        <v>12</v>
      </c>
      <c r="H48" s="262">
        <f t="shared" si="17"/>
        <v>16</v>
      </c>
      <c r="I48" s="191">
        <v>3</v>
      </c>
      <c r="J48" s="191">
        <v>3</v>
      </c>
      <c r="K48" s="262">
        <f t="shared" ref="K48:K53" si="20">SUM(I48:J48)</f>
        <v>6</v>
      </c>
      <c r="L48" s="191"/>
      <c r="M48" s="191"/>
      <c r="N48" s="262"/>
      <c r="O48" s="191">
        <f t="shared" si="18"/>
        <v>7</v>
      </c>
      <c r="P48" s="191">
        <f t="shared" si="18"/>
        <v>15</v>
      </c>
      <c r="Q48" s="262">
        <f t="shared" si="19"/>
        <v>22</v>
      </c>
    </row>
    <row r="49" spans="1:17" ht="22.5" x14ac:dyDescent="0.55000000000000004">
      <c r="A49" s="189"/>
      <c r="B49" s="190">
        <f>แยกชั้นปี!B51</f>
        <v>3</v>
      </c>
      <c r="C49" s="190" t="str">
        <f>แยกชั้นปี!C51</f>
        <v>บริหารธุรกิจบัณฑิต</v>
      </c>
      <c r="D49" s="190" t="str">
        <f>แยกชั้นปี!D51</f>
        <v>การตลาด</v>
      </c>
      <c r="E49" s="190" t="str">
        <f>แยกชั้นปี!E51</f>
        <v>ปริญญาตรี</v>
      </c>
      <c r="F49" s="191">
        <v>5</v>
      </c>
      <c r="G49" s="191">
        <v>13</v>
      </c>
      <c r="H49" s="262">
        <f t="shared" si="17"/>
        <v>18</v>
      </c>
      <c r="I49" s="191"/>
      <c r="J49" s="191"/>
      <c r="K49" s="262"/>
      <c r="L49" s="191"/>
      <c r="M49" s="191"/>
      <c r="N49" s="262"/>
      <c r="O49" s="191">
        <f t="shared" si="18"/>
        <v>5</v>
      </c>
      <c r="P49" s="191">
        <f t="shared" si="18"/>
        <v>13</v>
      </c>
      <c r="Q49" s="262">
        <f t="shared" si="19"/>
        <v>18</v>
      </c>
    </row>
    <row r="50" spans="1:17" ht="22.5" x14ac:dyDescent="0.55000000000000004">
      <c r="A50" s="189"/>
      <c r="B50" s="190">
        <f>แยกชั้นปี!B52</f>
        <v>4</v>
      </c>
      <c r="C50" s="190" t="str">
        <f>แยกชั้นปี!C52</f>
        <v>บริหารธุรกิจบัณฑิต</v>
      </c>
      <c r="D50" s="190" t="str">
        <f>แยกชั้นปี!D52</f>
        <v>คอมพิวเตอร์ธุรกิจดิจิทัล</v>
      </c>
      <c r="E50" s="190" t="str">
        <f>แยกชั้นปี!E52</f>
        <v>ปริญญาตรี</v>
      </c>
      <c r="F50" s="191">
        <v>5</v>
      </c>
      <c r="G50" s="191">
        <v>5</v>
      </c>
      <c r="H50" s="262">
        <f t="shared" si="17"/>
        <v>10</v>
      </c>
      <c r="I50" s="191">
        <v>5</v>
      </c>
      <c r="J50" s="191"/>
      <c r="K50" s="262">
        <f t="shared" si="20"/>
        <v>5</v>
      </c>
      <c r="L50" s="191"/>
      <c r="M50" s="191"/>
      <c r="N50" s="262"/>
      <c r="O50" s="191">
        <f t="shared" si="18"/>
        <v>10</v>
      </c>
      <c r="P50" s="191">
        <f t="shared" si="18"/>
        <v>5</v>
      </c>
      <c r="Q50" s="262">
        <f t="shared" si="19"/>
        <v>15</v>
      </c>
    </row>
    <row r="51" spans="1:17" ht="22.5" x14ac:dyDescent="0.55000000000000004">
      <c r="A51" s="189"/>
      <c r="B51" s="190">
        <f>แยกชั้นปี!B53</f>
        <v>5</v>
      </c>
      <c r="C51" s="190" t="str">
        <f>แยกชั้นปี!C53</f>
        <v>บริหารธุรกิจบัณฑิต</v>
      </c>
      <c r="D51" s="190" t="str">
        <f>แยกชั้นปี!D53</f>
        <v>บริหารธุรกิจระหว่างประเทศ</v>
      </c>
      <c r="E51" s="190" t="str">
        <f>แยกชั้นปี!E53</f>
        <v>ปริญญาตรี</v>
      </c>
      <c r="F51" s="191">
        <v>3</v>
      </c>
      <c r="G51" s="191">
        <v>12</v>
      </c>
      <c r="H51" s="262">
        <f t="shared" si="17"/>
        <v>15</v>
      </c>
      <c r="I51" s="191"/>
      <c r="J51" s="191"/>
      <c r="K51" s="262"/>
      <c r="L51" s="191"/>
      <c r="M51" s="191"/>
      <c r="N51" s="262"/>
      <c r="O51" s="191">
        <f t="shared" si="18"/>
        <v>3</v>
      </c>
      <c r="P51" s="191">
        <f t="shared" si="18"/>
        <v>12</v>
      </c>
      <c r="Q51" s="262">
        <f t="shared" si="19"/>
        <v>15</v>
      </c>
    </row>
    <row r="52" spans="1:17" ht="22.5" x14ac:dyDescent="0.55000000000000004">
      <c r="A52" s="189"/>
      <c r="B52" s="190">
        <f>แยกชั้นปี!B54</f>
        <v>6</v>
      </c>
      <c r="C52" s="190" t="str">
        <f>แยกชั้นปี!C54</f>
        <v>บริหารธุรกิจบัณฑิต</v>
      </c>
      <c r="D52" s="190" t="str">
        <f>แยกชั้นปี!D54</f>
        <v>เศรษฐศาสตร์การเงินการคลัง</v>
      </c>
      <c r="E52" s="190" t="str">
        <f>แยกชั้นปี!E54</f>
        <v>ปริญญาตรี</v>
      </c>
      <c r="F52" s="191">
        <v>1</v>
      </c>
      <c r="G52" s="191">
        <v>6</v>
      </c>
      <c r="H52" s="262">
        <f t="shared" si="17"/>
        <v>7</v>
      </c>
      <c r="I52" s="191"/>
      <c r="J52" s="191"/>
      <c r="K52" s="262"/>
      <c r="L52" s="191"/>
      <c r="M52" s="191"/>
      <c r="N52" s="262"/>
      <c r="O52" s="191">
        <f t="shared" si="18"/>
        <v>1</v>
      </c>
      <c r="P52" s="191">
        <f t="shared" si="18"/>
        <v>6</v>
      </c>
      <c r="Q52" s="262">
        <f t="shared" si="19"/>
        <v>7</v>
      </c>
    </row>
    <row r="53" spans="1:17" ht="22.5" x14ac:dyDescent="0.55000000000000004">
      <c r="A53" s="189"/>
      <c r="B53" s="190">
        <f>แยกชั้นปี!B55</f>
        <v>7</v>
      </c>
      <c r="C53" s="190" t="str">
        <f>แยกชั้นปี!C55</f>
        <v>บัญชีบัณฑิต</v>
      </c>
      <c r="D53" s="190" t="str">
        <f>แยกชั้นปี!D55</f>
        <v>การบัญชี</v>
      </c>
      <c r="E53" s="190" t="str">
        <f>แยกชั้นปี!E55</f>
        <v>ปริญญาตรี</v>
      </c>
      <c r="F53" s="191">
        <v>3</v>
      </c>
      <c r="G53" s="191">
        <v>84</v>
      </c>
      <c r="H53" s="262">
        <f t="shared" si="17"/>
        <v>87</v>
      </c>
      <c r="I53" s="191">
        <v>3</v>
      </c>
      <c r="J53" s="191">
        <v>14</v>
      </c>
      <c r="K53" s="262">
        <f t="shared" si="20"/>
        <v>17</v>
      </c>
      <c r="L53" s="191"/>
      <c r="M53" s="191"/>
      <c r="N53" s="262"/>
      <c r="O53" s="191">
        <f t="shared" si="18"/>
        <v>6</v>
      </c>
      <c r="P53" s="191">
        <f t="shared" si="18"/>
        <v>98</v>
      </c>
      <c r="Q53" s="262">
        <f t="shared" si="19"/>
        <v>104</v>
      </c>
    </row>
    <row r="54" spans="1:17" ht="22.5" x14ac:dyDescent="0.55000000000000004">
      <c r="A54" s="284" t="s">
        <v>60</v>
      </c>
      <c r="B54" s="284"/>
      <c r="C54" s="284"/>
      <c r="D54" s="284"/>
      <c r="E54" s="284"/>
      <c r="F54" s="262">
        <f>SUM(F47:F53)</f>
        <v>30</v>
      </c>
      <c r="G54" s="262">
        <f t="shared" ref="G54:Q54" si="21">SUM(G47:G53)</f>
        <v>162</v>
      </c>
      <c r="H54" s="262">
        <f t="shared" si="21"/>
        <v>192</v>
      </c>
      <c r="I54" s="262">
        <f t="shared" si="21"/>
        <v>11</v>
      </c>
      <c r="J54" s="262">
        <f t="shared" si="21"/>
        <v>17</v>
      </c>
      <c r="K54" s="262">
        <f t="shared" si="21"/>
        <v>28</v>
      </c>
      <c r="L54" s="262"/>
      <c r="M54" s="262"/>
      <c r="N54" s="262"/>
      <c r="O54" s="262">
        <f t="shared" si="21"/>
        <v>41</v>
      </c>
      <c r="P54" s="262">
        <f t="shared" si="21"/>
        <v>179</v>
      </c>
      <c r="Q54" s="262">
        <f t="shared" si="21"/>
        <v>220</v>
      </c>
    </row>
    <row r="55" spans="1:17" ht="22.5" x14ac:dyDescent="0.55000000000000004">
      <c r="A55" s="23" t="s">
        <v>61</v>
      </c>
      <c r="B55" s="24"/>
      <c r="C55" s="24"/>
      <c r="D55" s="24"/>
      <c r="E55" s="24"/>
      <c r="F55" s="25"/>
      <c r="G55" s="25"/>
      <c r="H55" s="185"/>
      <c r="I55" s="25"/>
      <c r="J55" s="25"/>
      <c r="K55" s="185"/>
      <c r="L55" s="25"/>
      <c r="M55" s="25"/>
      <c r="N55" s="185"/>
      <c r="O55" s="25"/>
      <c r="P55" s="25"/>
      <c r="Q55" s="185"/>
    </row>
    <row r="56" spans="1:17" ht="22.5" x14ac:dyDescent="0.55000000000000004">
      <c r="A56" s="189"/>
      <c r="B56" s="190">
        <v>1</v>
      </c>
      <c r="C56" s="65" t="s">
        <v>62</v>
      </c>
      <c r="D56" s="65" t="s">
        <v>63</v>
      </c>
      <c r="E56" s="65" t="s">
        <v>14</v>
      </c>
      <c r="F56" s="191">
        <v>14</v>
      </c>
      <c r="G56" s="191">
        <v>39</v>
      </c>
      <c r="H56" s="269">
        <f>SUM(F56:G56)</f>
        <v>53</v>
      </c>
      <c r="I56" s="191">
        <v>7</v>
      </c>
      <c r="J56" s="191">
        <v>3</v>
      </c>
      <c r="K56" s="269">
        <f t="shared" ref="K56:K58" si="22">SUM(I56:J56)</f>
        <v>10</v>
      </c>
      <c r="L56" s="191"/>
      <c r="M56" s="191"/>
      <c r="N56" s="269"/>
      <c r="O56" s="191">
        <f t="shared" ref="O56:P58" si="23">F56+I56</f>
        <v>21</v>
      </c>
      <c r="P56" s="191">
        <f t="shared" si="23"/>
        <v>42</v>
      </c>
      <c r="Q56" s="269">
        <f t="shared" ref="Q56:Q59" si="24">SUM(O56+P56)</f>
        <v>63</v>
      </c>
    </row>
    <row r="57" spans="1:17" ht="22.5" x14ac:dyDescent="0.55000000000000004">
      <c r="A57" s="189"/>
      <c r="B57" s="190">
        <v>2</v>
      </c>
      <c r="C57" s="65" t="s">
        <v>64</v>
      </c>
      <c r="D57" s="65" t="s">
        <v>65</v>
      </c>
      <c r="E57" s="65" t="s">
        <v>14</v>
      </c>
      <c r="F57" s="191">
        <v>15</v>
      </c>
      <c r="G57" s="191">
        <v>23</v>
      </c>
      <c r="H57" s="269">
        <f t="shared" ref="H57:H58" si="25">SUM(F57:G57)</f>
        <v>38</v>
      </c>
      <c r="I57" s="191">
        <v>5</v>
      </c>
      <c r="J57" s="191">
        <v>7</v>
      </c>
      <c r="K57" s="269">
        <f t="shared" si="22"/>
        <v>12</v>
      </c>
      <c r="L57" s="191"/>
      <c r="M57" s="191"/>
      <c r="N57" s="269"/>
      <c r="O57" s="191">
        <f t="shared" si="23"/>
        <v>20</v>
      </c>
      <c r="P57" s="191">
        <f t="shared" si="23"/>
        <v>30</v>
      </c>
      <c r="Q57" s="269">
        <f t="shared" si="24"/>
        <v>50</v>
      </c>
    </row>
    <row r="58" spans="1:17" ht="22.5" x14ac:dyDescent="0.55000000000000004">
      <c r="A58" s="189"/>
      <c r="B58" s="190">
        <v>3</v>
      </c>
      <c r="C58" s="65" t="s">
        <v>66</v>
      </c>
      <c r="D58" s="65" t="s">
        <v>67</v>
      </c>
      <c r="E58" s="65" t="s">
        <v>14</v>
      </c>
      <c r="F58" s="191">
        <v>39</v>
      </c>
      <c r="G58" s="191">
        <v>32</v>
      </c>
      <c r="H58" s="269">
        <f t="shared" si="25"/>
        <v>71</v>
      </c>
      <c r="I58" s="191">
        <v>10</v>
      </c>
      <c r="J58" s="191">
        <v>5</v>
      </c>
      <c r="K58" s="269">
        <f t="shared" si="22"/>
        <v>15</v>
      </c>
      <c r="L58" s="191"/>
      <c r="M58" s="191"/>
      <c r="N58" s="269"/>
      <c r="O58" s="191">
        <f t="shared" si="23"/>
        <v>49</v>
      </c>
      <c r="P58" s="191">
        <f t="shared" si="23"/>
        <v>37</v>
      </c>
      <c r="Q58" s="269">
        <f t="shared" si="24"/>
        <v>86</v>
      </c>
    </row>
    <row r="59" spans="1:17" ht="22.5" x14ac:dyDescent="0.55000000000000004">
      <c r="A59" s="288" t="s">
        <v>68</v>
      </c>
      <c r="B59" s="288"/>
      <c r="C59" s="288"/>
      <c r="D59" s="288"/>
      <c r="E59" s="288"/>
      <c r="F59" s="269">
        <f t="shared" ref="F59:K59" si="26">SUM(F56:F58)</f>
        <v>68</v>
      </c>
      <c r="G59" s="269">
        <f t="shared" si="26"/>
        <v>94</v>
      </c>
      <c r="H59" s="269">
        <f t="shared" si="26"/>
        <v>162</v>
      </c>
      <c r="I59" s="269">
        <f t="shared" si="26"/>
        <v>22</v>
      </c>
      <c r="J59" s="269">
        <f t="shared" si="26"/>
        <v>15</v>
      </c>
      <c r="K59" s="269">
        <f t="shared" si="26"/>
        <v>37</v>
      </c>
      <c r="L59" s="269"/>
      <c r="M59" s="269"/>
      <c r="N59" s="269"/>
      <c r="O59" s="269">
        <f>SUM(O56:O58)</f>
        <v>90</v>
      </c>
      <c r="P59" s="269">
        <f>SUM(P56:P58)</f>
        <v>109</v>
      </c>
      <c r="Q59" s="269">
        <f t="shared" si="24"/>
        <v>199</v>
      </c>
    </row>
    <row r="60" spans="1:17" ht="22.5" x14ac:dyDescent="0.55000000000000004">
      <c r="A60" s="288" t="s">
        <v>134</v>
      </c>
      <c r="B60" s="288"/>
      <c r="C60" s="288"/>
      <c r="D60" s="288"/>
      <c r="E60" s="288"/>
      <c r="F60" s="269">
        <f t="shared" ref="F60:Q60" si="27">SUM(F18+F34+F45+F54+F59)</f>
        <v>340</v>
      </c>
      <c r="G60" s="269">
        <f t="shared" si="27"/>
        <v>927</v>
      </c>
      <c r="H60" s="269">
        <f t="shared" si="27"/>
        <v>1267</v>
      </c>
      <c r="I60" s="269">
        <f t="shared" si="27"/>
        <v>42</v>
      </c>
      <c r="J60" s="269">
        <f t="shared" si="27"/>
        <v>43</v>
      </c>
      <c r="K60" s="269">
        <f t="shared" si="27"/>
        <v>85</v>
      </c>
      <c r="L60" s="269">
        <f t="shared" si="27"/>
        <v>52</v>
      </c>
      <c r="M60" s="269">
        <f t="shared" si="27"/>
        <v>134</v>
      </c>
      <c r="N60" s="269">
        <f t="shared" si="27"/>
        <v>186</v>
      </c>
      <c r="O60" s="269">
        <f t="shared" si="27"/>
        <v>434</v>
      </c>
      <c r="P60" s="269">
        <f t="shared" si="27"/>
        <v>1104</v>
      </c>
      <c r="Q60" s="269">
        <f t="shared" si="27"/>
        <v>1538</v>
      </c>
    </row>
  </sheetData>
  <mergeCells count="12">
    <mergeCell ref="A60:E60"/>
    <mergeCell ref="A1:Q1"/>
    <mergeCell ref="F2:Q2"/>
    <mergeCell ref="F3:H3"/>
    <mergeCell ref="I3:K3"/>
    <mergeCell ref="L3:N3"/>
    <mergeCell ref="O3:Q3"/>
    <mergeCell ref="A18:E18"/>
    <mergeCell ref="A34:E34"/>
    <mergeCell ref="A45:E45"/>
    <mergeCell ref="A54:E54"/>
    <mergeCell ref="A59:E59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rowBreaks count="3" manualBreakCount="3">
    <brk id="19" max="16383" man="1"/>
    <brk id="35" max="16383" man="1"/>
    <brk id="4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71"/>
  <sheetViews>
    <sheetView topLeftCell="A34" zoomScaleNormal="100" zoomScaleSheetLayoutView="85" workbookViewId="0">
      <selection activeCell="C52" sqref="C52"/>
    </sheetView>
  </sheetViews>
  <sheetFormatPr defaultRowHeight="22.5" x14ac:dyDescent="0.55000000000000004"/>
  <cols>
    <col min="1" max="1" width="1.42578125" style="3" customWidth="1"/>
    <col min="2" max="2" width="4.7109375" style="3" customWidth="1"/>
    <col min="3" max="3" width="25.5703125" style="3" bestFit="1" customWidth="1"/>
    <col min="4" max="4" width="41.42578125" style="3" customWidth="1"/>
    <col min="5" max="5" width="16.7109375" style="3" customWidth="1"/>
    <col min="6" max="8" width="9.28515625" style="27" customWidth="1"/>
    <col min="9" max="9" width="9.28515625" style="100" customWidth="1"/>
    <col min="10" max="12" width="9.28515625" style="27" customWidth="1"/>
    <col min="13" max="13" width="9.28515625" style="100" customWidth="1"/>
    <col min="14" max="14" width="9.140625" style="26" customWidth="1"/>
    <col min="15" max="16384" width="9.140625" style="26"/>
  </cols>
  <sheetData>
    <row r="1" spans="1:17" ht="24.75" x14ac:dyDescent="0.6">
      <c r="A1" s="297" t="s">
        <v>165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</row>
    <row r="2" spans="1:17" s="101" customFormat="1" x14ac:dyDescent="0.55000000000000004">
      <c r="A2" s="134"/>
      <c r="B2" s="135"/>
      <c r="C2" s="98"/>
      <c r="D2" s="98"/>
      <c r="E2" s="98"/>
      <c r="F2" s="286" t="s">
        <v>83</v>
      </c>
      <c r="G2" s="286"/>
      <c r="H2" s="286"/>
      <c r="I2" s="286"/>
      <c r="J2" s="286" t="s">
        <v>73</v>
      </c>
      <c r="K2" s="286"/>
      <c r="L2" s="286"/>
      <c r="M2" s="286"/>
      <c r="N2" s="286" t="s">
        <v>137</v>
      </c>
      <c r="O2" s="286"/>
      <c r="P2" s="286"/>
      <c r="Q2" s="286"/>
    </row>
    <row r="3" spans="1:17" s="101" customFormat="1" x14ac:dyDescent="0.55000000000000004">
      <c r="A3" s="136"/>
      <c r="B3" s="137" t="s">
        <v>2</v>
      </c>
      <c r="C3" s="138" t="s">
        <v>3</v>
      </c>
      <c r="D3" s="138" t="s">
        <v>4</v>
      </c>
      <c r="E3" s="138" t="s">
        <v>5</v>
      </c>
      <c r="F3" s="139" t="s">
        <v>84</v>
      </c>
      <c r="G3" s="140" t="s">
        <v>84</v>
      </c>
      <c r="H3" s="141" t="s">
        <v>84</v>
      </c>
      <c r="I3" s="98" t="s">
        <v>10</v>
      </c>
      <c r="J3" s="139" t="s">
        <v>84</v>
      </c>
      <c r="K3" s="140" t="s">
        <v>84</v>
      </c>
      <c r="L3" s="141" t="s">
        <v>84</v>
      </c>
      <c r="M3" s="98" t="s">
        <v>10</v>
      </c>
      <c r="N3" s="139" t="s">
        <v>84</v>
      </c>
      <c r="O3" s="279" t="s">
        <v>84</v>
      </c>
      <c r="P3" s="141" t="s">
        <v>84</v>
      </c>
      <c r="Q3" s="98" t="s">
        <v>10</v>
      </c>
    </row>
    <row r="4" spans="1:17" s="101" customFormat="1" x14ac:dyDescent="0.55000000000000004">
      <c r="A4" s="142"/>
      <c r="B4" s="143"/>
      <c r="C4" s="99"/>
      <c r="D4" s="99"/>
      <c r="E4" s="99" t="s">
        <v>7</v>
      </c>
      <c r="F4" s="144" t="s">
        <v>85</v>
      </c>
      <c r="G4" s="145" t="s">
        <v>86</v>
      </c>
      <c r="H4" s="146" t="s">
        <v>87</v>
      </c>
      <c r="I4" s="99" t="s">
        <v>112</v>
      </c>
      <c r="J4" s="144" t="s">
        <v>85</v>
      </c>
      <c r="K4" s="145" t="s">
        <v>86</v>
      </c>
      <c r="L4" s="146" t="s">
        <v>87</v>
      </c>
      <c r="M4" s="99" t="s">
        <v>112</v>
      </c>
      <c r="N4" s="144" t="s">
        <v>85</v>
      </c>
      <c r="O4" s="145" t="s">
        <v>86</v>
      </c>
      <c r="P4" s="146" t="s">
        <v>87</v>
      </c>
      <c r="Q4" s="280" t="s">
        <v>112</v>
      </c>
    </row>
    <row r="5" spans="1:17" s="101" customFormat="1" x14ac:dyDescent="0.55000000000000004">
      <c r="A5" s="198" t="s">
        <v>11</v>
      </c>
      <c r="B5" s="199"/>
      <c r="C5" s="200"/>
      <c r="D5" s="200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</row>
    <row r="6" spans="1:17" x14ac:dyDescent="0.55000000000000004">
      <c r="A6" s="30"/>
      <c r="B6" s="152">
        <f>แยกชั้นปี!B6</f>
        <v>1</v>
      </c>
      <c r="C6" s="152" t="str">
        <f>แยกชั้นปี!C6</f>
        <v>วิทยาศาสตรบัณฑิต</v>
      </c>
      <c r="D6" s="152" t="str">
        <f>แยกชั้นปี!D6</f>
        <v>วิทยาการคอมพิวเตอร์</v>
      </c>
      <c r="E6" s="152" t="str">
        <f>แยกชั้นปี!E6</f>
        <v>ปริญญาตรี</v>
      </c>
      <c r="F6" s="197">
        <f>แยกชั้นปี!Z6</f>
        <v>88</v>
      </c>
      <c r="G6" s="103"/>
      <c r="H6" s="29"/>
      <c r="I6" s="196">
        <f t="shared" ref="I6:I18" si="0">SUM(F6:H6)</f>
        <v>88</v>
      </c>
      <c r="J6" s="197">
        <f>แยกชั้นปี!H6</f>
        <v>43</v>
      </c>
      <c r="K6" s="103"/>
      <c r="L6" s="29"/>
      <c r="M6" s="196">
        <f>SUM(J6:L6)</f>
        <v>43</v>
      </c>
      <c r="N6" s="266">
        <f>จบปี65!H6</f>
        <v>2</v>
      </c>
      <c r="O6" s="103"/>
      <c r="P6" s="29"/>
      <c r="Q6" s="264">
        <f>SUM(N6:P6)</f>
        <v>2</v>
      </c>
    </row>
    <row r="7" spans="1:17" x14ac:dyDescent="0.55000000000000004">
      <c r="A7" s="30"/>
      <c r="B7" s="152">
        <f>แยกชั้นปี!B7</f>
        <v>2</v>
      </c>
      <c r="C7" s="152" t="str">
        <f>แยกชั้นปี!C7</f>
        <v>วิทยาศาสตรบัณฑิต</v>
      </c>
      <c r="D7" s="152" t="str">
        <f>แยกชั้นปี!D7</f>
        <v>เทคโนโลยีคอมพิวเตอร์และดิจิทัล</v>
      </c>
      <c r="E7" s="152" t="str">
        <f>แยกชั้นปี!E7</f>
        <v>ปริญญาตรี</v>
      </c>
      <c r="F7" s="197">
        <f>แยกชั้นปี!Z7</f>
        <v>93</v>
      </c>
      <c r="G7" s="103">
        <f>แยกชั้นปี!AR7</f>
        <v>19</v>
      </c>
      <c r="H7" s="29"/>
      <c r="I7" s="196">
        <f t="shared" si="0"/>
        <v>112</v>
      </c>
      <c r="J7" s="197">
        <f>แยกชั้นปี!H7</f>
        <v>14</v>
      </c>
      <c r="K7" s="103">
        <f>แยกชั้นปี!AC7</f>
        <v>4</v>
      </c>
      <c r="L7" s="29"/>
      <c r="M7" s="196">
        <f t="shared" ref="M7:M18" si="1">SUM(J7:L7)</f>
        <v>18</v>
      </c>
      <c r="N7" s="266">
        <f>จบปี65!H7</f>
        <v>4</v>
      </c>
      <c r="O7" s="103"/>
      <c r="P7" s="29"/>
      <c r="Q7" s="264">
        <f t="shared" ref="Q7:Q17" si="2">SUM(N7:P7)</f>
        <v>4</v>
      </c>
    </row>
    <row r="8" spans="1:17" x14ac:dyDescent="0.55000000000000004">
      <c r="A8" s="30"/>
      <c r="B8" s="152">
        <f>แยกชั้นปี!B8</f>
        <v>3</v>
      </c>
      <c r="C8" s="152" t="str">
        <f>แยกชั้นปี!C8</f>
        <v>วิศวกรรมศาสตรบัณฑิต</v>
      </c>
      <c r="D8" s="152" t="str">
        <f>แยกชั้นปี!D8</f>
        <v>วิศวกรรมซอฟต์แวร์</v>
      </c>
      <c r="E8" s="152" t="str">
        <f>แยกชั้นปี!E8</f>
        <v>ปริญญาตรี</v>
      </c>
      <c r="F8" s="197">
        <f>แยกชั้นปี!Z8</f>
        <v>65</v>
      </c>
      <c r="G8" s="103"/>
      <c r="H8" s="29"/>
      <c r="I8" s="196">
        <f t="shared" si="0"/>
        <v>65</v>
      </c>
      <c r="J8" s="197">
        <f>แยกชั้นปี!H8</f>
        <v>13</v>
      </c>
      <c r="K8" s="103"/>
      <c r="L8" s="29"/>
      <c r="M8" s="196">
        <f t="shared" si="1"/>
        <v>13</v>
      </c>
      <c r="N8" s="266">
        <f>จบปี65!H8</f>
        <v>9</v>
      </c>
      <c r="O8" s="103"/>
      <c r="P8" s="29"/>
      <c r="Q8" s="264">
        <f t="shared" si="2"/>
        <v>9</v>
      </c>
    </row>
    <row r="9" spans="1:17" x14ac:dyDescent="0.55000000000000004">
      <c r="A9" s="30"/>
      <c r="B9" s="152">
        <f>แยกชั้นปี!B9</f>
        <v>4</v>
      </c>
      <c r="C9" s="152" t="str">
        <f>แยกชั้นปี!C9</f>
        <v>วิทยาศาสตรบัณฑิต</v>
      </c>
      <c r="D9" s="152" t="str">
        <f>แยกชั้นปี!D9</f>
        <v>สาธารณสุขชุมชน</v>
      </c>
      <c r="E9" s="152" t="str">
        <f>แยกชั้นปี!E9</f>
        <v>ปริญญาตรี</v>
      </c>
      <c r="F9" s="197">
        <f>แยกชั้นปี!Z9</f>
        <v>296</v>
      </c>
      <c r="G9" s="103"/>
      <c r="H9" s="29"/>
      <c r="I9" s="196">
        <f t="shared" si="0"/>
        <v>296</v>
      </c>
      <c r="J9" s="197">
        <f>แยกชั้นปี!H9</f>
        <v>59</v>
      </c>
      <c r="K9" s="103"/>
      <c r="L9" s="29"/>
      <c r="M9" s="196">
        <f t="shared" si="1"/>
        <v>59</v>
      </c>
      <c r="N9" s="266">
        <f>จบปี65!H9</f>
        <v>20</v>
      </c>
      <c r="O9" s="103"/>
      <c r="P9" s="29"/>
      <c r="Q9" s="264">
        <f t="shared" si="2"/>
        <v>20</v>
      </c>
    </row>
    <row r="10" spans="1:17" x14ac:dyDescent="0.55000000000000004">
      <c r="A10" s="30"/>
      <c r="B10" s="152">
        <f>แยกชั้นปี!B10</f>
        <v>5</v>
      </c>
      <c r="C10" s="152" t="str">
        <f>แยกชั้นปี!C10</f>
        <v>วิทยาศาสตรบัณฑิต</v>
      </c>
      <c r="D10" s="152" t="str">
        <f>แยกชั้นปี!D10</f>
        <v>วิทยาศาสตร์การกีฬา</v>
      </c>
      <c r="E10" s="152" t="str">
        <f>แยกชั้นปี!E10</f>
        <v>ปริญญาตรี</v>
      </c>
      <c r="F10" s="197">
        <f>แยกชั้นปี!Z10</f>
        <v>427</v>
      </c>
      <c r="G10" s="103"/>
      <c r="H10" s="29"/>
      <c r="I10" s="196">
        <f t="shared" si="0"/>
        <v>427</v>
      </c>
      <c r="J10" s="197">
        <f>แยกชั้นปี!H10</f>
        <v>87</v>
      </c>
      <c r="K10" s="103"/>
      <c r="L10" s="29"/>
      <c r="M10" s="196">
        <f t="shared" si="1"/>
        <v>87</v>
      </c>
      <c r="N10" s="266">
        <f>จบปี65!H10</f>
        <v>71</v>
      </c>
      <c r="O10" s="103"/>
      <c r="P10" s="29"/>
      <c r="Q10" s="264">
        <f t="shared" si="2"/>
        <v>71</v>
      </c>
    </row>
    <row r="11" spans="1:17" x14ac:dyDescent="0.55000000000000004">
      <c r="A11" s="30"/>
      <c r="B11" s="152">
        <f>แยกชั้นปี!B11</f>
        <v>6</v>
      </c>
      <c r="C11" s="152" t="str">
        <f>แยกชั้นปี!C11</f>
        <v>วิทยาศาสตรบัณฑิต</v>
      </c>
      <c r="D11" s="152" t="str">
        <f>แยกชั้นปี!D11</f>
        <v>วิทยาศาสตร์สิ่งแวดล้อม</v>
      </c>
      <c r="E11" s="152" t="str">
        <f>แยกชั้นปี!E11</f>
        <v>ปริญญาตรี</v>
      </c>
      <c r="F11" s="197">
        <f>แยกชั้นปี!Z11</f>
        <v>25</v>
      </c>
      <c r="G11" s="103"/>
      <c r="H11" s="29"/>
      <c r="I11" s="196">
        <f t="shared" si="0"/>
        <v>25</v>
      </c>
      <c r="J11" s="197">
        <f>แยกชั้นปี!H11</f>
        <v>0</v>
      </c>
      <c r="K11" s="103"/>
      <c r="L11" s="29"/>
      <c r="M11" s="196">
        <f t="shared" si="1"/>
        <v>0</v>
      </c>
      <c r="N11" s="266">
        <f>จบปี65!H11</f>
        <v>9</v>
      </c>
      <c r="O11" s="103"/>
      <c r="P11" s="29"/>
      <c r="Q11" s="264">
        <f t="shared" si="2"/>
        <v>9</v>
      </c>
    </row>
    <row r="12" spans="1:17" x14ac:dyDescent="0.55000000000000004">
      <c r="A12" s="30"/>
      <c r="B12" s="152">
        <f>แยกชั้นปี!B12</f>
        <v>7</v>
      </c>
      <c r="C12" s="152" t="str">
        <f>แยกชั้นปี!C12</f>
        <v>วิศวกรรมศาสตรบัณฑิต</v>
      </c>
      <c r="D12" s="152" t="str">
        <f>แยกชั้นปี!D12</f>
        <v>วิศวกรรมโลจิสติกส์</v>
      </c>
      <c r="E12" s="152" t="str">
        <f>แยกชั้นปี!E12</f>
        <v>ปริญญาตรี</v>
      </c>
      <c r="F12" s="197">
        <f>แยกชั้นปี!Z12</f>
        <v>100</v>
      </c>
      <c r="G12" s="103"/>
      <c r="H12" s="29"/>
      <c r="I12" s="196">
        <f t="shared" si="0"/>
        <v>100</v>
      </c>
      <c r="J12" s="197">
        <f>แยกชั้นปี!H12</f>
        <v>14</v>
      </c>
      <c r="K12" s="103"/>
      <c r="L12" s="29"/>
      <c r="M12" s="196">
        <f t="shared" si="1"/>
        <v>14</v>
      </c>
      <c r="N12" s="266">
        <f>จบปี65!H12</f>
        <v>19</v>
      </c>
      <c r="O12" s="103"/>
      <c r="P12" s="29"/>
      <c r="Q12" s="264">
        <f t="shared" si="2"/>
        <v>19</v>
      </c>
    </row>
    <row r="13" spans="1:17" x14ac:dyDescent="0.55000000000000004">
      <c r="A13" s="30"/>
      <c r="B13" s="152">
        <f>แยกชั้นปี!B13</f>
        <v>8</v>
      </c>
      <c r="C13" s="152" t="str">
        <f>แยกชั้นปี!C13</f>
        <v>วิทยาศาสตรบัณฑิต</v>
      </c>
      <c r="D13" s="152" t="str">
        <f>แยกชั้นปี!D13</f>
        <v>วิทยาศาสตร์และเทคโนโลยีการอาหาร</v>
      </c>
      <c r="E13" s="152" t="str">
        <f>แยกชั้นปี!E13</f>
        <v>ปริญญาตรี</v>
      </c>
      <c r="F13" s="197">
        <f>แยกชั้นปี!Z13</f>
        <v>29</v>
      </c>
      <c r="G13" s="103"/>
      <c r="H13" s="29"/>
      <c r="I13" s="196">
        <f t="shared" si="0"/>
        <v>29</v>
      </c>
      <c r="J13" s="197">
        <f>แยกชั้นปี!H13</f>
        <v>8</v>
      </c>
      <c r="K13" s="103"/>
      <c r="L13" s="29"/>
      <c r="M13" s="196">
        <f t="shared" si="1"/>
        <v>8</v>
      </c>
      <c r="N13" s="266">
        <f>จบปี65!H13</f>
        <v>6</v>
      </c>
      <c r="O13" s="103"/>
      <c r="P13" s="29"/>
      <c r="Q13" s="264">
        <f t="shared" si="2"/>
        <v>6</v>
      </c>
    </row>
    <row r="14" spans="1:17" x14ac:dyDescent="0.55000000000000004">
      <c r="A14" s="30"/>
      <c r="B14" s="152">
        <f>แยกชั้นปี!B14</f>
        <v>9</v>
      </c>
      <c r="C14" s="152" t="str">
        <f>แยกชั้นปี!C14</f>
        <v>วิทยาศาสตรบัณฑิต</v>
      </c>
      <c r="D14" s="152" t="str">
        <f>แยกชั้นปี!D14</f>
        <v>เทคโนโลยีการเกษตร</v>
      </c>
      <c r="E14" s="152" t="str">
        <f>แยกชั้นปี!E14</f>
        <v>ปริญญาตรี</v>
      </c>
      <c r="F14" s="197">
        <f>แยกชั้นปี!Z14</f>
        <v>61</v>
      </c>
      <c r="G14" s="103"/>
      <c r="H14" s="29"/>
      <c r="I14" s="196">
        <f t="shared" si="0"/>
        <v>61</v>
      </c>
      <c r="J14" s="197">
        <f>แยกชั้นปี!H14</f>
        <v>16</v>
      </c>
      <c r="K14" s="103"/>
      <c r="L14" s="29"/>
      <c r="M14" s="196">
        <f t="shared" si="1"/>
        <v>16</v>
      </c>
      <c r="N14" s="266">
        <f>จบปี65!H14</f>
        <v>7</v>
      </c>
      <c r="O14" s="103"/>
      <c r="P14" s="29"/>
      <c r="Q14" s="264">
        <f t="shared" si="2"/>
        <v>7</v>
      </c>
    </row>
    <row r="15" spans="1:17" x14ac:dyDescent="0.55000000000000004">
      <c r="A15" s="30"/>
      <c r="B15" s="152">
        <f>แยกชั้นปี!B15</f>
        <v>10</v>
      </c>
      <c r="C15" s="152" t="str">
        <f>แยกชั้นปี!C15</f>
        <v>วิทยาศาสตรบัณฑิต</v>
      </c>
      <c r="D15" s="152" t="str">
        <f>แยกชั้นปี!D15</f>
        <v>เทคโนโลยีการจัดการอุตสาหกรรม</v>
      </c>
      <c r="E15" s="152" t="str">
        <f>แยกชั้นปี!E15</f>
        <v>ปริญญาตรี</v>
      </c>
      <c r="F15" s="197">
        <f>แยกชั้นปี!Z15</f>
        <v>41</v>
      </c>
      <c r="G15" s="103"/>
      <c r="H15" s="29"/>
      <c r="I15" s="196">
        <f t="shared" si="0"/>
        <v>41</v>
      </c>
      <c r="J15" s="197">
        <f>แยกชั้นปี!H15</f>
        <v>9</v>
      </c>
      <c r="K15" s="103"/>
      <c r="L15" s="29"/>
      <c r="M15" s="196">
        <f t="shared" si="1"/>
        <v>9</v>
      </c>
      <c r="N15" s="266">
        <f>จบปี65!H15</f>
        <v>13</v>
      </c>
      <c r="O15" s="103"/>
      <c r="P15" s="29"/>
      <c r="Q15" s="264">
        <f t="shared" si="2"/>
        <v>13</v>
      </c>
    </row>
    <row r="16" spans="1:17" x14ac:dyDescent="0.55000000000000004">
      <c r="A16" s="30"/>
      <c r="B16" s="152">
        <f>แยกชั้นปี!B16</f>
        <v>11</v>
      </c>
      <c r="C16" s="152" t="str">
        <f>แยกชั้นปี!C16</f>
        <v>เทคโนโลยีบัณฑิต</v>
      </c>
      <c r="D16" s="152" t="str">
        <f>แยกชั้นปี!D16</f>
        <v>ออกแบบผลิตภัณฑ์อุตสาหกรรม</v>
      </c>
      <c r="E16" s="152" t="str">
        <f>แยกชั้นปี!E16</f>
        <v>ปริญญาตรี</v>
      </c>
      <c r="F16" s="197">
        <f>แยกชั้นปี!Z16</f>
        <v>28</v>
      </c>
      <c r="G16" s="103"/>
      <c r="H16" s="29"/>
      <c r="I16" s="196">
        <f t="shared" si="0"/>
        <v>28</v>
      </c>
      <c r="J16" s="197">
        <f>แยกชั้นปี!H16</f>
        <v>8</v>
      </c>
      <c r="K16" s="103"/>
      <c r="L16" s="29"/>
      <c r="M16" s="196">
        <f t="shared" si="1"/>
        <v>8</v>
      </c>
      <c r="N16" s="266">
        <f>จบปี65!H16</f>
        <v>13</v>
      </c>
      <c r="O16" s="103"/>
      <c r="P16" s="29"/>
      <c r="Q16" s="264">
        <f t="shared" si="2"/>
        <v>13</v>
      </c>
    </row>
    <row r="17" spans="1:17" x14ac:dyDescent="0.55000000000000004">
      <c r="A17" s="30"/>
      <c r="B17" s="152">
        <f>แยกชั้นปี!B17</f>
        <v>12</v>
      </c>
      <c r="C17" s="152" t="str">
        <f>แยกชั้นปี!C17</f>
        <v>เทคโนโลยีบัณฑิต</v>
      </c>
      <c r="D17" s="152" t="str">
        <f>แยกชั้นปี!D17</f>
        <v>เทคโนโลยีโยธาและสถาปัตยกรรม</v>
      </c>
      <c r="E17" s="152" t="str">
        <f>แยกชั้นปี!E17</f>
        <v>ปริญญาตรี</v>
      </c>
      <c r="F17" s="197">
        <f>แยกชั้นปี!Z17</f>
        <v>106</v>
      </c>
      <c r="G17" s="103">
        <f>แยกชั้นปี!AR17</f>
        <v>37</v>
      </c>
      <c r="H17" s="29"/>
      <c r="I17" s="196">
        <f t="shared" si="0"/>
        <v>143</v>
      </c>
      <c r="J17" s="197">
        <f>แยกชั้นปี!H17</f>
        <v>23</v>
      </c>
      <c r="K17" s="103">
        <f>แยกชั้นปี!AC17</f>
        <v>8</v>
      </c>
      <c r="L17" s="29"/>
      <c r="M17" s="196">
        <f t="shared" si="1"/>
        <v>31</v>
      </c>
      <c r="N17" s="266">
        <f>จบปี65!H17</f>
        <v>12</v>
      </c>
      <c r="O17" s="103">
        <f>จบปี65!K17</f>
        <v>8</v>
      </c>
      <c r="P17" s="29"/>
      <c r="Q17" s="264">
        <f t="shared" si="2"/>
        <v>20</v>
      </c>
    </row>
    <row r="18" spans="1:17" x14ac:dyDescent="0.55000000000000004">
      <c r="A18" s="30"/>
      <c r="B18" s="152">
        <f>แยกชั้นปี!B18</f>
        <v>13</v>
      </c>
      <c r="C18" s="152" t="str">
        <f>แยกชั้นปี!C18</f>
        <v>วิทยาศาสตรบัณฑิต</v>
      </c>
      <c r="D18" s="152" t="str">
        <f>แยกชั้นปี!D18</f>
        <v>อาชีวอนามัยและความปลอดภัย</v>
      </c>
      <c r="E18" s="152" t="str">
        <f>แยกชั้นปี!E18</f>
        <v>ปริญญาตรี</v>
      </c>
      <c r="F18" s="197">
        <f>แยกชั้นปี!Z18</f>
        <v>122</v>
      </c>
      <c r="G18" s="103"/>
      <c r="H18" s="29"/>
      <c r="I18" s="196">
        <f t="shared" si="0"/>
        <v>122</v>
      </c>
      <c r="J18" s="197">
        <f>แยกชั้นปี!H18</f>
        <v>36</v>
      </c>
      <c r="K18" s="103"/>
      <c r="L18" s="29"/>
      <c r="M18" s="196">
        <f t="shared" si="1"/>
        <v>36</v>
      </c>
      <c r="N18" s="266"/>
      <c r="O18" s="103"/>
      <c r="P18" s="29"/>
      <c r="Q18" s="264"/>
    </row>
    <row r="19" spans="1:17" s="101" customFormat="1" x14ac:dyDescent="0.55000000000000004">
      <c r="A19" s="299" t="s">
        <v>21</v>
      </c>
      <c r="B19" s="299"/>
      <c r="C19" s="299"/>
      <c r="D19" s="299"/>
      <c r="E19" s="299"/>
      <c r="F19" s="202">
        <f>SUM(F6:F18)</f>
        <v>1481</v>
      </c>
      <c r="G19" s="202">
        <f t="shared" ref="G19:M19" si="3">SUM(G6:G18)</f>
        <v>56</v>
      </c>
      <c r="H19" s="202"/>
      <c r="I19" s="202">
        <f t="shared" si="3"/>
        <v>1537</v>
      </c>
      <c r="J19" s="202">
        <f t="shared" si="3"/>
        <v>330</v>
      </c>
      <c r="K19" s="202">
        <f t="shared" si="3"/>
        <v>12</v>
      </c>
      <c r="L19" s="202"/>
      <c r="M19" s="202">
        <f t="shared" si="3"/>
        <v>342</v>
      </c>
      <c r="N19" s="274">
        <f t="shared" ref="N19:O19" si="4">SUM(N6:N18)</f>
        <v>185</v>
      </c>
      <c r="O19" s="274">
        <f t="shared" si="4"/>
        <v>8</v>
      </c>
      <c r="P19" s="274"/>
      <c r="Q19" s="274">
        <f t="shared" ref="Q19" si="5">SUM(Q6:Q18)</f>
        <v>193</v>
      </c>
    </row>
    <row r="20" spans="1:17" s="101" customFormat="1" x14ac:dyDescent="0.55000000000000004">
      <c r="A20" s="203" t="s">
        <v>22</v>
      </c>
      <c r="B20" s="203"/>
      <c r="C20" s="204"/>
      <c r="D20" s="205"/>
      <c r="E20" s="205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</row>
    <row r="21" spans="1:17" x14ac:dyDescent="0.55000000000000004">
      <c r="A21" s="30"/>
      <c r="B21" s="152">
        <f>แยกชั้นปี!B21</f>
        <v>1</v>
      </c>
      <c r="C21" s="152" t="str">
        <f>แยกชั้นปี!C21</f>
        <v>ครุศาสตรบัณฑิต</v>
      </c>
      <c r="D21" s="152" t="str">
        <f>แยกชั้นปี!D21</f>
        <v>การศึกษาปฐมวัย</v>
      </c>
      <c r="E21" s="152" t="str">
        <f>แยกชั้นปี!E21</f>
        <v>ปริญญาตรี</v>
      </c>
      <c r="F21" s="197">
        <f>แยกชั้นปี!Z21</f>
        <v>319</v>
      </c>
      <c r="G21" s="103"/>
      <c r="H21" s="29"/>
      <c r="I21" s="196">
        <f t="shared" ref="I21:I35" si="6">SUM(F21:H21)</f>
        <v>319</v>
      </c>
      <c r="J21" s="197">
        <f>แยกชั้นปี!H21</f>
        <v>60</v>
      </c>
      <c r="K21" s="103"/>
      <c r="L21" s="29"/>
      <c r="M21" s="196">
        <f t="shared" ref="M21:M35" si="7">SUM(J21:L21)</f>
        <v>60</v>
      </c>
      <c r="N21" s="266">
        <f>จบปี65!H20</f>
        <v>54</v>
      </c>
      <c r="O21" s="103"/>
      <c r="P21" s="29"/>
      <c r="Q21" s="264">
        <f t="shared" ref="Q21:Q33" si="8">SUM(N21:P21)</f>
        <v>54</v>
      </c>
    </row>
    <row r="22" spans="1:17" x14ac:dyDescent="0.55000000000000004">
      <c r="A22" s="30"/>
      <c r="B22" s="152">
        <f>แยกชั้นปี!B22</f>
        <v>2</v>
      </c>
      <c r="C22" s="152" t="str">
        <f>แยกชั้นปี!C22</f>
        <v>ครุศาสตรบัณฑิต</v>
      </c>
      <c r="D22" s="152" t="str">
        <f>แยกชั้นปี!D22</f>
        <v>คณิตศาสตร์</v>
      </c>
      <c r="E22" s="152" t="str">
        <f>แยกชั้นปี!E22</f>
        <v>ปริญญาตรี</v>
      </c>
      <c r="F22" s="197">
        <f>แยกชั้นปี!Z22</f>
        <v>303</v>
      </c>
      <c r="G22" s="103"/>
      <c r="H22" s="29"/>
      <c r="I22" s="196">
        <f t="shared" si="6"/>
        <v>303</v>
      </c>
      <c r="J22" s="197">
        <f>แยกชั้นปี!H22</f>
        <v>61</v>
      </c>
      <c r="K22" s="103"/>
      <c r="L22" s="29"/>
      <c r="M22" s="196">
        <f t="shared" si="7"/>
        <v>61</v>
      </c>
      <c r="N22" s="266">
        <f>จบปี65!H21</f>
        <v>55</v>
      </c>
      <c r="O22" s="103"/>
      <c r="P22" s="29"/>
      <c r="Q22" s="264">
        <f t="shared" si="8"/>
        <v>55</v>
      </c>
    </row>
    <row r="23" spans="1:17" x14ac:dyDescent="0.55000000000000004">
      <c r="A23" s="30"/>
      <c r="B23" s="152">
        <f>แยกชั้นปี!B23</f>
        <v>3</v>
      </c>
      <c r="C23" s="152" t="str">
        <f>แยกชั้นปี!C23</f>
        <v>ครุศาสตรบัณฑิต</v>
      </c>
      <c r="D23" s="152" t="str">
        <f>แยกชั้นปี!D23</f>
        <v>คอมพิวเตอร์ศึกษา</v>
      </c>
      <c r="E23" s="152" t="str">
        <f>แยกชั้นปี!E23</f>
        <v>ปริญญาตรี</v>
      </c>
      <c r="F23" s="197">
        <f>แยกชั้นปี!Z23</f>
        <v>280</v>
      </c>
      <c r="G23" s="103"/>
      <c r="H23" s="29"/>
      <c r="I23" s="196">
        <f t="shared" si="6"/>
        <v>280</v>
      </c>
      <c r="J23" s="197">
        <f>แยกชั้นปี!H23</f>
        <v>60</v>
      </c>
      <c r="K23" s="103"/>
      <c r="L23" s="29"/>
      <c r="M23" s="196">
        <f t="shared" si="7"/>
        <v>60</v>
      </c>
      <c r="N23" s="266">
        <f>จบปี65!H22</f>
        <v>16</v>
      </c>
      <c r="O23" s="103"/>
      <c r="P23" s="29"/>
      <c r="Q23" s="264">
        <f t="shared" si="8"/>
        <v>16</v>
      </c>
    </row>
    <row r="24" spans="1:17" x14ac:dyDescent="0.55000000000000004">
      <c r="A24" s="30"/>
      <c r="B24" s="152">
        <f>แยกชั้นปี!B24</f>
        <v>4</v>
      </c>
      <c r="C24" s="152" t="str">
        <f>แยกชั้นปี!C24</f>
        <v>ครุศาสตรบัณฑิต</v>
      </c>
      <c r="D24" s="152" t="str">
        <f>แยกชั้นปี!D24</f>
        <v>ภาษาอังกฤษ</v>
      </c>
      <c r="E24" s="152" t="str">
        <f>แยกชั้นปี!E24</f>
        <v>ปริญญาตรี</v>
      </c>
      <c r="F24" s="197">
        <f>แยกชั้นปี!Z24</f>
        <v>311</v>
      </c>
      <c r="G24" s="103"/>
      <c r="H24" s="29"/>
      <c r="I24" s="196">
        <f t="shared" si="6"/>
        <v>311</v>
      </c>
      <c r="J24" s="197">
        <f>แยกชั้นปี!H24</f>
        <v>61</v>
      </c>
      <c r="K24" s="103"/>
      <c r="L24" s="29"/>
      <c r="M24" s="196">
        <f t="shared" si="7"/>
        <v>61</v>
      </c>
      <c r="N24" s="266">
        <f>จบปี65!H23</f>
        <v>53</v>
      </c>
      <c r="O24" s="103"/>
      <c r="P24" s="29"/>
      <c r="Q24" s="264">
        <f t="shared" si="8"/>
        <v>53</v>
      </c>
    </row>
    <row r="25" spans="1:17" x14ac:dyDescent="0.55000000000000004">
      <c r="A25" s="30"/>
      <c r="B25" s="152">
        <f>แยกชั้นปี!B25</f>
        <v>5</v>
      </c>
      <c r="C25" s="152" t="str">
        <f>แยกชั้นปี!C25</f>
        <v>ครุศาสตรบัณฑิต</v>
      </c>
      <c r="D25" s="152" t="str">
        <f>แยกชั้นปี!D25</f>
        <v>ภาษาไทย</v>
      </c>
      <c r="E25" s="152" t="str">
        <f>แยกชั้นปี!E25</f>
        <v>ปริญญาตรี</v>
      </c>
      <c r="F25" s="197">
        <f>แยกชั้นปี!Z25</f>
        <v>317</v>
      </c>
      <c r="G25" s="103"/>
      <c r="H25" s="29"/>
      <c r="I25" s="196">
        <f t="shared" si="6"/>
        <v>317</v>
      </c>
      <c r="J25" s="197">
        <f>แยกชั้นปี!H25</f>
        <v>60</v>
      </c>
      <c r="K25" s="103"/>
      <c r="L25" s="29"/>
      <c r="M25" s="196">
        <f t="shared" si="7"/>
        <v>60</v>
      </c>
      <c r="N25" s="266">
        <f>จบปี65!H24</f>
        <v>59</v>
      </c>
      <c r="O25" s="103"/>
      <c r="P25" s="29"/>
      <c r="Q25" s="264">
        <f t="shared" si="8"/>
        <v>59</v>
      </c>
    </row>
    <row r="26" spans="1:17" x14ac:dyDescent="0.55000000000000004">
      <c r="A26" s="30"/>
      <c r="B26" s="152">
        <f>แยกชั้นปี!B26</f>
        <v>6</v>
      </c>
      <c r="C26" s="152" t="str">
        <f>แยกชั้นปี!C26</f>
        <v>ครุศาสตรบัณฑิต</v>
      </c>
      <c r="D26" s="152" t="str">
        <f>แยกชั้นปี!D26</f>
        <v>สังคมศึกษา</v>
      </c>
      <c r="E26" s="152" t="str">
        <f>แยกชั้นปี!E26</f>
        <v>ปริญญาตรี</v>
      </c>
      <c r="F26" s="197">
        <f>แยกชั้นปี!Z26</f>
        <v>307</v>
      </c>
      <c r="G26" s="103"/>
      <c r="H26" s="29"/>
      <c r="I26" s="196">
        <f t="shared" si="6"/>
        <v>307</v>
      </c>
      <c r="J26" s="197">
        <f>แยกชั้นปี!H26</f>
        <v>60</v>
      </c>
      <c r="K26" s="103"/>
      <c r="L26" s="29"/>
      <c r="M26" s="196">
        <f t="shared" si="7"/>
        <v>60</v>
      </c>
      <c r="N26" s="266">
        <f>จบปี65!H25</f>
        <v>57</v>
      </c>
      <c r="O26" s="103"/>
      <c r="P26" s="29"/>
      <c r="Q26" s="264">
        <f t="shared" si="8"/>
        <v>57</v>
      </c>
    </row>
    <row r="27" spans="1:17" x14ac:dyDescent="0.55000000000000004">
      <c r="A27" s="30"/>
      <c r="B27" s="152">
        <f>แยกชั้นปี!B27</f>
        <v>7</v>
      </c>
      <c r="C27" s="152" t="str">
        <f>แยกชั้นปี!C27</f>
        <v>ครุศาสตรบัณฑิต</v>
      </c>
      <c r="D27" s="152" t="str">
        <f>แยกชั้นปี!D27</f>
        <v>การประถมศึกษา</v>
      </c>
      <c r="E27" s="152" t="str">
        <f>แยกชั้นปี!E27</f>
        <v>ปริญญาตรี</v>
      </c>
      <c r="F27" s="197">
        <f>แยกชั้นปี!Z27</f>
        <v>316</v>
      </c>
      <c r="G27" s="103"/>
      <c r="H27" s="29"/>
      <c r="I27" s="196">
        <f t="shared" si="6"/>
        <v>316</v>
      </c>
      <c r="J27" s="197">
        <f>แยกชั้นปี!H27</f>
        <v>60</v>
      </c>
      <c r="K27" s="103"/>
      <c r="L27" s="29"/>
      <c r="M27" s="196">
        <f t="shared" si="7"/>
        <v>60</v>
      </c>
      <c r="N27" s="266">
        <f>จบปี65!H26</f>
        <v>63</v>
      </c>
      <c r="O27" s="103"/>
      <c r="P27" s="29"/>
      <c r="Q27" s="264">
        <f t="shared" si="8"/>
        <v>63</v>
      </c>
    </row>
    <row r="28" spans="1:17" x14ac:dyDescent="0.55000000000000004">
      <c r="A28" s="30"/>
      <c r="B28" s="152">
        <f>แยกชั้นปี!B28</f>
        <v>8</v>
      </c>
      <c r="C28" s="152" t="str">
        <f>แยกชั้นปี!C28</f>
        <v>ครุศาสตรบัณฑิต</v>
      </c>
      <c r="D28" s="152" t="str">
        <f>แยกชั้นปี!D28</f>
        <v>วิทยาศาสตร์</v>
      </c>
      <c r="E28" s="152" t="str">
        <f>แยกชั้นปี!E28</f>
        <v>ปริญญาตรี</v>
      </c>
      <c r="F28" s="197">
        <f>แยกชั้นปี!Z28</f>
        <v>296</v>
      </c>
      <c r="G28" s="103"/>
      <c r="H28" s="29"/>
      <c r="I28" s="196">
        <f t="shared" si="6"/>
        <v>296</v>
      </c>
      <c r="J28" s="197">
        <f>แยกชั้นปี!H28</f>
        <v>60</v>
      </c>
      <c r="K28" s="103"/>
      <c r="L28" s="29"/>
      <c r="M28" s="196">
        <f t="shared" si="7"/>
        <v>60</v>
      </c>
      <c r="N28" s="266">
        <f>จบปี65!H27</f>
        <v>49</v>
      </c>
      <c r="O28" s="103"/>
      <c r="P28" s="29"/>
      <c r="Q28" s="264">
        <f t="shared" si="8"/>
        <v>49</v>
      </c>
    </row>
    <row r="29" spans="1:17" x14ac:dyDescent="0.55000000000000004">
      <c r="A29" s="30"/>
      <c r="B29" s="152">
        <f>แยกชั้นปี!B29</f>
        <v>9</v>
      </c>
      <c r="C29" s="152" t="str">
        <f>แยกชั้นปี!C29</f>
        <v>ครุศาสตรบัณฑิต</v>
      </c>
      <c r="D29" s="152" t="str">
        <f>แยกชั้นปี!D29</f>
        <v>พลศึกษา</v>
      </c>
      <c r="E29" s="152" t="str">
        <f>แยกชั้นปี!E29</f>
        <v>ปริญญาตรี</v>
      </c>
      <c r="F29" s="197">
        <f>แยกชั้นปี!Z29</f>
        <v>339</v>
      </c>
      <c r="G29" s="103"/>
      <c r="H29" s="29"/>
      <c r="I29" s="196">
        <f t="shared" si="6"/>
        <v>339</v>
      </c>
      <c r="J29" s="197">
        <f>แยกชั้นปี!H29</f>
        <v>59</v>
      </c>
      <c r="K29" s="103"/>
      <c r="L29" s="29"/>
      <c r="M29" s="196">
        <f t="shared" si="7"/>
        <v>59</v>
      </c>
      <c r="N29" s="266">
        <f>จบปี65!H28</f>
        <v>53</v>
      </c>
      <c r="O29" s="103"/>
      <c r="P29" s="29"/>
      <c r="Q29" s="264">
        <f t="shared" si="8"/>
        <v>53</v>
      </c>
    </row>
    <row r="30" spans="1:17" x14ac:dyDescent="0.55000000000000004">
      <c r="A30" s="30"/>
      <c r="B30" s="152">
        <f>แยกชั้นปี!B30</f>
        <v>10</v>
      </c>
      <c r="C30" s="152" t="str">
        <f>แยกชั้นปี!C30</f>
        <v>ครุศาสตรบัณฑิต</v>
      </c>
      <c r="D30" s="152" t="str">
        <f>แยกชั้นปี!D30</f>
        <v>ดนตรีศึกษา</v>
      </c>
      <c r="E30" s="152" t="str">
        <f>แยกชั้นปี!E30</f>
        <v>ปริญญาตรี</v>
      </c>
      <c r="F30" s="197">
        <f>แยกชั้นปี!Z30</f>
        <v>233</v>
      </c>
      <c r="G30" s="103"/>
      <c r="H30" s="29"/>
      <c r="I30" s="196">
        <f t="shared" si="6"/>
        <v>233</v>
      </c>
      <c r="J30" s="197">
        <f>แยกชั้นปี!H30</f>
        <v>25</v>
      </c>
      <c r="K30" s="103"/>
      <c r="L30" s="29"/>
      <c r="M30" s="196">
        <f t="shared" si="7"/>
        <v>25</v>
      </c>
      <c r="N30" s="266">
        <f>จบปี65!H29</f>
        <v>28</v>
      </c>
      <c r="O30" s="103"/>
      <c r="P30" s="29"/>
      <c r="Q30" s="264">
        <f t="shared" si="8"/>
        <v>28</v>
      </c>
    </row>
    <row r="31" spans="1:17" x14ac:dyDescent="0.55000000000000004">
      <c r="A31" s="30"/>
      <c r="B31" s="152">
        <f>แยกชั้นปี!B31</f>
        <v>11</v>
      </c>
      <c r="C31" s="152" t="str">
        <f>แยกชั้นปี!C31</f>
        <v>ครุศาสตรบัณฑิต</v>
      </c>
      <c r="D31" s="152" t="str">
        <f>แยกชั้นปี!D31</f>
        <v>การสอนภาษาจีน</v>
      </c>
      <c r="E31" s="152" t="str">
        <f>แยกชั้นปี!E31</f>
        <v>ปริญญาตรี</v>
      </c>
      <c r="F31" s="197">
        <f>แยกชั้นปี!Z31</f>
        <v>218</v>
      </c>
      <c r="G31" s="103"/>
      <c r="H31" s="29"/>
      <c r="I31" s="196">
        <f t="shared" si="6"/>
        <v>218</v>
      </c>
      <c r="J31" s="197">
        <f>แยกชั้นปี!H31</f>
        <v>39</v>
      </c>
      <c r="K31" s="103"/>
      <c r="L31" s="29"/>
      <c r="M31" s="196">
        <f t="shared" si="7"/>
        <v>39</v>
      </c>
      <c r="N31" s="266">
        <f>จบปี65!H30</f>
        <v>31</v>
      </c>
      <c r="O31" s="103"/>
      <c r="P31" s="29"/>
      <c r="Q31" s="264">
        <f t="shared" si="8"/>
        <v>31</v>
      </c>
    </row>
    <row r="32" spans="1:17" x14ac:dyDescent="0.55000000000000004">
      <c r="A32" s="30"/>
      <c r="B32" s="152">
        <f>แยกชั้นปี!B32</f>
        <v>12</v>
      </c>
      <c r="C32" s="152" t="str">
        <f>แยกชั้นปี!C32</f>
        <v>ครุศาสตรบัณฑิต</v>
      </c>
      <c r="D32" s="152" t="str">
        <f>แยกชั้นปี!D32</f>
        <v>นาฏศิลป์</v>
      </c>
      <c r="E32" s="208" t="str">
        <f>แยกชั้นปี!E32</f>
        <v>ปริญญาตรี</v>
      </c>
      <c r="F32" s="282">
        <f>แยกชั้นปี!Z32</f>
        <v>49</v>
      </c>
      <c r="G32" s="103"/>
      <c r="H32" s="29"/>
      <c r="I32" s="196">
        <f t="shared" si="6"/>
        <v>49</v>
      </c>
      <c r="J32" s="282">
        <f>แยกชั้นปี!H32</f>
        <v>49</v>
      </c>
      <c r="K32" s="103"/>
      <c r="L32" s="29"/>
      <c r="M32" s="196">
        <f t="shared" si="7"/>
        <v>49</v>
      </c>
      <c r="N32" s="282"/>
      <c r="O32" s="103"/>
      <c r="P32" s="29">
        <f>จบปี65!N31</f>
        <v>170</v>
      </c>
      <c r="Q32" s="264">
        <f t="shared" si="8"/>
        <v>170</v>
      </c>
    </row>
    <row r="33" spans="1:17" x14ac:dyDescent="0.55000000000000004">
      <c r="A33" s="30"/>
      <c r="B33" s="152">
        <f>แยกชั้นปี!B33</f>
        <v>13</v>
      </c>
      <c r="C33" s="152" t="str">
        <f>แยกชั้นปี!C33</f>
        <v>ประกาศนียบัตรบัณฑิต</v>
      </c>
      <c r="D33" s="152" t="str">
        <f>แยกชั้นปี!D33</f>
        <v>วิชาชีพครู</v>
      </c>
      <c r="E33" s="152" t="str">
        <f>แยกชั้นปี!E33</f>
        <v>ประกาศนียบัตร</v>
      </c>
      <c r="F33" s="197"/>
      <c r="G33" s="103"/>
      <c r="H33" s="29">
        <f>แยกชั้นปี!AR33</f>
        <v>191</v>
      </c>
      <c r="I33" s="196">
        <f t="shared" si="6"/>
        <v>191</v>
      </c>
      <c r="J33" s="197"/>
      <c r="K33" s="103"/>
      <c r="L33" s="29"/>
      <c r="M33" s="196"/>
      <c r="N33" s="266"/>
      <c r="O33" s="103"/>
      <c r="P33" s="29">
        <f>จบปี65!N32</f>
        <v>15</v>
      </c>
      <c r="Q33" s="264">
        <f t="shared" si="8"/>
        <v>15</v>
      </c>
    </row>
    <row r="34" spans="1:17" x14ac:dyDescent="0.55000000000000004">
      <c r="A34" s="30"/>
      <c r="B34" s="152">
        <f>แยกชั้นปี!B34</f>
        <v>14</v>
      </c>
      <c r="C34" s="152" t="str">
        <f>แยกชั้นปี!C34</f>
        <v>ครุศาสตรมหาบัณฑิต</v>
      </c>
      <c r="D34" s="152" t="str">
        <f>แยกชั้นปี!D34</f>
        <v>การบริหารการศึกษา</v>
      </c>
      <c r="E34" s="152" t="str">
        <f>แยกชั้นปี!E34</f>
        <v>ปริญญาโท</v>
      </c>
      <c r="F34" s="197"/>
      <c r="G34" s="103"/>
      <c r="H34" s="29">
        <f>แยกชั้นปี!AR34</f>
        <v>153</v>
      </c>
      <c r="I34" s="196">
        <f t="shared" si="6"/>
        <v>153</v>
      </c>
      <c r="J34" s="197"/>
      <c r="K34" s="103"/>
      <c r="L34" s="29">
        <f>แยกชั้นปี!AC34</f>
        <v>50</v>
      </c>
      <c r="M34" s="196">
        <f t="shared" si="7"/>
        <v>50</v>
      </c>
      <c r="N34" s="266"/>
      <c r="O34" s="103"/>
      <c r="P34" s="29"/>
      <c r="Q34" s="264"/>
    </row>
    <row r="35" spans="1:17" x14ac:dyDescent="0.55000000000000004">
      <c r="A35" s="30"/>
      <c r="B35" s="152">
        <f>แยกชั้นปี!B35</f>
        <v>15</v>
      </c>
      <c r="C35" s="152" t="str">
        <f>แยกชั้นปี!C35</f>
        <v>ครุศาสตรมหาบัณฑิต</v>
      </c>
      <c r="D35" s="152" t="str">
        <f>แยกชั้นปี!D35</f>
        <v>การบริหารการศึกษา</v>
      </c>
      <c r="E35" s="152" t="str">
        <f>แยกชั้นปี!E35</f>
        <v>ปริญญาเอก</v>
      </c>
      <c r="F35" s="197"/>
      <c r="G35" s="103"/>
      <c r="H35" s="29">
        <f>แยกชั้นปี!AR35</f>
        <v>29</v>
      </c>
      <c r="I35" s="196">
        <f t="shared" si="6"/>
        <v>29</v>
      </c>
      <c r="J35" s="197"/>
      <c r="K35" s="103"/>
      <c r="L35" s="29">
        <f>แยกชั้นปี!AC35</f>
        <v>14</v>
      </c>
      <c r="M35" s="196">
        <f t="shared" si="7"/>
        <v>14</v>
      </c>
      <c r="N35" s="266"/>
      <c r="O35" s="103"/>
      <c r="P35" s="29"/>
      <c r="Q35" s="264"/>
    </row>
    <row r="36" spans="1:17" s="101" customFormat="1" x14ac:dyDescent="0.55000000000000004">
      <c r="A36" s="300" t="s">
        <v>40</v>
      </c>
      <c r="B36" s="300"/>
      <c r="C36" s="300"/>
      <c r="D36" s="300"/>
      <c r="E36" s="300"/>
      <c r="F36" s="207">
        <f>SUM(F21:F35)</f>
        <v>3288</v>
      </c>
      <c r="G36" s="207"/>
      <c r="H36" s="207">
        <f>SUM(H21:H35)</f>
        <v>373</v>
      </c>
      <c r="I36" s="207">
        <f>SUM(I21:I35)</f>
        <v>3661</v>
      </c>
      <c r="J36" s="207">
        <f>SUM(J21:J35)</f>
        <v>654</v>
      </c>
      <c r="K36" s="207"/>
      <c r="L36" s="207">
        <f>SUM(L21:L35)</f>
        <v>64</v>
      </c>
      <c r="M36" s="207">
        <f>SUM(M21:M35)</f>
        <v>718</v>
      </c>
      <c r="N36" s="275">
        <f>SUM(N21:N35)</f>
        <v>518</v>
      </c>
      <c r="O36" s="275"/>
      <c r="P36" s="275">
        <f>SUM(P21:P35)</f>
        <v>185</v>
      </c>
      <c r="Q36" s="275">
        <f>SUM(Q21:Q35)</f>
        <v>703</v>
      </c>
    </row>
    <row r="37" spans="1:17" s="101" customFormat="1" x14ac:dyDescent="0.55000000000000004">
      <c r="A37" s="209" t="s">
        <v>41</v>
      </c>
      <c r="B37" s="209"/>
      <c r="C37" s="210"/>
      <c r="D37" s="211"/>
      <c r="E37" s="211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</row>
    <row r="38" spans="1:17" x14ac:dyDescent="0.55000000000000004">
      <c r="A38" s="30"/>
      <c r="B38" s="152">
        <f>แยกชั้นปี!B38</f>
        <v>1</v>
      </c>
      <c r="C38" s="152" t="str">
        <f>แยกชั้นปี!C38</f>
        <v>ศิลปศาสตรบัณฑิต</v>
      </c>
      <c r="D38" s="152" t="str">
        <f>แยกชั้นปี!D38</f>
        <v>การพัฒนาชุมชน</v>
      </c>
      <c r="E38" s="152" t="str">
        <f>แยกชั้นปี!E38</f>
        <v>ปริญญาตรี</v>
      </c>
      <c r="F38" s="197">
        <f>แยกชั้นปี!Z38</f>
        <v>101</v>
      </c>
      <c r="G38" s="103">
        <f>แยกชั้นปี!AR38</f>
        <v>19</v>
      </c>
      <c r="H38" s="29"/>
      <c r="I38" s="196">
        <f t="shared" ref="I38:I46" si="9">SUM(F38:H38)</f>
        <v>120</v>
      </c>
      <c r="J38" s="197">
        <f>แยกชั้นปี!H38</f>
        <v>19</v>
      </c>
      <c r="K38" s="103">
        <f>แยกชั้นปี!AC38</f>
        <v>1</v>
      </c>
      <c r="L38" s="29"/>
      <c r="M38" s="196">
        <f t="shared" ref="M38:M46" si="10">SUM(J38:L38)</f>
        <v>20</v>
      </c>
      <c r="N38" s="266">
        <f>จบปี65!H36</f>
        <v>1</v>
      </c>
      <c r="O38" s="103">
        <f>จบปี65!K36</f>
        <v>4</v>
      </c>
      <c r="P38" s="29"/>
      <c r="Q38" s="264">
        <f t="shared" ref="Q38:Q46" si="11">SUM(N38:P38)</f>
        <v>5</v>
      </c>
    </row>
    <row r="39" spans="1:17" x14ac:dyDescent="0.55000000000000004">
      <c r="A39" s="30"/>
      <c r="B39" s="152">
        <f>แยกชั้นปี!B39</f>
        <v>2</v>
      </c>
      <c r="C39" s="152" t="str">
        <f>แยกชั้นปี!C39</f>
        <v>ศิลปศาสตรบัณฑิต</v>
      </c>
      <c r="D39" s="152" t="str">
        <f>แยกชั้นปี!D39</f>
        <v>ภาษาจีน</v>
      </c>
      <c r="E39" s="152" t="str">
        <f>แยกชั้นปี!E39</f>
        <v>ปริญญาตรี</v>
      </c>
      <c r="F39" s="197">
        <f>แยกชั้นปี!Z39</f>
        <v>125</v>
      </c>
      <c r="G39" s="103"/>
      <c r="H39" s="29"/>
      <c r="I39" s="196">
        <f t="shared" si="9"/>
        <v>125</v>
      </c>
      <c r="J39" s="197">
        <f>แยกชั้นปี!H39</f>
        <v>17</v>
      </c>
      <c r="K39" s="103"/>
      <c r="L39" s="29"/>
      <c r="M39" s="196">
        <f t="shared" si="10"/>
        <v>17</v>
      </c>
      <c r="N39" s="266">
        <f>จบปี65!H37</f>
        <v>32</v>
      </c>
      <c r="O39" s="103"/>
      <c r="P39" s="29"/>
      <c r="Q39" s="264">
        <f t="shared" si="11"/>
        <v>32</v>
      </c>
    </row>
    <row r="40" spans="1:17" x14ac:dyDescent="0.55000000000000004">
      <c r="A40" s="30"/>
      <c r="B40" s="152">
        <f>แยกชั้นปี!B40</f>
        <v>3</v>
      </c>
      <c r="C40" s="152" t="str">
        <f>แยกชั้นปี!C40</f>
        <v>ศิลปศาสตรบัณฑิต</v>
      </c>
      <c r="D40" s="152" t="str">
        <f>แยกชั้นปี!D40</f>
        <v>ภาษาญี่ปุ่น</v>
      </c>
      <c r="E40" s="152" t="str">
        <f>แยกชั้นปี!E40</f>
        <v>ปริญญาตรี</v>
      </c>
      <c r="F40" s="197">
        <f>แยกชั้นปี!Z40</f>
        <v>70</v>
      </c>
      <c r="G40" s="103"/>
      <c r="H40" s="29"/>
      <c r="I40" s="196">
        <f t="shared" si="9"/>
        <v>70</v>
      </c>
      <c r="J40" s="197">
        <f>แยกชั้นปี!H40</f>
        <v>14</v>
      </c>
      <c r="K40" s="103"/>
      <c r="L40" s="29"/>
      <c r="M40" s="196">
        <f t="shared" si="10"/>
        <v>14</v>
      </c>
      <c r="N40" s="266">
        <f>จบปี65!H38</f>
        <v>11</v>
      </c>
      <c r="O40" s="103"/>
      <c r="P40" s="29"/>
      <c r="Q40" s="264">
        <f t="shared" si="11"/>
        <v>11</v>
      </c>
    </row>
    <row r="41" spans="1:17" x14ac:dyDescent="0.55000000000000004">
      <c r="A41" s="30"/>
      <c r="B41" s="152">
        <f>แยกชั้นปี!B41</f>
        <v>4</v>
      </c>
      <c r="C41" s="152" t="str">
        <f>แยกชั้นปี!C41</f>
        <v>ศิลปศาสตรบัณฑิต</v>
      </c>
      <c r="D41" s="152" t="str">
        <f>แยกชั้นปี!D41</f>
        <v>ภาษาอังกฤษธุรกิจ</v>
      </c>
      <c r="E41" s="152" t="str">
        <f>แยกชั้นปี!E41</f>
        <v>ปริญญาตรี</v>
      </c>
      <c r="F41" s="197">
        <f>แยกชั้นปี!Z41</f>
        <v>327</v>
      </c>
      <c r="G41" s="103">
        <f>แยกชั้นปี!AR41</f>
        <v>8</v>
      </c>
      <c r="H41" s="29"/>
      <c r="I41" s="196">
        <f t="shared" si="9"/>
        <v>335</v>
      </c>
      <c r="J41" s="197">
        <f>แยกชั้นปี!H41</f>
        <v>64</v>
      </c>
      <c r="K41" s="103"/>
      <c r="L41" s="29"/>
      <c r="M41" s="196">
        <f t="shared" si="10"/>
        <v>64</v>
      </c>
      <c r="N41" s="266">
        <f>จบปี65!H39</f>
        <v>80</v>
      </c>
      <c r="O41" s="103">
        <f>จบปี65!K39</f>
        <v>3</v>
      </c>
      <c r="P41" s="29"/>
      <c r="Q41" s="264">
        <f t="shared" si="11"/>
        <v>83</v>
      </c>
    </row>
    <row r="42" spans="1:17" x14ac:dyDescent="0.55000000000000004">
      <c r="A42" s="30"/>
      <c r="B42" s="152">
        <f>แยกชั้นปี!B42</f>
        <v>5</v>
      </c>
      <c r="C42" s="152" t="str">
        <f>แยกชั้นปี!C42</f>
        <v>ศิลปศาสตรบัณฑิต</v>
      </c>
      <c r="D42" s="152" t="str">
        <f>แยกชั้นปี!D42</f>
        <v>การจัดการสนสนเทศดิจิทัล</v>
      </c>
      <c r="E42" s="152" t="str">
        <f>แยกชั้นปี!E42</f>
        <v>ปริญญาตรี</v>
      </c>
      <c r="F42" s="197">
        <f>แยกชั้นปี!Z42</f>
        <v>9</v>
      </c>
      <c r="G42" s="103"/>
      <c r="H42" s="29"/>
      <c r="I42" s="196">
        <f t="shared" si="9"/>
        <v>9</v>
      </c>
      <c r="J42" s="197">
        <f>แยกชั้นปี!H42</f>
        <v>0</v>
      </c>
      <c r="K42" s="103"/>
      <c r="L42" s="29"/>
      <c r="M42" s="196">
        <f t="shared" si="10"/>
        <v>0</v>
      </c>
      <c r="N42" s="266">
        <f>จบปี65!H40</f>
        <v>5</v>
      </c>
      <c r="O42" s="103"/>
      <c r="P42" s="29"/>
      <c r="Q42" s="264">
        <f t="shared" si="11"/>
        <v>5</v>
      </c>
    </row>
    <row r="43" spans="1:17" x14ac:dyDescent="0.55000000000000004">
      <c r="A43" s="30"/>
      <c r="B43" s="152">
        <f>แยกชั้นปี!B43</f>
        <v>6</v>
      </c>
      <c r="C43" s="152" t="str">
        <f>แยกชั้นปี!C43</f>
        <v>ศิลปศาสตรบัณฑิต</v>
      </c>
      <c r="D43" s="152" t="str">
        <f>แยกชั้นปี!D43</f>
        <v>ศิลปะและการออกแบบ</v>
      </c>
      <c r="E43" s="152" t="str">
        <f>แยกชั้นปี!E43</f>
        <v>ปริญญาตรี</v>
      </c>
      <c r="F43" s="197">
        <f>แยกชั้นปี!Z43</f>
        <v>66</v>
      </c>
      <c r="G43" s="103"/>
      <c r="H43" s="29"/>
      <c r="I43" s="196">
        <f t="shared" si="9"/>
        <v>66</v>
      </c>
      <c r="J43" s="197">
        <f>แยกชั้นปี!H43</f>
        <v>18</v>
      </c>
      <c r="K43" s="103"/>
      <c r="L43" s="29"/>
      <c r="M43" s="196">
        <f t="shared" si="10"/>
        <v>18</v>
      </c>
      <c r="N43" s="266">
        <f>จบปี65!H41</f>
        <v>9</v>
      </c>
      <c r="O43" s="103"/>
      <c r="P43" s="29"/>
      <c r="Q43" s="264">
        <f t="shared" si="11"/>
        <v>9</v>
      </c>
    </row>
    <row r="44" spans="1:17" x14ac:dyDescent="0.55000000000000004">
      <c r="A44" s="30"/>
      <c r="B44" s="152">
        <f>แยกชั้นปี!B44</f>
        <v>7</v>
      </c>
      <c r="C44" s="152" t="str">
        <f>แยกชั้นปี!C44</f>
        <v>ศิลปศาสตรบัณฑิต</v>
      </c>
      <c r="D44" s="152" t="str">
        <f>แยกชั้นปี!D44</f>
        <v>ภาษาไทยเพื่อการสื่อสาร</v>
      </c>
      <c r="E44" s="152" t="str">
        <f>แยกชั้นปี!E44</f>
        <v>ปริญญาตรี</v>
      </c>
      <c r="F44" s="197">
        <f>แยกชั้นปี!Z44</f>
        <v>203</v>
      </c>
      <c r="G44" s="103">
        <f>แยกชั้นปี!AR44</f>
        <v>2</v>
      </c>
      <c r="H44" s="29"/>
      <c r="I44" s="196">
        <f t="shared" si="9"/>
        <v>205</v>
      </c>
      <c r="J44" s="197">
        <f>แยกชั้นปี!H44</f>
        <v>45</v>
      </c>
      <c r="K44" s="103"/>
      <c r="L44" s="29"/>
      <c r="M44" s="196">
        <f t="shared" si="10"/>
        <v>45</v>
      </c>
      <c r="N44" s="266">
        <f>จบปี65!H42</f>
        <v>50</v>
      </c>
      <c r="O44" s="103">
        <f>จบปี65!K42</f>
        <v>5</v>
      </c>
      <c r="P44" s="29"/>
      <c r="Q44" s="264">
        <f t="shared" si="11"/>
        <v>55</v>
      </c>
    </row>
    <row r="45" spans="1:17" x14ac:dyDescent="0.55000000000000004">
      <c r="A45" s="30"/>
      <c r="B45" s="152">
        <f>แยกชั้นปี!B45</f>
        <v>8</v>
      </c>
      <c r="C45" s="152" t="str">
        <f>แยกชั้นปี!C45</f>
        <v>ศิลปศาสตรบัณฑิต</v>
      </c>
      <c r="D45" s="152" t="str">
        <f>แยกชั้นปี!D45</f>
        <v>ประวัติศาสตร์</v>
      </c>
      <c r="E45" s="152" t="str">
        <f>แยกชั้นปี!E45</f>
        <v>ปริญญาตรี</v>
      </c>
      <c r="F45" s="197">
        <f>แยกชั้นปี!Z45</f>
        <v>35</v>
      </c>
      <c r="G45" s="103"/>
      <c r="H45" s="29"/>
      <c r="I45" s="196">
        <f t="shared" si="9"/>
        <v>35</v>
      </c>
      <c r="J45" s="197">
        <f>แยกชั้นปี!H45</f>
        <v>10</v>
      </c>
      <c r="K45" s="103"/>
      <c r="L45" s="29"/>
      <c r="M45" s="196">
        <f t="shared" si="10"/>
        <v>10</v>
      </c>
      <c r="N45" s="266">
        <f>จบปี65!H43</f>
        <v>17</v>
      </c>
      <c r="O45" s="103"/>
      <c r="P45" s="29"/>
      <c r="Q45" s="264">
        <f t="shared" si="11"/>
        <v>17</v>
      </c>
    </row>
    <row r="46" spans="1:17" x14ac:dyDescent="0.55000000000000004">
      <c r="A46" s="30"/>
      <c r="B46" s="152">
        <f>แยกชั้นปี!B46</f>
        <v>9</v>
      </c>
      <c r="C46" s="152" t="str">
        <f>แยกชั้นปี!C46</f>
        <v>นิเทศศาสตรบัณฑิต</v>
      </c>
      <c r="D46" s="152" t="str">
        <f>แยกชั้นปี!D46</f>
        <v>นิเทศศาสตร์</v>
      </c>
      <c r="E46" s="152" t="str">
        <f>แยกชั้นปี!E46</f>
        <v>ปริญญาตรี</v>
      </c>
      <c r="F46" s="197">
        <f>แยกชั้นปี!Z46</f>
        <v>99</v>
      </c>
      <c r="G46" s="103"/>
      <c r="H46" s="29"/>
      <c r="I46" s="196">
        <f t="shared" si="9"/>
        <v>99</v>
      </c>
      <c r="J46" s="197">
        <f>แยกชั้นปี!H46</f>
        <v>15</v>
      </c>
      <c r="K46" s="103"/>
      <c r="L46" s="29"/>
      <c r="M46" s="196">
        <f t="shared" si="10"/>
        <v>15</v>
      </c>
      <c r="N46" s="266">
        <f>จบปี65!H44</f>
        <v>5</v>
      </c>
      <c r="O46" s="103"/>
      <c r="P46" s="29"/>
      <c r="Q46" s="264">
        <f t="shared" si="11"/>
        <v>5</v>
      </c>
    </row>
    <row r="47" spans="1:17" s="101" customFormat="1" x14ac:dyDescent="0.55000000000000004">
      <c r="A47" s="301" t="s">
        <v>50</v>
      </c>
      <c r="B47" s="301"/>
      <c r="C47" s="301"/>
      <c r="D47" s="301"/>
      <c r="E47" s="301"/>
      <c r="F47" s="213">
        <f>SUM(F38:F46)</f>
        <v>1035</v>
      </c>
      <c r="G47" s="213">
        <f t="shared" ref="G47:M47" si="12">SUM(G38:G46)</f>
        <v>29</v>
      </c>
      <c r="H47" s="213"/>
      <c r="I47" s="213">
        <f t="shared" si="12"/>
        <v>1064</v>
      </c>
      <c r="J47" s="213">
        <f t="shared" si="12"/>
        <v>202</v>
      </c>
      <c r="K47" s="213">
        <f t="shared" si="12"/>
        <v>1</v>
      </c>
      <c r="L47" s="213">
        <f t="shared" si="12"/>
        <v>0</v>
      </c>
      <c r="M47" s="213">
        <f t="shared" si="12"/>
        <v>203</v>
      </c>
      <c r="N47" s="276">
        <f t="shared" ref="N47:O47" si="13">SUM(N38:N46)</f>
        <v>210</v>
      </c>
      <c r="O47" s="276">
        <f t="shared" si="13"/>
        <v>12</v>
      </c>
      <c r="P47" s="276"/>
      <c r="Q47" s="276">
        <f t="shared" ref="Q47" si="14">SUM(Q38:Q46)</f>
        <v>222</v>
      </c>
    </row>
    <row r="48" spans="1:17" s="101" customFormat="1" x14ac:dyDescent="0.55000000000000004">
      <c r="A48" s="214" t="s">
        <v>51</v>
      </c>
      <c r="B48" s="214"/>
      <c r="C48" s="215"/>
      <c r="D48" s="216"/>
      <c r="E48" s="216"/>
      <c r="F48" s="217"/>
      <c r="G48" s="217"/>
      <c r="H48" s="217"/>
      <c r="I48" s="217"/>
      <c r="J48" s="217"/>
      <c r="K48" s="217"/>
      <c r="L48" s="217"/>
      <c r="M48" s="217"/>
      <c r="N48" s="217"/>
      <c r="O48" s="217"/>
      <c r="P48" s="217"/>
      <c r="Q48" s="217"/>
    </row>
    <row r="49" spans="1:17" x14ac:dyDescent="0.55000000000000004">
      <c r="A49" s="30"/>
      <c r="B49" s="152">
        <f>แยกชั้นปี!B49</f>
        <v>1</v>
      </c>
      <c r="C49" s="152" t="str">
        <f>แยกชั้นปี!C49</f>
        <v>ศิลปศาสตรบัณฑิต</v>
      </c>
      <c r="D49" s="152" t="str">
        <f>แยกชั้นปี!D49</f>
        <v>การท่องเที่ยวและการโรงแรม</v>
      </c>
      <c r="E49" s="152" t="str">
        <f>แยกชั้นปี!E49</f>
        <v>ปริญญาตรี</v>
      </c>
      <c r="F49" s="197">
        <f>แยกชั้นปี!Z49</f>
        <v>108</v>
      </c>
      <c r="G49" s="103"/>
      <c r="H49" s="29"/>
      <c r="I49" s="196">
        <f>SUM(F49:H49)</f>
        <v>108</v>
      </c>
      <c r="J49" s="197">
        <f>แยกชั้นปี!H49</f>
        <v>15</v>
      </c>
      <c r="K49" s="103"/>
      <c r="L49" s="29"/>
      <c r="M49" s="196">
        <f t="shared" ref="M49:M56" si="15">SUM(J49:L49)</f>
        <v>15</v>
      </c>
      <c r="N49" s="266">
        <f>จบปี65!H47</f>
        <v>39</v>
      </c>
      <c r="O49" s="103"/>
      <c r="P49" s="29"/>
      <c r="Q49" s="264">
        <f t="shared" ref="Q49:Q55" si="16">SUM(N49:P49)</f>
        <v>39</v>
      </c>
    </row>
    <row r="50" spans="1:17" x14ac:dyDescent="0.55000000000000004">
      <c r="A50" s="30"/>
      <c r="B50" s="152">
        <f>แยกชั้นปี!B50</f>
        <v>2</v>
      </c>
      <c r="C50" s="152" t="str">
        <f>แยกชั้นปี!C50</f>
        <v>บริหารธุรกิจบัณฑิต</v>
      </c>
      <c r="D50" s="152" t="str">
        <f>แยกชั้นปี!D50</f>
        <v>การจัดการ</v>
      </c>
      <c r="E50" s="152" t="str">
        <f>แยกชั้นปี!E50</f>
        <v>ปริญญาตรี</v>
      </c>
      <c r="F50" s="197">
        <f>แยกชั้นปี!Z50</f>
        <v>98</v>
      </c>
      <c r="G50" s="103">
        <f>แยกชั้นปี!AR50</f>
        <v>8</v>
      </c>
      <c r="H50" s="29"/>
      <c r="I50" s="196">
        <f t="shared" ref="I50:I56" si="17">SUM(F50:H50)</f>
        <v>106</v>
      </c>
      <c r="J50" s="282">
        <f>แยกชั้นปี!H50</f>
        <v>22</v>
      </c>
      <c r="K50" s="103"/>
      <c r="L50" s="29"/>
      <c r="M50" s="196">
        <f t="shared" si="15"/>
        <v>22</v>
      </c>
      <c r="N50" s="266">
        <f>จบปี65!H48</f>
        <v>16</v>
      </c>
      <c r="O50" s="103">
        <f>จบปี65!K48</f>
        <v>6</v>
      </c>
      <c r="P50" s="29"/>
      <c r="Q50" s="264">
        <f t="shared" si="16"/>
        <v>22</v>
      </c>
    </row>
    <row r="51" spans="1:17" x14ac:dyDescent="0.55000000000000004">
      <c r="A51" s="30"/>
      <c r="B51" s="152">
        <f>แยกชั้นปี!B51</f>
        <v>3</v>
      </c>
      <c r="C51" s="152" t="str">
        <f>แยกชั้นปี!C51</f>
        <v>บริหารธุรกิจบัณฑิต</v>
      </c>
      <c r="D51" s="152" t="str">
        <f>แยกชั้นปี!D51</f>
        <v>การตลาด</v>
      </c>
      <c r="E51" s="152" t="str">
        <f>แยกชั้นปี!E51</f>
        <v>ปริญญาตรี</v>
      </c>
      <c r="F51" s="197">
        <f>แยกชั้นปี!Z51</f>
        <v>134</v>
      </c>
      <c r="G51" s="103"/>
      <c r="H51" s="29"/>
      <c r="I51" s="196">
        <f t="shared" si="17"/>
        <v>134</v>
      </c>
      <c r="J51" s="282">
        <f>แยกชั้นปี!H51</f>
        <v>41</v>
      </c>
      <c r="K51" s="103"/>
      <c r="L51" s="29"/>
      <c r="M51" s="196">
        <f t="shared" si="15"/>
        <v>41</v>
      </c>
      <c r="N51" s="266">
        <f>จบปี65!H49</f>
        <v>18</v>
      </c>
      <c r="O51" s="103"/>
      <c r="P51" s="29"/>
      <c r="Q51" s="264">
        <f t="shared" si="16"/>
        <v>18</v>
      </c>
    </row>
    <row r="52" spans="1:17" x14ac:dyDescent="0.55000000000000004">
      <c r="A52" s="30"/>
      <c r="B52" s="152">
        <f>แยกชั้นปี!B52</f>
        <v>4</v>
      </c>
      <c r="C52" s="152" t="str">
        <f>แยกชั้นปี!C52</f>
        <v>บริหารธุรกิจบัณฑิต</v>
      </c>
      <c r="D52" s="152" t="str">
        <f>แยกชั้นปี!D52</f>
        <v>คอมพิวเตอร์ธุรกิจดิจิทัล</v>
      </c>
      <c r="E52" s="152" t="str">
        <f>แยกชั้นปี!E52</f>
        <v>ปริญญาตรี</v>
      </c>
      <c r="F52" s="197">
        <f>แยกชั้นปี!Z52</f>
        <v>93</v>
      </c>
      <c r="G52" s="103">
        <f>แยกชั้นปี!AR52</f>
        <v>7</v>
      </c>
      <c r="H52" s="29"/>
      <c r="I52" s="196">
        <f t="shared" si="17"/>
        <v>100</v>
      </c>
      <c r="J52" s="282">
        <f>แยกชั้นปี!H52</f>
        <v>19</v>
      </c>
      <c r="K52" s="103"/>
      <c r="L52" s="29"/>
      <c r="M52" s="196">
        <f t="shared" si="15"/>
        <v>19</v>
      </c>
      <c r="N52" s="266">
        <f>จบปี65!H50</f>
        <v>10</v>
      </c>
      <c r="O52" s="103">
        <f>จบปี65!K50</f>
        <v>5</v>
      </c>
      <c r="P52" s="29"/>
      <c r="Q52" s="264">
        <f t="shared" si="16"/>
        <v>15</v>
      </c>
    </row>
    <row r="53" spans="1:17" x14ac:dyDescent="0.55000000000000004">
      <c r="A53" s="30"/>
      <c r="B53" s="152">
        <f>แยกชั้นปี!B53</f>
        <v>5</v>
      </c>
      <c r="C53" s="152" t="str">
        <f>แยกชั้นปี!C53</f>
        <v>บริหารธุรกิจบัณฑิต</v>
      </c>
      <c r="D53" s="152" t="str">
        <f>แยกชั้นปี!D53</f>
        <v>บริหารธุรกิจระหว่างประเทศ</v>
      </c>
      <c r="E53" s="152" t="str">
        <f>แยกชั้นปี!E53</f>
        <v>ปริญญาตรี</v>
      </c>
      <c r="F53" s="197">
        <f>แยกชั้นปี!Z53</f>
        <v>44</v>
      </c>
      <c r="G53" s="103"/>
      <c r="H53" s="29"/>
      <c r="I53" s="196">
        <f t="shared" si="17"/>
        <v>44</v>
      </c>
      <c r="J53" s="282">
        <f>แยกชั้นปี!H53</f>
        <v>6</v>
      </c>
      <c r="K53" s="103"/>
      <c r="L53" s="29"/>
      <c r="M53" s="196">
        <f t="shared" si="15"/>
        <v>6</v>
      </c>
      <c r="N53" s="266">
        <f>จบปี65!H51</f>
        <v>15</v>
      </c>
      <c r="O53" s="103"/>
      <c r="P53" s="29"/>
      <c r="Q53" s="264">
        <f t="shared" si="16"/>
        <v>15</v>
      </c>
    </row>
    <row r="54" spans="1:17" x14ac:dyDescent="0.55000000000000004">
      <c r="A54" s="30"/>
      <c r="B54" s="152">
        <f>แยกชั้นปี!B54</f>
        <v>6</v>
      </c>
      <c r="C54" s="152" t="str">
        <f>แยกชั้นปี!C54</f>
        <v>บริหารธุรกิจบัณฑิต</v>
      </c>
      <c r="D54" s="152" t="str">
        <f>แยกชั้นปี!D54</f>
        <v>เศรษฐศาสตร์การเงินการคลัง</v>
      </c>
      <c r="E54" s="152" t="str">
        <f>แยกชั้นปี!E54</f>
        <v>ปริญญาตรี</v>
      </c>
      <c r="F54" s="197">
        <f>แยกชั้นปี!Z54</f>
        <v>5</v>
      </c>
      <c r="G54" s="103"/>
      <c r="H54" s="29"/>
      <c r="I54" s="196">
        <f t="shared" si="17"/>
        <v>5</v>
      </c>
      <c r="J54" s="282"/>
      <c r="K54" s="103"/>
      <c r="L54" s="29"/>
      <c r="M54" s="196">
        <f t="shared" si="15"/>
        <v>0</v>
      </c>
      <c r="N54" s="266">
        <f>จบปี65!H52</f>
        <v>7</v>
      </c>
      <c r="O54" s="103"/>
      <c r="P54" s="29"/>
      <c r="Q54" s="264">
        <f t="shared" si="16"/>
        <v>7</v>
      </c>
    </row>
    <row r="55" spans="1:17" x14ac:dyDescent="0.55000000000000004">
      <c r="A55" s="30"/>
      <c r="B55" s="152">
        <f>แยกชั้นปี!B55</f>
        <v>7</v>
      </c>
      <c r="C55" s="152" t="str">
        <f>แยกชั้นปี!C55</f>
        <v>บัญชีบัณฑิต</v>
      </c>
      <c r="D55" s="152" t="str">
        <f>แยกชั้นปี!D55</f>
        <v>การบัญชี</v>
      </c>
      <c r="E55" s="152" t="str">
        <f>แยกชั้นปี!E55</f>
        <v>ปริญญาตรี</v>
      </c>
      <c r="F55" s="197">
        <f>แยกชั้นปี!Z55</f>
        <v>318</v>
      </c>
      <c r="G55" s="103">
        <f>แยกชั้นปี!AR55</f>
        <v>78</v>
      </c>
      <c r="H55" s="29"/>
      <c r="I55" s="196">
        <f t="shared" si="17"/>
        <v>396</v>
      </c>
      <c r="J55" s="282">
        <f>แยกชั้นปี!H55</f>
        <v>88</v>
      </c>
      <c r="K55" s="103">
        <f>แยกชั้นปี!AC55</f>
        <v>23</v>
      </c>
      <c r="L55" s="29"/>
      <c r="M55" s="196">
        <f t="shared" si="15"/>
        <v>111</v>
      </c>
      <c r="N55" s="266">
        <f>จบปี65!H53</f>
        <v>87</v>
      </c>
      <c r="O55" s="103">
        <f>จบปี65!K53</f>
        <v>17</v>
      </c>
      <c r="P55" s="29"/>
      <c r="Q55" s="264">
        <f t="shared" si="16"/>
        <v>104</v>
      </c>
    </row>
    <row r="56" spans="1:17" x14ac:dyDescent="0.55000000000000004">
      <c r="A56" s="30"/>
      <c r="B56" s="152">
        <f>แยกชั้นปี!B56</f>
        <v>8</v>
      </c>
      <c r="C56" s="152" t="str">
        <f>แยกชั้นปี!C56</f>
        <v>บริหารธุรกิจบัณฑิต</v>
      </c>
      <c r="D56" s="152" t="str">
        <f>แยกชั้นปี!D56</f>
        <v>การจัดการธุรกิจการค้าสมัยใหม่</v>
      </c>
      <c r="E56" s="152" t="str">
        <f>แยกชั้นปี!E56</f>
        <v>ปริญญาตรี</v>
      </c>
      <c r="F56" s="197">
        <f>แยกชั้นปี!Z56</f>
        <v>58</v>
      </c>
      <c r="G56" s="103"/>
      <c r="H56" s="29"/>
      <c r="I56" s="196">
        <f t="shared" si="17"/>
        <v>58</v>
      </c>
      <c r="J56" s="282">
        <f>แยกชั้นปี!H56</f>
        <v>17</v>
      </c>
      <c r="K56" s="103"/>
      <c r="L56" s="29"/>
      <c r="M56" s="196">
        <f t="shared" si="15"/>
        <v>17</v>
      </c>
      <c r="N56" s="266"/>
      <c r="O56" s="103"/>
      <c r="P56" s="29"/>
      <c r="Q56" s="264"/>
    </row>
    <row r="57" spans="1:17" s="101" customFormat="1" x14ac:dyDescent="0.55000000000000004">
      <c r="A57" s="285" t="s">
        <v>60</v>
      </c>
      <c r="B57" s="285"/>
      <c r="C57" s="285"/>
      <c r="D57" s="285"/>
      <c r="E57" s="285"/>
      <c r="F57" s="195">
        <f>SUM(F49:F56)</f>
        <v>858</v>
      </c>
      <c r="G57" s="195">
        <f t="shared" ref="G57:M57" si="18">SUM(G49:G56)</f>
        <v>93</v>
      </c>
      <c r="H57" s="195"/>
      <c r="I57" s="195">
        <f t="shared" si="18"/>
        <v>951</v>
      </c>
      <c r="J57" s="195">
        <f t="shared" si="18"/>
        <v>208</v>
      </c>
      <c r="K57" s="195">
        <f t="shared" si="18"/>
        <v>23</v>
      </c>
      <c r="L57" s="195">
        <f t="shared" si="18"/>
        <v>0</v>
      </c>
      <c r="M57" s="195">
        <f t="shared" si="18"/>
        <v>231</v>
      </c>
      <c r="N57" s="263">
        <f t="shared" ref="N57:O57" si="19">SUM(N49:N56)</f>
        <v>192</v>
      </c>
      <c r="O57" s="263">
        <f t="shared" si="19"/>
        <v>28</v>
      </c>
      <c r="P57" s="263"/>
      <c r="Q57" s="263">
        <f t="shared" ref="Q57" si="20">SUM(Q49:Q56)</f>
        <v>220</v>
      </c>
    </row>
    <row r="58" spans="1:17" s="101" customFormat="1" x14ac:dyDescent="0.55000000000000004">
      <c r="A58" s="127" t="s">
        <v>61</v>
      </c>
      <c r="B58" s="127"/>
      <c r="C58" s="128"/>
      <c r="D58" s="129"/>
      <c r="E58" s="129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</row>
    <row r="59" spans="1:17" x14ac:dyDescent="0.55000000000000004">
      <c r="A59" s="30"/>
      <c r="B59" s="152">
        <f>แยกชั้นปี!B59</f>
        <v>1</v>
      </c>
      <c r="C59" s="152" t="str">
        <f>แยกชั้นปี!C59</f>
        <v>นิติศาสตรบัณฑิต</v>
      </c>
      <c r="D59" s="152" t="str">
        <f>แยกชั้นปี!D59</f>
        <v>นิติศาสตร์</v>
      </c>
      <c r="E59" s="152" t="str">
        <f>แยกชั้นปี!E59</f>
        <v>ปริญญาตรี</v>
      </c>
      <c r="F59" s="197">
        <f>แยกชั้นปี!Z59</f>
        <v>271</v>
      </c>
      <c r="G59" s="103">
        <f>แยกชั้นปี!AR59</f>
        <v>140</v>
      </c>
      <c r="H59" s="29"/>
      <c r="I59" s="196">
        <f>SUM(F59:H59)</f>
        <v>411</v>
      </c>
      <c r="J59" s="197">
        <f>แยกชั้นปี!H59</f>
        <v>54</v>
      </c>
      <c r="K59" s="103">
        <f>แยกชั้นปี!AC59</f>
        <v>33</v>
      </c>
      <c r="L59" s="29"/>
      <c r="M59" s="196">
        <f t="shared" ref="M59:M61" si="21">SUM(J59:L59)</f>
        <v>87</v>
      </c>
      <c r="N59" s="266">
        <f>จบปี65!H56</f>
        <v>53</v>
      </c>
      <c r="O59" s="103">
        <f>จบปี65!K56</f>
        <v>10</v>
      </c>
      <c r="P59" s="29"/>
      <c r="Q59" s="264">
        <f t="shared" ref="Q59:Q60" si="22">SUM(N59:P59)</f>
        <v>63</v>
      </c>
    </row>
    <row r="60" spans="1:17" x14ac:dyDescent="0.55000000000000004">
      <c r="A60" s="30"/>
      <c r="B60" s="152">
        <f>แยกชั้นปี!B60</f>
        <v>2</v>
      </c>
      <c r="C60" s="152" t="str">
        <f>แยกชั้นปี!C60</f>
        <v>รัฐประศาสนศาสตรบัณฑิต</v>
      </c>
      <c r="D60" s="152" t="str">
        <f>แยกชั้นปี!D60</f>
        <v>รัฐประศาสนศาสตร์</v>
      </c>
      <c r="E60" s="152" t="str">
        <f>แยกชั้นปี!E60</f>
        <v>ปริญญาตรี</v>
      </c>
      <c r="F60" s="282">
        <f>แยกชั้นปี!Z60</f>
        <v>218</v>
      </c>
      <c r="G60" s="103">
        <f>แยกชั้นปี!AR60</f>
        <v>5</v>
      </c>
      <c r="H60" s="29"/>
      <c r="I60" s="196">
        <f t="shared" ref="I60:I61" si="23">SUM(F60:H60)</f>
        <v>223</v>
      </c>
      <c r="J60" s="282">
        <f>แยกชั้นปี!H60</f>
        <v>43</v>
      </c>
      <c r="K60" s="103"/>
      <c r="L60" s="29"/>
      <c r="M60" s="281">
        <f t="shared" si="21"/>
        <v>43</v>
      </c>
      <c r="N60" s="266">
        <f>จบปี65!H57</f>
        <v>38</v>
      </c>
      <c r="O60" s="103">
        <f>จบปี65!K57</f>
        <v>12</v>
      </c>
      <c r="P60" s="29"/>
      <c r="Q60" s="264">
        <f t="shared" si="22"/>
        <v>50</v>
      </c>
    </row>
    <row r="61" spans="1:17" x14ac:dyDescent="0.55000000000000004">
      <c r="A61" s="30"/>
      <c r="B61" s="152">
        <f>แยกชั้นปี!B61</f>
        <v>3</v>
      </c>
      <c r="C61" s="152" t="str">
        <f>แยกชั้นปี!C61</f>
        <v>รัฐศาสตรบัณฑิต</v>
      </c>
      <c r="D61" s="152" t="str">
        <f>แยกชั้นปี!D61</f>
        <v>รัฐศาสตร์</v>
      </c>
      <c r="E61" s="152" t="str">
        <f>แยกชั้นปี!E61</f>
        <v>ปริญญาตรี</v>
      </c>
      <c r="F61" s="282">
        <f>แยกชั้นปี!Z61</f>
        <v>356</v>
      </c>
      <c r="G61" s="103">
        <f>แยกชั้นปี!AR61</f>
        <v>89</v>
      </c>
      <c r="H61" s="29"/>
      <c r="I61" s="196">
        <f t="shared" si="23"/>
        <v>445</v>
      </c>
      <c r="J61" s="282">
        <f>แยกชั้นปี!H61</f>
        <v>53</v>
      </c>
      <c r="K61" s="103">
        <f>แยกชั้นปี!AC61</f>
        <v>19</v>
      </c>
      <c r="L61" s="29"/>
      <c r="M61" s="281">
        <f t="shared" si="21"/>
        <v>72</v>
      </c>
      <c r="N61" s="266"/>
      <c r="O61" s="103"/>
      <c r="P61" s="29"/>
      <c r="Q61" s="264"/>
    </row>
    <row r="62" spans="1:17" s="101" customFormat="1" x14ac:dyDescent="0.55000000000000004">
      <c r="A62" s="298" t="s">
        <v>68</v>
      </c>
      <c r="B62" s="298"/>
      <c r="C62" s="298"/>
      <c r="D62" s="298"/>
      <c r="E62" s="298"/>
      <c r="F62" s="241">
        <f>SUM(F59:F61)</f>
        <v>845</v>
      </c>
      <c r="G62" s="241">
        <f>SUM(G59:G61)</f>
        <v>234</v>
      </c>
      <c r="H62" s="241"/>
      <c r="I62" s="241">
        <f>SUM(I59:I61)</f>
        <v>1079</v>
      </c>
      <c r="J62" s="241">
        <f>SUM(J59:J61)</f>
        <v>150</v>
      </c>
      <c r="K62" s="241">
        <f>SUM(K59:K61)</f>
        <v>52</v>
      </c>
      <c r="L62" s="241"/>
      <c r="M62" s="241">
        <f>SUM(M59:M61)</f>
        <v>202</v>
      </c>
      <c r="N62" s="273">
        <f>SUM(N59:N61)</f>
        <v>91</v>
      </c>
      <c r="O62" s="273">
        <f>SUM(O59:O61)</f>
        <v>22</v>
      </c>
      <c r="P62" s="273"/>
      <c r="Q62" s="273">
        <f>SUM(Q59:Q61)</f>
        <v>113</v>
      </c>
    </row>
    <row r="63" spans="1:17" s="101" customFormat="1" x14ac:dyDescent="0.55000000000000004">
      <c r="A63" s="246" t="s">
        <v>166</v>
      </c>
      <c r="B63" s="238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77"/>
      <c r="O63" s="277"/>
      <c r="P63" s="277"/>
      <c r="Q63" s="278"/>
    </row>
    <row r="64" spans="1:17" s="101" customFormat="1" x14ac:dyDescent="0.55000000000000004">
      <c r="A64" s="242"/>
      <c r="B64" s="243">
        <v>1</v>
      </c>
      <c r="C64" s="244" t="s">
        <v>167</v>
      </c>
      <c r="D64" s="244" t="s">
        <v>130</v>
      </c>
      <c r="E64" s="245" t="str">
        <f>แยกชั้นปี!E64</f>
        <v>ปริญญาตรี</v>
      </c>
      <c r="F64" s="144">
        <f>แยกชั้นปี!Z64</f>
        <v>105</v>
      </c>
      <c r="G64" s="145"/>
      <c r="H64" s="146"/>
      <c r="I64" s="236">
        <f t="shared" ref="I64:I65" si="24">SUM(F64:H64)</f>
        <v>105</v>
      </c>
      <c r="J64" s="144">
        <f>แยกชั้นปี!H64</f>
        <v>55</v>
      </c>
      <c r="K64" s="145"/>
      <c r="L64" s="146"/>
      <c r="M64" s="236">
        <f>SUM(J64:L64)</f>
        <v>55</v>
      </c>
      <c r="N64" s="144"/>
      <c r="O64" s="145"/>
      <c r="P64" s="146"/>
      <c r="Q64" s="280"/>
    </row>
    <row r="65" spans="1:17" s="101" customFormat="1" x14ac:dyDescent="0.55000000000000004">
      <c r="A65" s="302" t="s">
        <v>131</v>
      </c>
      <c r="B65" s="303"/>
      <c r="C65" s="303"/>
      <c r="D65" s="304"/>
      <c r="E65" s="234"/>
      <c r="F65" s="234">
        <f>แยกชั้นปี!Z65</f>
        <v>105</v>
      </c>
      <c r="G65" s="234"/>
      <c r="H65" s="234"/>
      <c r="I65" s="234">
        <f t="shared" si="24"/>
        <v>105</v>
      </c>
      <c r="J65" s="234">
        <f>แยกชั้นปี!H65</f>
        <v>55</v>
      </c>
      <c r="K65" s="234"/>
      <c r="L65" s="234"/>
      <c r="M65" s="234">
        <f>SUM(J65:L65)</f>
        <v>55</v>
      </c>
      <c r="N65" s="261"/>
      <c r="O65" s="261"/>
      <c r="P65" s="261"/>
      <c r="Q65" s="261"/>
    </row>
    <row r="66" spans="1:17" s="101" customFormat="1" x14ac:dyDescent="0.55000000000000004">
      <c r="A66" s="286" t="s">
        <v>69</v>
      </c>
      <c r="B66" s="286"/>
      <c r="C66" s="286"/>
      <c r="D66" s="286"/>
      <c r="E66" s="286"/>
      <c r="F66" s="196">
        <f t="shared" ref="F66:Q66" si="25">F19+F36+F47+F57+F62+F64</f>
        <v>7612</v>
      </c>
      <c r="G66" s="233">
        <f t="shared" si="25"/>
        <v>412</v>
      </c>
      <c r="H66" s="233">
        <f t="shared" si="25"/>
        <v>373</v>
      </c>
      <c r="I66" s="233">
        <f t="shared" si="25"/>
        <v>8397</v>
      </c>
      <c r="J66" s="233">
        <f t="shared" si="25"/>
        <v>1599</v>
      </c>
      <c r="K66" s="233">
        <f t="shared" si="25"/>
        <v>88</v>
      </c>
      <c r="L66" s="233">
        <f t="shared" si="25"/>
        <v>64</v>
      </c>
      <c r="M66" s="233">
        <f t="shared" si="25"/>
        <v>1751</v>
      </c>
      <c r="N66" s="264">
        <f t="shared" si="25"/>
        <v>1196</v>
      </c>
      <c r="O66" s="264">
        <f t="shared" si="25"/>
        <v>70</v>
      </c>
      <c r="P66" s="264">
        <f t="shared" si="25"/>
        <v>185</v>
      </c>
      <c r="Q66" s="264">
        <f t="shared" si="25"/>
        <v>1451</v>
      </c>
    </row>
    <row r="68" spans="1:17" x14ac:dyDescent="0.55000000000000004">
      <c r="A68"/>
      <c r="B68"/>
      <c r="C68"/>
    </row>
    <row r="69" spans="1:17" x14ac:dyDescent="0.55000000000000004">
      <c r="A69" s="149"/>
      <c r="B69" s="151"/>
      <c r="C69" s="149"/>
    </row>
    <row r="70" spans="1:17" x14ac:dyDescent="0.55000000000000004">
      <c r="A70" s="149"/>
      <c r="B70" s="151"/>
      <c r="C70" s="149"/>
    </row>
    <row r="71" spans="1:17" x14ac:dyDescent="0.55000000000000004">
      <c r="A71" s="149"/>
      <c r="B71" s="151"/>
      <c r="C71" s="149"/>
    </row>
  </sheetData>
  <mergeCells count="11">
    <mergeCell ref="N2:Q2"/>
    <mergeCell ref="A1:M1"/>
    <mergeCell ref="A57:E57"/>
    <mergeCell ref="A62:E62"/>
    <mergeCell ref="A66:E66"/>
    <mergeCell ref="F2:I2"/>
    <mergeCell ref="J2:M2"/>
    <mergeCell ref="A19:E19"/>
    <mergeCell ref="A36:E36"/>
    <mergeCell ref="A47:E47"/>
    <mergeCell ref="A65:D65"/>
  </mergeCells>
  <phoneticPr fontId="3" type="noConversion"/>
  <pageMargins left="0.39370078740157483" right="0.39370078740157483" top="0.39370078740157483" bottom="0.39370078740157483" header="0.51181102362204722" footer="0.51181102362204722"/>
  <pageSetup paperSize="9" scale="61" orientation="landscape" r:id="rId1"/>
  <headerFooter alignWithMargins="0"/>
  <rowBreaks count="1" manualBreakCount="1">
    <brk id="34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25"/>
  <sheetViews>
    <sheetView zoomScale="85" zoomScaleNormal="85" workbookViewId="0">
      <selection activeCell="C18" sqref="C18"/>
    </sheetView>
  </sheetViews>
  <sheetFormatPr defaultRowHeight="15" x14ac:dyDescent="0.35"/>
  <cols>
    <col min="1" max="1" width="24.7109375" style="335" bestFit="1" customWidth="1"/>
    <col min="2" max="2" width="22.140625" style="335" customWidth="1"/>
    <col min="3" max="18" width="9.140625" style="335" customWidth="1"/>
    <col min="19" max="16384" width="9.140625" style="335"/>
  </cols>
  <sheetData>
    <row r="1" spans="1:24" ht="30.75" x14ac:dyDescent="0.7">
      <c r="A1" s="334" t="s">
        <v>164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</row>
    <row r="2" spans="1:24" ht="24" x14ac:dyDescent="0.35">
      <c r="A2" s="336" t="s">
        <v>72</v>
      </c>
      <c r="B2" s="336" t="s">
        <v>3</v>
      </c>
      <c r="C2" s="337" t="s">
        <v>93</v>
      </c>
      <c r="D2" s="338"/>
      <c r="E2" s="338"/>
      <c r="F2" s="339"/>
      <c r="G2" s="340" t="s">
        <v>10</v>
      </c>
      <c r="H2" s="341" t="s">
        <v>120</v>
      </c>
      <c r="I2" s="342"/>
      <c r="J2" s="342"/>
      <c r="K2" s="342"/>
      <c r="L2" s="343"/>
      <c r="M2" s="340" t="s">
        <v>10</v>
      </c>
      <c r="N2" s="336" t="s">
        <v>73</v>
      </c>
      <c r="O2" s="336"/>
      <c r="P2" s="336"/>
      <c r="Q2" s="336"/>
      <c r="R2" s="340" t="s">
        <v>10</v>
      </c>
      <c r="S2" s="336" t="s">
        <v>136</v>
      </c>
      <c r="T2" s="336"/>
      <c r="U2" s="336"/>
      <c r="V2" s="336"/>
      <c r="W2" s="336"/>
      <c r="X2" s="340" t="s">
        <v>10</v>
      </c>
    </row>
    <row r="3" spans="1:24" ht="24" x14ac:dyDescent="0.35">
      <c r="A3" s="336"/>
      <c r="B3" s="336"/>
      <c r="C3" s="344"/>
      <c r="D3" s="345"/>
      <c r="E3" s="345"/>
      <c r="F3" s="346"/>
      <c r="G3" s="340"/>
      <c r="H3" s="336" t="s">
        <v>14</v>
      </c>
      <c r="I3" s="336"/>
      <c r="J3" s="341" t="s">
        <v>74</v>
      </c>
      <c r="K3" s="342"/>
      <c r="L3" s="343"/>
      <c r="M3" s="340"/>
      <c r="N3" s="336" t="s">
        <v>14</v>
      </c>
      <c r="O3" s="336"/>
      <c r="P3" s="341" t="s">
        <v>74</v>
      </c>
      <c r="Q3" s="343"/>
      <c r="R3" s="340"/>
      <c r="S3" s="336" t="s">
        <v>14</v>
      </c>
      <c r="T3" s="336"/>
      <c r="U3" s="341" t="s">
        <v>74</v>
      </c>
      <c r="V3" s="342"/>
      <c r="W3" s="343"/>
      <c r="X3" s="340"/>
    </row>
    <row r="4" spans="1:24" ht="24" x14ac:dyDescent="0.35">
      <c r="A4" s="336"/>
      <c r="B4" s="336"/>
      <c r="C4" s="347" t="s">
        <v>14</v>
      </c>
      <c r="D4" s="347" t="s">
        <v>75</v>
      </c>
      <c r="E4" s="347" t="s">
        <v>38</v>
      </c>
      <c r="F4" s="347" t="s">
        <v>39</v>
      </c>
      <c r="G4" s="340"/>
      <c r="H4" s="347" t="s">
        <v>76</v>
      </c>
      <c r="I4" s="347" t="s">
        <v>77</v>
      </c>
      <c r="J4" s="347" t="s">
        <v>75</v>
      </c>
      <c r="K4" s="347" t="s">
        <v>38</v>
      </c>
      <c r="L4" s="347" t="s">
        <v>39</v>
      </c>
      <c r="M4" s="340"/>
      <c r="N4" s="348" t="s">
        <v>76</v>
      </c>
      <c r="O4" s="348" t="s">
        <v>77</v>
      </c>
      <c r="P4" s="347" t="s">
        <v>38</v>
      </c>
      <c r="Q4" s="347" t="s">
        <v>39</v>
      </c>
      <c r="R4" s="340"/>
      <c r="S4" s="348" t="s">
        <v>76</v>
      </c>
      <c r="T4" s="348" t="s">
        <v>77</v>
      </c>
      <c r="U4" s="347" t="s">
        <v>75</v>
      </c>
      <c r="V4" s="347" t="s">
        <v>38</v>
      </c>
      <c r="W4" s="347" t="s">
        <v>39</v>
      </c>
      <c r="X4" s="340"/>
    </row>
    <row r="5" spans="1:24" ht="24" x14ac:dyDescent="0.55000000000000004">
      <c r="A5" s="349" t="s">
        <v>78</v>
      </c>
      <c r="B5" s="350" t="s">
        <v>12</v>
      </c>
      <c r="C5" s="351">
        <v>8</v>
      </c>
      <c r="D5" s="351"/>
      <c r="E5" s="351"/>
      <c r="F5" s="351"/>
      <c r="G5" s="352">
        <f>SUM(C5:F5)</f>
        <v>8</v>
      </c>
      <c r="H5" s="351">
        <f>สรุปแยก!F19-สรุปรวม!H6-สรุปรวม!H7</f>
        <v>1182</v>
      </c>
      <c r="I5" s="351">
        <f>แยกชั้นปี!AR7</f>
        <v>19</v>
      </c>
      <c r="J5" s="351"/>
      <c r="K5" s="351"/>
      <c r="L5" s="351"/>
      <c r="M5" s="352">
        <f>SUM(H5:L5)</f>
        <v>1201</v>
      </c>
      <c r="N5" s="351">
        <f>SUM(สรุปแยก!J6:J11)+สรุปแยก!J13+สรุปแยก!J14+สรุปแยก!J15+สรุปแยก!J18</f>
        <v>285</v>
      </c>
      <c r="O5" s="351">
        <f>สรุปแยก!K7</f>
        <v>4</v>
      </c>
      <c r="P5" s="351"/>
      <c r="Q5" s="351"/>
      <c r="R5" s="352">
        <f t="shared" ref="R5:R17" si="0">SUM(N5:Q5)</f>
        <v>289</v>
      </c>
      <c r="S5" s="351">
        <f>จบปี65!H8+จบปี65!H9+จบปี65!H10+จบปี65!H11+จบปี65!H13+จบปี65!H14+จบปี65!H15+จบปี65!H6+จบปี65!H7</f>
        <v>141</v>
      </c>
      <c r="T5" s="351"/>
      <c r="U5" s="351"/>
      <c r="V5" s="351"/>
      <c r="W5" s="351"/>
      <c r="X5" s="352">
        <f>SUM(S5:W5)</f>
        <v>141</v>
      </c>
    </row>
    <row r="6" spans="1:24" ht="24" x14ac:dyDescent="0.55000000000000004">
      <c r="A6" s="353"/>
      <c r="B6" s="350" t="s">
        <v>90</v>
      </c>
      <c r="C6" s="351">
        <v>3</v>
      </c>
      <c r="D6" s="351"/>
      <c r="E6" s="351"/>
      <c r="F6" s="351"/>
      <c r="G6" s="352">
        <f t="shared" ref="G6:G17" si="1">SUM(C6:F6)</f>
        <v>3</v>
      </c>
      <c r="H6" s="351">
        <f>สรุปแยก!F8+สรุปแยก!F12</f>
        <v>165</v>
      </c>
      <c r="I6" s="351"/>
      <c r="J6" s="351"/>
      <c r="K6" s="351"/>
      <c r="L6" s="351"/>
      <c r="M6" s="352">
        <f t="shared" ref="M6:M17" si="2">SUM(H6:L6)</f>
        <v>165</v>
      </c>
      <c r="N6" s="351">
        <f>สรุปแยก!J12</f>
        <v>14</v>
      </c>
      <c r="O6" s="351"/>
      <c r="P6" s="351"/>
      <c r="Q6" s="351"/>
      <c r="R6" s="352">
        <f t="shared" si="0"/>
        <v>14</v>
      </c>
      <c r="S6" s="351">
        <f>จบปี65!H12</f>
        <v>19</v>
      </c>
      <c r="T6" s="351"/>
      <c r="U6" s="351"/>
      <c r="V6" s="351"/>
      <c r="W6" s="351"/>
      <c r="X6" s="352">
        <f t="shared" ref="X6:X16" si="3">SUM(S6:W6)</f>
        <v>19</v>
      </c>
    </row>
    <row r="7" spans="1:24" ht="24" x14ac:dyDescent="0.55000000000000004">
      <c r="A7" s="354"/>
      <c r="B7" s="350" t="s">
        <v>20</v>
      </c>
      <c r="C7" s="351">
        <v>2</v>
      </c>
      <c r="D7" s="351"/>
      <c r="E7" s="351"/>
      <c r="F7" s="351"/>
      <c r="G7" s="352">
        <f t="shared" si="1"/>
        <v>2</v>
      </c>
      <c r="H7" s="351">
        <f>สรุปแยก!F16+สรุปแยก!F17</f>
        <v>134</v>
      </c>
      <c r="I7" s="351">
        <f>สรุปแยก!G17</f>
        <v>37</v>
      </c>
      <c r="J7" s="351"/>
      <c r="K7" s="351"/>
      <c r="L7" s="351"/>
      <c r="M7" s="352">
        <f t="shared" si="2"/>
        <v>171</v>
      </c>
      <c r="N7" s="351">
        <f>สรุปแยก!J16+สรุปแยก!J17</f>
        <v>31</v>
      </c>
      <c r="O7" s="351">
        <f>สรุปแยก!K17</f>
        <v>8</v>
      </c>
      <c r="P7" s="351"/>
      <c r="Q7" s="351"/>
      <c r="R7" s="352">
        <f t="shared" si="0"/>
        <v>39</v>
      </c>
      <c r="S7" s="351">
        <f>จบปี65!H16+จบปี65!H17</f>
        <v>25</v>
      </c>
      <c r="T7" s="351">
        <f>จบปี65!K17</f>
        <v>8</v>
      </c>
      <c r="U7" s="351"/>
      <c r="V7" s="351"/>
      <c r="W7" s="351"/>
      <c r="X7" s="352">
        <f>SUM(S7:W7)</f>
        <v>33</v>
      </c>
    </row>
    <row r="8" spans="1:24" ht="24" x14ac:dyDescent="0.55000000000000004">
      <c r="A8" s="355" t="s">
        <v>79</v>
      </c>
      <c r="B8" s="356" t="s">
        <v>23</v>
      </c>
      <c r="C8" s="357">
        <v>12</v>
      </c>
      <c r="D8" s="357">
        <v>1</v>
      </c>
      <c r="E8" s="357">
        <v>1</v>
      </c>
      <c r="F8" s="357">
        <v>1</v>
      </c>
      <c r="G8" s="358">
        <f t="shared" si="1"/>
        <v>15</v>
      </c>
      <c r="H8" s="357">
        <f>สรุปแยก!F36</f>
        <v>3288</v>
      </c>
      <c r="I8" s="357"/>
      <c r="J8" s="357">
        <f>สรุปแยก!I33</f>
        <v>191</v>
      </c>
      <c r="K8" s="357">
        <f>สรุปแยก!I34</f>
        <v>153</v>
      </c>
      <c r="L8" s="357">
        <f>สรุปแยก!I35</f>
        <v>29</v>
      </c>
      <c r="M8" s="358">
        <f t="shared" si="2"/>
        <v>3661</v>
      </c>
      <c r="N8" s="357">
        <f>สรุปแยก!J36</f>
        <v>654</v>
      </c>
      <c r="O8" s="357"/>
      <c r="P8" s="357">
        <f>สรุปแยก!M34</f>
        <v>50</v>
      </c>
      <c r="Q8" s="357">
        <f>สรุปแยก!L35</f>
        <v>14</v>
      </c>
      <c r="R8" s="358">
        <f t="shared" si="0"/>
        <v>718</v>
      </c>
      <c r="S8" s="357">
        <f>จบปี65!H34</f>
        <v>518</v>
      </c>
      <c r="T8" s="357"/>
      <c r="U8" s="357">
        <f>จบปี65!N31</f>
        <v>170</v>
      </c>
      <c r="V8" s="357">
        <f>จบปี65!N32</f>
        <v>15</v>
      </c>
      <c r="W8" s="357">
        <f>จบปี65!N33</f>
        <v>1</v>
      </c>
      <c r="X8" s="358">
        <f t="shared" si="3"/>
        <v>704</v>
      </c>
    </row>
    <row r="9" spans="1:24" ht="24" x14ac:dyDescent="0.55000000000000004">
      <c r="A9" s="359" t="s">
        <v>80</v>
      </c>
      <c r="B9" s="360" t="s">
        <v>42</v>
      </c>
      <c r="C9" s="361">
        <v>8</v>
      </c>
      <c r="D9" s="361"/>
      <c r="E9" s="361"/>
      <c r="F9" s="361"/>
      <c r="G9" s="362">
        <f t="shared" si="1"/>
        <v>8</v>
      </c>
      <c r="H9" s="361">
        <f>SUM(แยกชั้นปี!Z38:Z45)</f>
        <v>936</v>
      </c>
      <c r="I9" s="361">
        <f>SUM(แยกชั้นปี!AR38:AR44)</f>
        <v>29</v>
      </c>
      <c r="J9" s="361"/>
      <c r="K9" s="361"/>
      <c r="L9" s="361"/>
      <c r="M9" s="362">
        <f t="shared" si="2"/>
        <v>965</v>
      </c>
      <c r="N9" s="361">
        <f>SUM(สรุปแยก!J38:J45)</f>
        <v>187</v>
      </c>
      <c r="O9" s="361">
        <f>SUM(สรุปแยก!K38:K44)</f>
        <v>1</v>
      </c>
      <c r="P9" s="361"/>
      <c r="Q9" s="361"/>
      <c r="R9" s="362">
        <f t="shared" si="0"/>
        <v>188</v>
      </c>
      <c r="S9" s="361">
        <f>SUM(จบปี65!H36:H43)</f>
        <v>205</v>
      </c>
      <c r="T9" s="361">
        <f>SUM(จบปี65!K36:K42)</f>
        <v>12</v>
      </c>
      <c r="U9" s="361"/>
      <c r="V9" s="361"/>
      <c r="W9" s="361"/>
      <c r="X9" s="362">
        <f t="shared" si="3"/>
        <v>217</v>
      </c>
    </row>
    <row r="10" spans="1:24" ht="24" x14ac:dyDescent="0.55000000000000004">
      <c r="A10" s="363"/>
      <c r="B10" s="360" t="s">
        <v>49</v>
      </c>
      <c r="C10" s="361">
        <v>1</v>
      </c>
      <c r="D10" s="361"/>
      <c r="E10" s="361"/>
      <c r="F10" s="361"/>
      <c r="G10" s="362">
        <f t="shared" si="1"/>
        <v>1</v>
      </c>
      <c r="H10" s="361">
        <f>แยกชั้นปี!Z46</f>
        <v>99</v>
      </c>
      <c r="I10" s="361"/>
      <c r="J10" s="361"/>
      <c r="K10" s="361"/>
      <c r="L10" s="361"/>
      <c r="M10" s="362">
        <f t="shared" si="2"/>
        <v>99</v>
      </c>
      <c r="N10" s="361">
        <f>สรุปแยก!J46</f>
        <v>15</v>
      </c>
      <c r="O10" s="361"/>
      <c r="P10" s="361"/>
      <c r="Q10" s="361"/>
      <c r="R10" s="362">
        <f t="shared" si="0"/>
        <v>15</v>
      </c>
      <c r="S10" s="361">
        <f>จบปี65!H44</f>
        <v>5</v>
      </c>
      <c r="T10" s="361"/>
      <c r="U10" s="361"/>
      <c r="V10" s="361"/>
      <c r="W10" s="361"/>
      <c r="X10" s="362">
        <f t="shared" si="3"/>
        <v>5</v>
      </c>
    </row>
    <row r="11" spans="1:24" ht="24" x14ac:dyDescent="0.55000000000000004">
      <c r="A11" s="364" t="s">
        <v>81</v>
      </c>
      <c r="B11" s="365" t="s">
        <v>42</v>
      </c>
      <c r="C11" s="366">
        <v>1</v>
      </c>
      <c r="D11" s="366"/>
      <c r="E11" s="366"/>
      <c r="F11" s="366"/>
      <c r="G11" s="367">
        <f t="shared" si="1"/>
        <v>1</v>
      </c>
      <c r="H11" s="366">
        <f>แยกชั้นปี!Z49</f>
        <v>108</v>
      </c>
      <c r="I11" s="366"/>
      <c r="J11" s="366"/>
      <c r="K11" s="366"/>
      <c r="L11" s="366"/>
      <c r="M11" s="367">
        <f t="shared" si="2"/>
        <v>108</v>
      </c>
      <c r="N11" s="366">
        <f>สรุปแยก!J49</f>
        <v>15</v>
      </c>
      <c r="O11" s="366"/>
      <c r="P11" s="366"/>
      <c r="Q11" s="366"/>
      <c r="R11" s="367">
        <f t="shared" si="0"/>
        <v>15</v>
      </c>
      <c r="S11" s="366">
        <f>จบปี65!H47</f>
        <v>39</v>
      </c>
      <c r="T11" s="366"/>
      <c r="U11" s="366"/>
      <c r="V11" s="366"/>
      <c r="W11" s="366"/>
      <c r="X11" s="367">
        <f t="shared" si="3"/>
        <v>39</v>
      </c>
    </row>
    <row r="12" spans="1:24" ht="24" x14ac:dyDescent="0.55000000000000004">
      <c r="A12" s="368"/>
      <c r="B12" s="365" t="s">
        <v>52</v>
      </c>
      <c r="C12" s="366">
        <v>6</v>
      </c>
      <c r="D12" s="366"/>
      <c r="E12" s="366"/>
      <c r="F12" s="366"/>
      <c r="G12" s="367">
        <f t="shared" si="1"/>
        <v>6</v>
      </c>
      <c r="H12" s="366">
        <f>SUM(แยกชั้นปี!Z50:Z54)+แยกชั้นปี!Z56</f>
        <v>432</v>
      </c>
      <c r="I12" s="366">
        <f>SUM(แยกชั้นปี!AR50:AR53)</f>
        <v>15</v>
      </c>
      <c r="J12" s="366"/>
      <c r="K12" s="366"/>
      <c r="L12" s="366"/>
      <c r="M12" s="367">
        <f t="shared" si="2"/>
        <v>447</v>
      </c>
      <c r="N12" s="366">
        <f>SUM(สรุปแยก!J50:J54)+สรุปแยก!J56</f>
        <v>105</v>
      </c>
      <c r="O12" s="366"/>
      <c r="P12" s="366"/>
      <c r="Q12" s="366"/>
      <c r="R12" s="367">
        <f t="shared" si="0"/>
        <v>105</v>
      </c>
      <c r="S12" s="366">
        <f>SUM(จบปี65!H48:H52)</f>
        <v>66</v>
      </c>
      <c r="T12" s="366">
        <f>SUM(จบปี65!K48:K50)</f>
        <v>11</v>
      </c>
      <c r="U12" s="366"/>
      <c r="V12" s="366"/>
      <c r="W12" s="366"/>
      <c r="X12" s="367">
        <f t="shared" si="3"/>
        <v>77</v>
      </c>
    </row>
    <row r="13" spans="1:24" ht="24" x14ac:dyDescent="0.55000000000000004">
      <c r="A13" s="369"/>
      <c r="B13" s="365" t="s">
        <v>58</v>
      </c>
      <c r="C13" s="366">
        <v>1</v>
      </c>
      <c r="D13" s="366"/>
      <c r="E13" s="366"/>
      <c r="F13" s="366"/>
      <c r="G13" s="367">
        <f t="shared" si="1"/>
        <v>1</v>
      </c>
      <c r="H13" s="366">
        <f>แยกชั้นปี!Z55</f>
        <v>318</v>
      </c>
      <c r="I13" s="366">
        <f>แยกชั้นปี!AR55</f>
        <v>78</v>
      </c>
      <c r="J13" s="366"/>
      <c r="K13" s="366"/>
      <c r="L13" s="366"/>
      <c r="M13" s="367">
        <f t="shared" si="2"/>
        <v>396</v>
      </c>
      <c r="N13" s="366">
        <f>สรุปแยก!J55</f>
        <v>88</v>
      </c>
      <c r="O13" s="366">
        <f>สรุปแยก!K55</f>
        <v>23</v>
      </c>
      <c r="P13" s="366"/>
      <c r="Q13" s="366"/>
      <c r="R13" s="367">
        <f t="shared" si="0"/>
        <v>111</v>
      </c>
      <c r="S13" s="366">
        <f>จบปี65!H53</f>
        <v>87</v>
      </c>
      <c r="T13" s="366">
        <f>จบปี65!K53</f>
        <v>17</v>
      </c>
      <c r="U13" s="366"/>
      <c r="V13" s="366"/>
      <c r="W13" s="366"/>
      <c r="X13" s="367">
        <f t="shared" si="3"/>
        <v>104</v>
      </c>
    </row>
    <row r="14" spans="1:24" ht="24" x14ac:dyDescent="0.55000000000000004">
      <c r="A14" s="370" t="s">
        <v>82</v>
      </c>
      <c r="B14" s="371" t="s">
        <v>62</v>
      </c>
      <c r="C14" s="372">
        <v>1</v>
      </c>
      <c r="D14" s="372"/>
      <c r="E14" s="372"/>
      <c r="F14" s="372"/>
      <c r="G14" s="373">
        <f t="shared" si="1"/>
        <v>1</v>
      </c>
      <c r="H14" s="372">
        <f>แยกชั้นปี!Z59</f>
        <v>271</v>
      </c>
      <c r="I14" s="372">
        <f>แยกชั้นปี!AR59</f>
        <v>140</v>
      </c>
      <c r="J14" s="372"/>
      <c r="K14" s="372"/>
      <c r="L14" s="372"/>
      <c r="M14" s="373">
        <f t="shared" si="2"/>
        <v>411</v>
      </c>
      <c r="N14" s="372">
        <f>สรุปแยก!J59</f>
        <v>54</v>
      </c>
      <c r="O14" s="372">
        <f>สรุปแยก!K59</f>
        <v>33</v>
      </c>
      <c r="P14" s="372"/>
      <c r="Q14" s="372"/>
      <c r="R14" s="373">
        <f t="shared" si="0"/>
        <v>87</v>
      </c>
      <c r="S14" s="372">
        <f>จบปี65!H56</f>
        <v>53</v>
      </c>
      <c r="T14" s="372">
        <f>จบปี65!K56</f>
        <v>10</v>
      </c>
      <c r="U14" s="372"/>
      <c r="V14" s="372"/>
      <c r="W14" s="372"/>
      <c r="X14" s="373">
        <f t="shared" si="3"/>
        <v>63</v>
      </c>
    </row>
    <row r="15" spans="1:24" ht="24" x14ac:dyDescent="0.55000000000000004">
      <c r="A15" s="374"/>
      <c r="B15" s="371" t="s">
        <v>64</v>
      </c>
      <c r="C15" s="372">
        <v>1</v>
      </c>
      <c r="D15" s="372"/>
      <c r="E15" s="372"/>
      <c r="F15" s="372"/>
      <c r="G15" s="373">
        <f t="shared" si="1"/>
        <v>1</v>
      </c>
      <c r="H15" s="372">
        <f>แยกชั้นปี!Z60</f>
        <v>218</v>
      </c>
      <c r="I15" s="372">
        <f>แยกชั้นปี!AR60</f>
        <v>5</v>
      </c>
      <c r="J15" s="372"/>
      <c r="K15" s="372"/>
      <c r="L15" s="372"/>
      <c r="M15" s="373">
        <f t="shared" si="2"/>
        <v>223</v>
      </c>
      <c r="N15" s="372">
        <f>สรุปแยก!J60</f>
        <v>43</v>
      </c>
      <c r="O15" s="372"/>
      <c r="P15" s="372"/>
      <c r="Q15" s="372"/>
      <c r="R15" s="373">
        <f t="shared" si="0"/>
        <v>43</v>
      </c>
      <c r="S15" s="372">
        <f>จบปี65!H57</f>
        <v>38</v>
      </c>
      <c r="T15" s="372">
        <f>จบปี65!K57</f>
        <v>12</v>
      </c>
      <c r="U15" s="372"/>
      <c r="V15" s="372"/>
      <c r="W15" s="372"/>
      <c r="X15" s="373">
        <f t="shared" si="3"/>
        <v>50</v>
      </c>
    </row>
    <row r="16" spans="1:24" ht="24" x14ac:dyDescent="0.55000000000000004">
      <c r="A16" s="375"/>
      <c r="B16" s="371" t="s">
        <v>66</v>
      </c>
      <c r="C16" s="372">
        <v>1</v>
      </c>
      <c r="D16" s="372"/>
      <c r="E16" s="372"/>
      <c r="F16" s="372"/>
      <c r="G16" s="373">
        <f t="shared" si="1"/>
        <v>1</v>
      </c>
      <c r="H16" s="372">
        <f>แยกชั้นปี!Z61</f>
        <v>356</v>
      </c>
      <c r="I16" s="372">
        <f>แยกชั้นปี!AR61</f>
        <v>89</v>
      </c>
      <c r="J16" s="372"/>
      <c r="K16" s="372"/>
      <c r="L16" s="372"/>
      <c r="M16" s="373">
        <f t="shared" si="2"/>
        <v>445</v>
      </c>
      <c r="N16" s="372">
        <f>สรุปแยก!J61</f>
        <v>53</v>
      </c>
      <c r="O16" s="372">
        <f>สรุปแยก!K61</f>
        <v>19</v>
      </c>
      <c r="P16" s="372"/>
      <c r="Q16" s="372"/>
      <c r="R16" s="373">
        <f t="shared" si="0"/>
        <v>72</v>
      </c>
      <c r="S16" s="372">
        <f>จบปี65!H58</f>
        <v>71</v>
      </c>
      <c r="T16" s="372">
        <f>จบปี65!K58</f>
        <v>15</v>
      </c>
      <c r="U16" s="372"/>
      <c r="V16" s="372"/>
      <c r="W16" s="372"/>
      <c r="X16" s="373">
        <f t="shared" si="3"/>
        <v>86</v>
      </c>
    </row>
    <row r="17" spans="1:24" ht="24" x14ac:dyDescent="0.55000000000000004">
      <c r="A17" s="376" t="s">
        <v>129</v>
      </c>
      <c r="B17" s="377" t="s">
        <v>167</v>
      </c>
      <c r="C17" s="378">
        <v>1</v>
      </c>
      <c r="D17" s="378"/>
      <c r="E17" s="378"/>
      <c r="F17" s="378"/>
      <c r="G17" s="379">
        <f t="shared" si="1"/>
        <v>1</v>
      </c>
      <c r="H17" s="378">
        <f>สรุปแยก!F64</f>
        <v>105</v>
      </c>
      <c r="I17" s="378"/>
      <c r="J17" s="378"/>
      <c r="K17" s="378"/>
      <c r="L17" s="378"/>
      <c r="M17" s="379">
        <f t="shared" si="2"/>
        <v>105</v>
      </c>
      <c r="N17" s="378">
        <f>สรุปแยก!J65</f>
        <v>55</v>
      </c>
      <c r="O17" s="378"/>
      <c r="P17" s="378"/>
      <c r="Q17" s="378"/>
      <c r="R17" s="379">
        <f t="shared" si="0"/>
        <v>55</v>
      </c>
      <c r="S17" s="378"/>
      <c r="T17" s="378"/>
      <c r="U17" s="378"/>
      <c r="V17" s="378"/>
      <c r="W17" s="378"/>
      <c r="X17" s="379"/>
    </row>
    <row r="18" spans="1:24" ht="24" x14ac:dyDescent="0.55000000000000004">
      <c r="A18" s="380" t="s">
        <v>10</v>
      </c>
      <c r="B18" s="381"/>
      <c r="C18" s="382">
        <f>SUM(C5:C17)</f>
        <v>46</v>
      </c>
      <c r="D18" s="382">
        <f t="shared" ref="D18:R18" si="4">SUM(D5:D17)</f>
        <v>1</v>
      </c>
      <c r="E18" s="382">
        <f t="shared" si="4"/>
        <v>1</v>
      </c>
      <c r="F18" s="382">
        <f t="shared" si="4"/>
        <v>1</v>
      </c>
      <c r="G18" s="382">
        <f t="shared" si="4"/>
        <v>49</v>
      </c>
      <c r="H18" s="382">
        <f t="shared" si="4"/>
        <v>7612</v>
      </c>
      <c r="I18" s="382">
        <f t="shared" si="4"/>
        <v>412</v>
      </c>
      <c r="J18" s="382">
        <f t="shared" si="4"/>
        <v>191</v>
      </c>
      <c r="K18" s="382">
        <f t="shared" si="4"/>
        <v>153</v>
      </c>
      <c r="L18" s="382">
        <f t="shared" si="4"/>
        <v>29</v>
      </c>
      <c r="M18" s="382">
        <f t="shared" si="4"/>
        <v>8397</v>
      </c>
      <c r="N18" s="382">
        <f t="shared" si="4"/>
        <v>1599</v>
      </c>
      <c r="O18" s="382">
        <f t="shared" si="4"/>
        <v>88</v>
      </c>
      <c r="P18" s="382">
        <f t="shared" si="4"/>
        <v>50</v>
      </c>
      <c r="Q18" s="382">
        <f t="shared" si="4"/>
        <v>14</v>
      </c>
      <c r="R18" s="382">
        <f t="shared" si="4"/>
        <v>1751</v>
      </c>
      <c r="S18" s="382">
        <f t="shared" ref="S18:X18" si="5">SUM(S5:S17)</f>
        <v>1267</v>
      </c>
      <c r="T18" s="382">
        <f t="shared" si="5"/>
        <v>85</v>
      </c>
      <c r="U18" s="382">
        <f t="shared" si="5"/>
        <v>170</v>
      </c>
      <c r="V18" s="382">
        <f t="shared" si="5"/>
        <v>15</v>
      </c>
      <c r="W18" s="382">
        <f t="shared" si="5"/>
        <v>1</v>
      </c>
      <c r="X18" s="382">
        <f t="shared" si="5"/>
        <v>1538</v>
      </c>
    </row>
    <row r="23" spans="1:24" x14ac:dyDescent="0.35">
      <c r="G23" s="383"/>
      <c r="H23" s="383"/>
      <c r="I23" s="383"/>
    </row>
    <row r="24" spans="1:24" x14ac:dyDescent="0.35">
      <c r="G24" s="383"/>
      <c r="H24" s="383"/>
      <c r="I24" s="383"/>
    </row>
    <row r="25" spans="1:24" x14ac:dyDescent="0.35">
      <c r="G25" s="383"/>
      <c r="H25" s="383"/>
      <c r="I25" s="383"/>
    </row>
  </sheetData>
  <mergeCells count="18">
    <mergeCell ref="A1:R1"/>
    <mergeCell ref="H2:L2"/>
    <mergeCell ref="M2:M4"/>
    <mergeCell ref="N2:Q2"/>
    <mergeCell ref="R2:R4"/>
    <mergeCell ref="H3:I3"/>
    <mergeCell ref="J3:L3"/>
    <mergeCell ref="N3:O3"/>
    <mergeCell ref="P3:Q3"/>
    <mergeCell ref="S2:W2"/>
    <mergeCell ref="X2:X4"/>
    <mergeCell ref="S3:T3"/>
    <mergeCell ref="U3:W3"/>
    <mergeCell ref="A18:B18"/>
    <mergeCell ref="A2:A4"/>
    <mergeCell ref="B2:B4"/>
    <mergeCell ref="C2:F3"/>
    <mergeCell ref="G2:G4"/>
  </mergeCells>
  <phoneticPr fontId="3" type="noConversion"/>
  <pageMargins left="0.39370078740157483" right="0.39370078740157483" top="0.39370078740157483" bottom="0.39370078740157483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82"/>
  <sheetViews>
    <sheetView zoomScale="115" zoomScaleNormal="115" workbookViewId="0">
      <selection activeCell="A80" sqref="A80:B80"/>
    </sheetView>
  </sheetViews>
  <sheetFormatPr defaultRowHeight="12.75" x14ac:dyDescent="0.2"/>
  <cols>
    <col min="1" max="1" width="1.28515625" style="28" customWidth="1"/>
    <col min="2" max="2" width="42.28515625" style="28" customWidth="1"/>
    <col min="3" max="5" width="8" style="28" customWidth="1"/>
    <col min="6" max="14" width="7.42578125" style="28" customWidth="1"/>
    <col min="15" max="17" width="8" style="28" customWidth="1"/>
    <col min="18" max="16384" width="9.140625" style="28"/>
  </cols>
  <sheetData>
    <row r="1" spans="1:17" ht="24.75" x14ac:dyDescent="0.6">
      <c r="A1" s="31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3" t="s">
        <v>96</v>
      </c>
    </row>
    <row r="2" spans="1:17" ht="5.25" customHeight="1" x14ac:dyDescent="0.6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4"/>
    </row>
    <row r="3" spans="1:17" ht="27.75" x14ac:dyDescent="0.65">
      <c r="A3" s="306" t="s">
        <v>159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</row>
    <row r="4" spans="1:17" ht="4.5" customHeight="1" x14ac:dyDescent="0.6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ht="22.5" x14ac:dyDescent="0.2">
      <c r="A5" s="307" t="s">
        <v>97</v>
      </c>
      <c r="B5" s="307"/>
      <c r="C5" s="308" t="s">
        <v>98</v>
      </c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08"/>
      <c r="O5" s="308" t="s">
        <v>69</v>
      </c>
      <c r="P5" s="308"/>
      <c r="Q5" s="308"/>
    </row>
    <row r="6" spans="1:17" ht="22.5" x14ac:dyDescent="0.2">
      <c r="A6" s="307"/>
      <c r="B6" s="307"/>
      <c r="C6" s="308" t="s">
        <v>14</v>
      </c>
      <c r="D6" s="308"/>
      <c r="E6" s="308"/>
      <c r="F6" s="308" t="s">
        <v>34</v>
      </c>
      <c r="G6" s="308"/>
      <c r="H6" s="308"/>
      <c r="I6" s="308" t="s">
        <v>38</v>
      </c>
      <c r="J6" s="308"/>
      <c r="K6" s="308"/>
      <c r="L6" s="308" t="s">
        <v>39</v>
      </c>
      <c r="M6" s="308"/>
      <c r="N6" s="308"/>
      <c r="O6" s="308"/>
      <c r="P6" s="308"/>
      <c r="Q6" s="308"/>
    </row>
    <row r="7" spans="1:17" ht="22.5" x14ac:dyDescent="0.2">
      <c r="A7" s="307"/>
      <c r="B7" s="307"/>
      <c r="C7" s="104" t="s">
        <v>8</v>
      </c>
      <c r="D7" s="104" t="s">
        <v>9</v>
      </c>
      <c r="E7" s="104" t="s">
        <v>10</v>
      </c>
      <c r="F7" s="104" t="s">
        <v>8</v>
      </c>
      <c r="G7" s="104" t="s">
        <v>9</v>
      </c>
      <c r="H7" s="104" t="s">
        <v>10</v>
      </c>
      <c r="I7" s="104" t="s">
        <v>8</v>
      </c>
      <c r="J7" s="104" t="s">
        <v>9</v>
      </c>
      <c r="K7" s="104" t="s">
        <v>10</v>
      </c>
      <c r="L7" s="104" t="s">
        <v>8</v>
      </c>
      <c r="M7" s="104" t="s">
        <v>9</v>
      </c>
      <c r="N7" s="104" t="s">
        <v>10</v>
      </c>
      <c r="O7" s="104" t="s">
        <v>8</v>
      </c>
      <c r="P7" s="104" t="s">
        <v>9</v>
      </c>
      <c r="Q7" s="104" t="s">
        <v>10</v>
      </c>
    </row>
    <row r="8" spans="1:17" ht="22.5" x14ac:dyDescent="0.2">
      <c r="A8" s="309" t="s">
        <v>11</v>
      </c>
      <c r="B8" s="3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</row>
    <row r="9" spans="1:17" ht="22.5" x14ac:dyDescent="0.55000000000000004">
      <c r="A9" s="37"/>
      <c r="B9" s="38" t="s">
        <v>13</v>
      </c>
      <c r="C9" s="39">
        <f>แยกชั้นปี!BK6</f>
        <v>78</v>
      </c>
      <c r="D9" s="39">
        <f>แยกชั้นปี!BL6</f>
        <v>10</v>
      </c>
      <c r="E9" s="255">
        <f>แยกชั้นปี!BM6</f>
        <v>88</v>
      </c>
      <c r="F9" s="39"/>
      <c r="G9" s="39"/>
      <c r="H9" s="39"/>
      <c r="I9" s="39"/>
      <c r="J9" s="39"/>
      <c r="K9" s="39"/>
      <c r="L9" s="39"/>
      <c r="M9" s="39"/>
      <c r="N9" s="39"/>
      <c r="O9" s="41">
        <f>C9+F9+I9+L9</f>
        <v>78</v>
      </c>
      <c r="P9" s="41">
        <f>D9+G9+J9+M9</f>
        <v>10</v>
      </c>
      <c r="Q9" s="40">
        <f>SUM(O9:P9)</f>
        <v>88</v>
      </c>
    </row>
    <row r="10" spans="1:17" ht="22.5" x14ac:dyDescent="0.55000000000000004">
      <c r="A10" s="42"/>
      <c r="B10" s="43" t="s">
        <v>133</v>
      </c>
      <c r="C10" s="44">
        <f>แยกชั้นปี!BK7</f>
        <v>100</v>
      </c>
      <c r="D10" s="44">
        <f>แยกชั้นปี!BL7</f>
        <v>12</v>
      </c>
      <c r="E10" s="256">
        <f>แยกชั้นปี!BM7</f>
        <v>112</v>
      </c>
      <c r="F10" s="44"/>
      <c r="G10" s="44"/>
      <c r="H10" s="44"/>
      <c r="I10" s="44"/>
      <c r="J10" s="44"/>
      <c r="K10" s="44"/>
      <c r="L10" s="44"/>
      <c r="M10" s="44"/>
      <c r="N10" s="44"/>
      <c r="O10" s="46">
        <f t="shared" ref="O10:P16" si="0">C10+F10+I10+L10</f>
        <v>100</v>
      </c>
      <c r="P10" s="46">
        <f t="shared" si="0"/>
        <v>12</v>
      </c>
      <c r="Q10" s="45">
        <f t="shared" ref="Q10:Q16" si="1">SUM(O10:P10)</f>
        <v>112</v>
      </c>
    </row>
    <row r="11" spans="1:17" ht="22.5" x14ac:dyDescent="0.55000000000000004">
      <c r="A11" s="42"/>
      <c r="B11" s="43" t="s">
        <v>16</v>
      </c>
      <c r="C11" s="44">
        <f>แยกชั้นปี!BK9</f>
        <v>22</v>
      </c>
      <c r="D11" s="44">
        <f>แยกชั้นปี!BL9</f>
        <v>274</v>
      </c>
      <c r="E11" s="256">
        <f>แยกชั้นปี!BM9</f>
        <v>296</v>
      </c>
      <c r="F11" s="44"/>
      <c r="G11" s="44"/>
      <c r="H11" s="44"/>
      <c r="I11" s="44"/>
      <c r="J11" s="44"/>
      <c r="K11" s="44"/>
      <c r="L11" s="44"/>
      <c r="M11" s="44"/>
      <c r="N11" s="44"/>
      <c r="O11" s="46">
        <f t="shared" si="0"/>
        <v>22</v>
      </c>
      <c r="P11" s="46">
        <f t="shared" si="0"/>
        <v>274</v>
      </c>
      <c r="Q11" s="45">
        <f t="shared" si="1"/>
        <v>296</v>
      </c>
    </row>
    <row r="12" spans="1:17" ht="22.5" x14ac:dyDescent="0.55000000000000004">
      <c r="A12" s="42"/>
      <c r="B12" s="43" t="s">
        <v>17</v>
      </c>
      <c r="C12" s="44">
        <f>แยกชั้นปี!BK10</f>
        <v>352</v>
      </c>
      <c r="D12" s="44">
        <f>แยกชั้นปี!BL10</f>
        <v>75</v>
      </c>
      <c r="E12" s="256">
        <f>แยกชั้นปี!BM10</f>
        <v>427</v>
      </c>
      <c r="F12" s="44"/>
      <c r="G12" s="44"/>
      <c r="H12" s="44"/>
      <c r="I12" s="44"/>
      <c r="J12" s="44"/>
      <c r="K12" s="44"/>
      <c r="L12" s="44"/>
      <c r="M12" s="44"/>
      <c r="N12" s="44"/>
      <c r="O12" s="46">
        <f t="shared" si="0"/>
        <v>352</v>
      </c>
      <c r="P12" s="46">
        <f t="shared" si="0"/>
        <v>75</v>
      </c>
      <c r="Q12" s="45">
        <f t="shared" si="1"/>
        <v>427</v>
      </c>
    </row>
    <row r="13" spans="1:17" ht="22.5" x14ac:dyDescent="0.55000000000000004">
      <c r="A13" s="42"/>
      <c r="B13" s="43" t="s">
        <v>18</v>
      </c>
      <c r="C13" s="44">
        <f>แยกชั้นปี!BK11</f>
        <v>11</v>
      </c>
      <c r="D13" s="44">
        <f>แยกชั้นปี!BL11</f>
        <v>14</v>
      </c>
      <c r="E13" s="256">
        <f>แยกชั้นปี!BM11</f>
        <v>25</v>
      </c>
      <c r="F13" s="44"/>
      <c r="G13" s="44"/>
      <c r="H13" s="44"/>
      <c r="I13" s="44"/>
      <c r="J13" s="44"/>
      <c r="K13" s="44"/>
      <c r="L13" s="44"/>
      <c r="M13" s="44"/>
      <c r="N13" s="44"/>
      <c r="O13" s="46">
        <f t="shared" si="0"/>
        <v>11</v>
      </c>
      <c r="P13" s="46">
        <f t="shared" si="0"/>
        <v>14</v>
      </c>
      <c r="Q13" s="45">
        <f t="shared" si="1"/>
        <v>25</v>
      </c>
    </row>
    <row r="14" spans="1:17" ht="22.5" x14ac:dyDescent="0.55000000000000004">
      <c r="A14" s="42"/>
      <c r="B14" s="43" t="s">
        <v>91</v>
      </c>
      <c r="C14" s="44">
        <f>แยกชั้นปี!BK13</f>
        <v>3</v>
      </c>
      <c r="D14" s="44">
        <f>แยกชั้นปี!BL13</f>
        <v>26</v>
      </c>
      <c r="E14" s="256">
        <f>แยกชั้นปี!BM13</f>
        <v>29</v>
      </c>
      <c r="F14" s="44"/>
      <c r="G14" s="44"/>
      <c r="H14" s="44"/>
      <c r="I14" s="44"/>
      <c r="J14" s="44"/>
      <c r="K14" s="44"/>
      <c r="L14" s="44"/>
      <c r="M14" s="44"/>
      <c r="N14" s="44"/>
      <c r="O14" s="46">
        <f t="shared" si="0"/>
        <v>3</v>
      </c>
      <c r="P14" s="46">
        <f t="shared" si="0"/>
        <v>26</v>
      </c>
      <c r="Q14" s="45">
        <f t="shared" si="1"/>
        <v>29</v>
      </c>
    </row>
    <row r="15" spans="1:17" ht="22.5" x14ac:dyDescent="0.55000000000000004">
      <c r="A15" s="42"/>
      <c r="B15" s="43" t="s">
        <v>92</v>
      </c>
      <c r="C15" s="44">
        <f>แยกชั้นปี!BK14</f>
        <v>33</v>
      </c>
      <c r="D15" s="44">
        <f>แยกชั้นปี!BL14</f>
        <v>28</v>
      </c>
      <c r="E15" s="256">
        <f>แยกชั้นปี!BM14</f>
        <v>61</v>
      </c>
      <c r="F15" s="44"/>
      <c r="G15" s="44"/>
      <c r="H15" s="44"/>
      <c r="I15" s="44"/>
      <c r="J15" s="44"/>
      <c r="K15" s="44"/>
      <c r="L15" s="44"/>
      <c r="M15" s="44"/>
      <c r="N15" s="44"/>
      <c r="O15" s="46">
        <f t="shared" si="0"/>
        <v>33</v>
      </c>
      <c r="P15" s="46">
        <f t="shared" si="0"/>
        <v>28</v>
      </c>
      <c r="Q15" s="45">
        <f t="shared" si="1"/>
        <v>61</v>
      </c>
    </row>
    <row r="16" spans="1:17" ht="22.5" x14ac:dyDescent="0.55000000000000004">
      <c r="A16" s="42"/>
      <c r="B16" s="43" t="s">
        <v>94</v>
      </c>
      <c r="C16" s="44">
        <f>แยกชั้นปี!BK15</f>
        <v>28</v>
      </c>
      <c r="D16" s="44">
        <f>แยกชั้นปี!BL15</f>
        <v>13</v>
      </c>
      <c r="E16" s="256">
        <f>แยกชั้นปี!BM15</f>
        <v>41</v>
      </c>
      <c r="F16" s="44"/>
      <c r="G16" s="44"/>
      <c r="H16" s="44"/>
      <c r="I16" s="44"/>
      <c r="J16" s="44"/>
      <c r="K16" s="44"/>
      <c r="L16" s="44"/>
      <c r="M16" s="44"/>
      <c r="N16" s="44"/>
      <c r="O16" s="46">
        <f t="shared" si="0"/>
        <v>28</v>
      </c>
      <c r="P16" s="46">
        <f t="shared" si="0"/>
        <v>13</v>
      </c>
      <c r="Q16" s="45">
        <f t="shared" si="1"/>
        <v>41</v>
      </c>
    </row>
    <row r="17" spans="1:17" ht="22.5" x14ac:dyDescent="0.55000000000000004">
      <c r="A17" s="42"/>
      <c r="B17" s="47" t="s">
        <v>127</v>
      </c>
      <c r="C17" s="48">
        <f>แยกชั้นปี!BK18</f>
        <v>10</v>
      </c>
      <c r="D17" s="48">
        <f>แยกชั้นปี!BL18</f>
        <v>112</v>
      </c>
      <c r="E17" s="257">
        <f>แยกชั้นปี!BM18</f>
        <v>122</v>
      </c>
      <c r="F17" s="48"/>
      <c r="G17" s="48"/>
      <c r="H17" s="48"/>
      <c r="I17" s="48"/>
      <c r="J17" s="48"/>
      <c r="K17" s="48"/>
      <c r="L17" s="48"/>
      <c r="M17" s="48"/>
      <c r="N17" s="48"/>
      <c r="O17" s="50">
        <f t="shared" ref="O17" si="2">C17+F17+I17+L17</f>
        <v>10</v>
      </c>
      <c r="P17" s="50">
        <f t="shared" ref="P17" si="3">D17+G17+J17+M17</f>
        <v>112</v>
      </c>
      <c r="Q17" s="49">
        <f t="shared" ref="Q17" si="4">SUM(O17:P17)</f>
        <v>122</v>
      </c>
    </row>
    <row r="18" spans="1:17" ht="22.5" x14ac:dyDescent="0.55000000000000004">
      <c r="A18" s="42"/>
      <c r="B18" s="51" t="s">
        <v>99</v>
      </c>
      <c r="C18" s="52">
        <f>SUM(C9:C17)</f>
        <v>637</v>
      </c>
      <c r="D18" s="52">
        <f>SUM(D9:D17)</f>
        <v>564</v>
      </c>
      <c r="E18" s="52">
        <f>SUM(E9:E17)</f>
        <v>1201</v>
      </c>
      <c r="F18" s="52"/>
      <c r="G18" s="52"/>
      <c r="H18" s="52"/>
      <c r="I18" s="52"/>
      <c r="J18" s="52"/>
      <c r="K18" s="52"/>
      <c r="L18" s="52"/>
      <c r="M18" s="52"/>
      <c r="N18" s="52"/>
      <c r="O18" s="52">
        <f>SUM(O9:O17)</f>
        <v>637</v>
      </c>
      <c r="P18" s="52">
        <f t="shared" ref="P18:Q18" si="5">SUM(P9:P17)</f>
        <v>564</v>
      </c>
      <c r="Q18" s="52">
        <f t="shared" si="5"/>
        <v>1201</v>
      </c>
    </row>
    <row r="19" spans="1:17" ht="22.5" x14ac:dyDescent="0.55000000000000004">
      <c r="A19" s="42"/>
      <c r="B19" s="94" t="s">
        <v>15</v>
      </c>
      <c r="C19" s="53">
        <f>แยกชั้นปี!BK8</f>
        <v>52</v>
      </c>
      <c r="D19" s="53">
        <f>แยกชั้นปี!BL8</f>
        <v>13</v>
      </c>
      <c r="E19" s="53">
        <f>แยกชั้นปี!BM8</f>
        <v>65</v>
      </c>
      <c r="F19" s="53"/>
      <c r="G19" s="53"/>
      <c r="H19" s="53"/>
      <c r="I19" s="53"/>
      <c r="J19" s="53"/>
      <c r="K19" s="53"/>
      <c r="L19" s="53"/>
      <c r="M19" s="53"/>
      <c r="N19" s="53"/>
      <c r="O19" s="55">
        <f>C19+F19+I19+L19</f>
        <v>52</v>
      </c>
      <c r="P19" s="55">
        <f>D19+G19+J19+M19</f>
        <v>13</v>
      </c>
      <c r="Q19" s="54">
        <f>SUM(O19:P19)</f>
        <v>65</v>
      </c>
    </row>
    <row r="20" spans="1:17" ht="22.5" x14ac:dyDescent="0.55000000000000004">
      <c r="A20" s="42"/>
      <c r="B20" s="94" t="s">
        <v>19</v>
      </c>
      <c r="C20" s="53">
        <f>แยกชั้นปี!BK12</f>
        <v>27</v>
      </c>
      <c r="D20" s="53">
        <f>แยกชั้นปี!BL12</f>
        <v>73</v>
      </c>
      <c r="E20" s="53">
        <f>แยกชั้นปี!BM12</f>
        <v>100</v>
      </c>
      <c r="F20" s="53"/>
      <c r="G20" s="53"/>
      <c r="H20" s="53"/>
      <c r="I20" s="53"/>
      <c r="J20" s="53"/>
      <c r="K20" s="53"/>
      <c r="L20" s="53"/>
      <c r="M20" s="53"/>
      <c r="N20" s="53"/>
      <c r="O20" s="55">
        <f>C20+F20+I20+L20</f>
        <v>27</v>
      </c>
      <c r="P20" s="55">
        <f>D20+G20+J20+M20</f>
        <v>73</v>
      </c>
      <c r="Q20" s="54">
        <f>SUM(O20:P20)</f>
        <v>100</v>
      </c>
    </row>
    <row r="21" spans="1:17" ht="22.5" x14ac:dyDescent="0.55000000000000004">
      <c r="A21" s="42"/>
      <c r="B21" s="51" t="s">
        <v>100</v>
      </c>
      <c r="C21" s="52">
        <f>SUM(C19:C20)</f>
        <v>79</v>
      </c>
      <c r="D21" s="52">
        <f t="shared" ref="D21:E21" si="6">SUM(D19:D20)</f>
        <v>86</v>
      </c>
      <c r="E21" s="52">
        <f t="shared" si="6"/>
        <v>165</v>
      </c>
      <c r="F21" s="52"/>
      <c r="G21" s="52"/>
      <c r="H21" s="52"/>
      <c r="I21" s="52"/>
      <c r="J21" s="52"/>
      <c r="K21" s="52"/>
      <c r="L21" s="52"/>
      <c r="M21" s="52"/>
      <c r="N21" s="52"/>
      <c r="O21" s="52">
        <f>SUM(O19:O20)</f>
        <v>79</v>
      </c>
      <c r="P21" s="52">
        <f t="shared" ref="P21:Q21" si="7">SUM(P19:P20)</f>
        <v>86</v>
      </c>
      <c r="Q21" s="52">
        <f t="shared" si="7"/>
        <v>165</v>
      </c>
    </row>
    <row r="22" spans="1:17" ht="22.5" x14ac:dyDescent="0.55000000000000004">
      <c r="A22" s="42"/>
      <c r="B22" s="43" t="str">
        <f>[1]แยกชั้นปี!D17</f>
        <v xml:space="preserve">เทคโนโลยีออกแบบผลิตภัณฑ์และบรรจุภัณฑ์ </v>
      </c>
      <c r="C22" s="44">
        <f>แยกชั้นปี!BK16</f>
        <v>18</v>
      </c>
      <c r="D22" s="44">
        <f>แยกชั้นปี!BL16</f>
        <v>10</v>
      </c>
      <c r="E22" s="45">
        <f t="shared" ref="E22" si="8">SUM(C22:D22)</f>
        <v>28</v>
      </c>
      <c r="F22" s="44"/>
      <c r="G22" s="44"/>
      <c r="H22" s="44"/>
      <c r="I22" s="44"/>
      <c r="J22" s="44"/>
      <c r="K22" s="44"/>
      <c r="L22" s="44"/>
      <c r="M22" s="44"/>
      <c r="N22" s="44"/>
      <c r="O22" s="46">
        <f t="shared" ref="O22:P23" si="9">C22+F22+I22+L22</f>
        <v>18</v>
      </c>
      <c r="P22" s="46">
        <f t="shared" si="9"/>
        <v>10</v>
      </c>
      <c r="Q22" s="45">
        <f>SUM(O22:P22)</f>
        <v>28</v>
      </c>
    </row>
    <row r="23" spans="1:17" ht="22.5" x14ac:dyDescent="0.55000000000000004">
      <c r="A23" s="42"/>
      <c r="B23" s="43" t="str">
        <f>[1]แยกชั้นปี!D19</f>
        <v xml:space="preserve">เทคโนโลยีโยธาและสถาปัตยกรรม </v>
      </c>
      <c r="C23" s="44">
        <f>แยกชั้นปี!BK17</f>
        <v>103</v>
      </c>
      <c r="D23" s="44">
        <f>แยกชั้นปี!BL17</f>
        <v>40</v>
      </c>
      <c r="E23" s="45">
        <f t="shared" ref="E23" si="10">SUM(C23:D23)</f>
        <v>143</v>
      </c>
      <c r="F23" s="44"/>
      <c r="G23" s="44"/>
      <c r="H23" s="44"/>
      <c r="I23" s="44"/>
      <c r="J23" s="44"/>
      <c r="K23" s="44"/>
      <c r="L23" s="44"/>
      <c r="M23" s="44"/>
      <c r="N23" s="44"/>
      <c r="O23" s="46">
        <f t="shared" si="9"/>
        <v>103</v>
      </c>
      <c r="P23" s="46">
        <f t="shared" si="9"/>
        <v>40</v>
      </c>
      <c r="Q23" s="45">
        <f>SUM(O23:P23)</f>
        <v>143</v>
      </c>
    </row>
    <row r="24" spans="1:17" ht="22.5" x14ac:dyDescent="0.55000000000000004">
      <c r="A24" s="56"/>
      <c r="B24" s="57" t="s">
        <v>101</v>
      </c>
      <c r="C24" s="52">
        <f>SUM(C22:C23)</f>
        <v>121</v>
      </c>
      <c r="D24" s="52">
        <f>SUM(D22:D23)</f>
        <v>50</v>
      </c>
      <c r="E24" s="52">
        <f>SUM(E22:E23)</f>
        <v>171</v>
      </c>
      <c r="F24" s="52"/>
      <c r="G24" s="52"/>
      <c r="H24" s="52"/>
      <c r="I24" s="52"/>
      <c r="J24" s="52"/>
      <c r="K24" s="52"/>
      <c r="L24" s="52"/>
      <c r="M24" s="52"/>
      <c r="N24" s="52"/>
      <c r="O24" s="52">
        <f>SUM(O22:O23)</f>
        <v>121</v>
      </c>
      <c r="P24" s="52">
        <f>SUM(P22:P23)</f>
        <v>50</v>
      </c>
      <c r="Q24" s="52">
        <f>SUM(Q22:Q23)</f>
        <v>171</v>
      </c>
    </row>
    <row r="25" spans="1:17" ht="22.5" x14ac:dyDescent="0.2">
      <c r="A25" s="305" t="s">
        <v>21</v>
      </c>
      <c r="B25" s="305"/>
      <c r="C25" s="58">
        <f>C18+C21+C24</f>
        <v>837</v>
      </c>
      <c r="D25" s="58">
        <f>D18+D21+D24</f>
        <v>700</v>
      </c>
      <c r="E25" s="58">
        <f>E18+E21+E24</f>
        <v>1537</v>
      </c>
      <c r="F25" s="58"/>
      <c r="G25" s="58"/>
      <c r="H25" s="58"/>
      <c r="I25" s="58"/>
      <c r="J25" s="58"/>
      <c r="K25" s="58"/>
      <c r="L25" s="58"/>
      <c r="M25" s="58"/>
      <c r="N25" s="58"/>
      <c r="O25" s="58">
        <f>O18+O21+O24</f>
        <v>837</v>
      </c>
      <c r="P25" s="58">
        <f>P18+P21+P24</f>
        <v>700</v>
      </c>
      <c r="Q25" s="58">
        <f>Q18+Q21+Q24</f>
        <v>1537</v>
      </c>
    </row>
    <row r="26" spans="1:17" ht="22.5" x14ac:dyDescent="0.55000000000000004">
      <c r="A26" s="310" t="s">
        <v>22</v>
      </c>
      <c r="B26" s="311"/>
      <c r="C26" s="109"/>
      <c r="D26" s="109"/>
      <c r="E26" s="110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8"/>
    </row>
    <row r="27" spans="1:17" ht="22.5" x14ac:dyDescent="0.55000000000000004">
      <c r="A27" s="37"/>
      <c r="B27" s="38" t="s">
        <v>24</v>
      </c>
      <c r="C27" s="39">
        <f>แยกชั้นปี!BK21</f>
        <v>4</v>
      </c>
      <c r="D27" s="39">
        <f>แยกชั้นปี!BL21</f>
        <v>315</v>
      </c>
      <c r="E27" s="40">
        <f t="shared" ref="E27:E37" si="11">SUM(C27:D27)</f>
        <v>319</v>
      </c>
      <c r="F27" s="39"/>
      <c r="G27" s="39"/>
      <c r="H27" s="39"/>
      <c r="I27" s="39"/>
      <c r="J27" s="39"/>
      <c r="K27" s="39"/>
      <c r="L27" s="39"/>
      <c r="M27" s="39"/>
      <c r="N27" s="39"/>
      <c r="O27" s="41">
        <f t="shared" ref="O27:P40" si="12">C27+F27+I27+L27</f>
        <v>4</v>
      </c>
      <c r="P27" s="41">
        <f t="shared" si="12"/>
        <v>315</v>
      </c>
      <c r="Q27" s="40">
        <f t="shared" ref="Q27:Q40" si="13">SUM(O27:P27)</f>
        <v>319</v>
      </c>
    </row>
    <row r="28" spans="1:17" ht="22.5" x14ac:dyDescent="0.55000000000000004">
      <c r="A28" s="42"/>
      <c r="B28" s="43" t="s">
        <v>25</v>
      </c>
      <c r="C28" s="44">
        <f>แยกชั้นปี!BK22</f>
        <v>97</v>
      </c>
      <c r="D28" s="44">
        <f>แยกชั้นปี!BL22</f>
        <v>206</v>
      </c>
      <c r="E28" s="45">
        <f t="shared" si="11"/>
        <v>303</v>
      </c>
      <c r="F28" s="44"/>
      <c r="G28" s="44"/>
      <c r="H28" s="44"/>
      <c r="I28" s="44"/>
      <c r="J28" s="44"/>
      <c r="K28" s="44"/>
      <c r="L28" s="44"/>
      <c r="M28" s="44"/>
      <c r="N28" s="44"/>
      <c r="O28" s="46">
        <f t="shared" si="12"/>
        <v>97</v>
      </c>
      <c r="P28" s="46">
        <f t="shared" si="12"/>
        <v>206</v>
      </c>
      <c r="Q28" s="45">
        <f t="shared" si="13"/>
        <v>303</v>
      </c>
    </row>
    <row r="29" spans="1:17" ht="22.5" x14ac:dyDescent="0.55000000000000004">
      <c r="A29" s="42"/>
      <c r="B29" s="43" t="s">
        <v>26</v>
      </c>
      <c r="C29" s="44">
        <f>แยกชั้นปี!BK23</f>
        <v>121</v>
      </c>
      <c r="D29" s="44">
        <f>แยกชั้นปี!BL23</f>
        <v>159</v>
      </c>
      <c r="E29" s="45">
        <f t="shared" si="11"/>
        <v>280</v>
      </c>
      <c r="F29" s="44"/>
      <c r="G29" s="44"/>
      <c r="H29" s="44"/>
      <c r="I29" s="44"/>
      <c r="J29" s="44"/>
      <c r="K29" s="44"/>
      <c r="L29" s="44"/>
      <c r="M29" s="44"/>
      <c r="N29" s="44"/>
      <c r="O29" s="46">
        <f t="shared" si="12"/>
        <v>121</v>
      </c>
      <c r="P29" s="46">
        <f t="shared" si="12"/>
        <v>159</v>
      </c>
      <c r="Q29" s="45">
        <f t="shared" si="13"/>
        <v>280</v>
      </c>
    </row>
    <row r="30" spans="1:17" ht="22.5" x14ac:dyDescent="0.55000000000000004">
      <c r="A30" s="60"/>
      <c r="B30" s="43" t="s">
        <v>27</v>
      </c>
      <c r="C30" s="44">
        <f>แยกชั้นปี!BK24</f>
        <v>88</v>
      </c>
      <c r="D30" s="44">
        <f>แยกชั้นปี!BL24</f>
        <v>223</v>
      </c>
      <c r="E30" s="45">
        <f t="shared" si="11"/>
        <v>311</v>
      </c>
      <c r="F30" s="46"/>
      <c r="G30" s="46"/>
      <c r="H30" s="46"/>
      <c r="I30" s="46"/>
      <c r="J30" s="46"/>
      <c r="K30" s="46"/>
      <c r="L30" s="46"/>
      <c r="M30" s="46"/>
      <c r="N30" s="46"/>
      <c r="O30" s="46">
        <f t="shared" si="12"/>
        <v>88</v>
      </c>
      <c r="P30" s="46">
        <f t="shared" si="12"/>
        <v>223</v>
      </c>
      <c r="Q30" s="45">
        <f t="shared" si="13"/>
        <v>311</v>
      </c>
    </row>
    <row r="31" spans="1:17" ht="22.5" x14ac:dyDescent="0.55000000000000004">
      <c r="A31" s="60"/>
      <c r="B31" s="43" t="s">
        <v>28</v>
      </c>
      <c r="C31" s="44">
        <f>แยกชั้นปี!BK25</f>
        <v>45</v>
      </c>
      <c r="D31" s="44">
        <f>แยกชั้นปี!BL25</f>
        <v>272</v>
      </c>
      <c r="E31" s="45">
        <f t="shared" si="11"/>
        <v>317</v>
      </c>
      <c r="F31" s="46"/>
      <c r="G31" s="46"/>
      <c r="H31" s="46"/>
      <c r="I31" s="46"/>
      <c r="J31" s="46"/>
      <c r="K31" s="46"/>
      <c r="L31" s="46"/>
      <c r="M31" s="46"/>
      <c r="N31" s="46"/>
      <c r="O31" s="46">
        <f t="shared" si="12"/>
        <v>45</v>
      </c>
      <c r="P31" s="46">
        <f t="shared" si="12"/>
        <v>272</v>
      </c>
      <c r="Q31" s="45">
        <f t="shared" si="13"/>
        <v>317</v>
      </c>
    </row>
    <row r="32" spans="1:17" ht="22.5" x14ac:dyDescent="0.55000000000000004">
      <c r="A32" s="60"/>
      <c r="B32" s="43" t="s">
        <v>29</v>
      </c>
      <c r="C32" s="44">
        <f>แยกชั้นปี!BK26</f>
        <v>97</v>
      </c>
      <c r="D32" s="44">
        <f>แยกชั้นปี!BL26</f>
        <v>210</v>
      </c>
      <c r="E32" s="45">
        <f t="shared" si="11"/>
        <v>307</v>
      </c>
      <c r="F32" s="46"/>
      <c r="G32" s="46"/>
      <c r="H32" s="46"/>
      <c r="I32" s="46"/>
      <c r="J32" s="46"/>
      <c r="K32" s="46"/>
      <c r="L32" s="46"/>
      <c r="M32" s="46"/>
      <c r="N32" s="46"/>
      <c r="O32" s="46">
        <f t="shared" si="12"/>
        <v>97</v>
      </c>
      <c r="P32" s="46">
        <f t="shared" si="12"/>
        <v>210</v>
      </c>
      <c r="Q32" s="45">
        <f t="shared" si="13"/>
        <v>307</v>
      </c>
    </row>
    <row r="33" spans="1:17" ht="22.5" x14ac:dyDescent="0.55000000000000004">
      <c r="A33" s="60"/>
      <c r="B33" s="43" t="s">
        <v>30</v>
      </c>
      <c r="C33" s="44">
        <f>แยกชั้นปี!BK27</f>
        <v>20</v>
      </c>
      <c r="D33" s="44">
        <f>แยกชั้นปี!BL27</f>
        <v>296</v>
      </c>
      <c r="E33" s="45">
        <f t="shared" si="11"/>
        <v>316</v>
      </c>
      <c r="F33" s="46"/>
      <c r="G33" s="46"/>
      <c r="H33" s="46"/>
      <c r="I33" s="46"/>
      <c r="J33" s="46"/>
      <c r="K33" s="46"/>
      <c r="L33" s="46"/>
      <c r="M33" s="46"/>
      <c r="N33" s="46"/>
      <c r="O33" s="46">
        <f t="shared" si="12"/>
        <v>20</v>
      </c>
      <c r="P33" s="46">
        <f t="shared" si="12"/>
        <v>296</v>
      </c>
      <c r="Q33" s="45">
        <f t="shared" si="13"/>
        <v>316</v>
      </c>
    </row>
    <row r="34" spans="1:17" ht="22.5" x14ac:dyDescent="0.55000000000000004">
      <c r="A34" s="60"/>
      <c r="B34" s="43" t="s">
        <v>31</v>
      </c>
      <c r="C34" s="44">
        <f>แยกชั้นปี!BK28</f>
        <v>50</v>
      </c>
      <c r="D34" s="44">
        <f>แยกชั้นปี!BL28</f>
        <v>246</v>
      </c>
      <c r="E34" s="45">
        <f t="shared" si="11"/>
        <v>296</v>
      </c>
      <c r="F34" s="46"/>
      <c r="G34" s="46"/>
      <c r="H34" s="46"/>
      <c r="I34" s="46"/>
      <c r="J34" s="46"/>
      <c r="K34" s="46"/>
      <c r="L34" s="46"/>
      <c r="M34" s="46"/>
      <c r="N34" s="46"/>
      <c r="O34" s="46">
        <f t="shared" si="12"/>
        <v>50</v>
      </c>
      <c r="P34" s="46">
        <f t="shared" si="12"/>
        <v>246</v>
      </c>
      <c r="Q34" s="45">
        <f t="shared" si="13"/>
        <v>296</v>
      </c>
    </row>
    <row r="35" spans="1:17" ht="22.5" x14ac:dyDescent="0.55000000000000004">
      <c r="A35" s="60"/>
      <c r="B35" s="43" t="s">
        <v>32</v>
      </c>
      <c r="C35" s="44">
        <f>แยกชั้นปี!BK29</f>
        <v>210</v>
      </c>
      <c r="D35" s="44">
        <f>แยกชั้นปี!BL29</f>
        <v>129</v>
      </c>
      <c r="E35" s="45">
        <f t="shared" si="11"/>
        <v>339</v>
      </c>
      <c r="F35" s="46"/>
      <c r="G35" s="46"/>
      <c r="H35" s="46"/>
      <c r="I35" s="46"/>
      <c r="J35" s="46"/>
      <c r="K35" s="46"/>
      <c r="L35" s="46"/>
      <c r="M35" s="46"/>
      <c r="N35" s="46"/>
      <c r="O35" s="46">
        <f t="shared" si="12"/>
        <v>210</v>
      </c>
      <c r="P35" s="46">
        <f t="shared" si="12"/>
        <v>129</v>
      </c>
      <c r="Q35" s="45">
        <f t="shared" si="13"/>
        <v>339</v>
      </c>
    </row>
    <row r="36" spans="1:17" ht="22.5" x14ac:dyDescent="0.55000000000000004">
      <c r="A36" s="60"/>
      <c r="B36" s="43" t="s">
        <v>33</v>
      </c>
      <c r="C36" s="44">
        <f>แยกชั้นปี!BK30</f>
        <v>188</v>
      </c>
      <c r="D36" s="44">
        <f>แยกชั้นปี!BL30</f>
        <v>45</v>
      </c>
      <c r="E36" s="45">
        <f t="shared" si="11"/>
        <v>233</v>
      </c>
      <c r="F36" s="46"/>
      <c r="G36" s="46"/>
      <c r="H36" s="46"/>
      <c r="I36" s="46"/>
      <c r="J36" s="46"/>
      <c r="K36" s="46"/>
      <c r="L36" s="46"/>
      <c r="M36" s="46"/>
      <c r="N36" s="46"/>
      <c r="O36" s="46">
        <f t="shared" si="12"/>
        <v>188</v>
      </c>
      <c r="P36" s="46">
        <f t="shared" si="12"/>
        <v>45</v>
      </c>
      <c r="Q36" s="45">
        <f t="shared" si="13"/>
        <v>233</v>
      </c>
    </row>
    <row r="37" spans="1:17" ht="22.5" x14ac:dyDescent="0.55000000000000004">
      <c r="A37" s="60"/>
      <c r="B37" s="43" t="s">
        <v>89</v>
      </c>
      <c r="C37" s="44">
        <f>แยกชั้นปี!BK31</f>
        <v>12</v>
      </c>
      <c r="D37" s="44">
        <f>แยกชั้นปี!BL31</f>
        <v>206</v>
      </c>
      <c r="E37" s="45">
        <f t="shared" si="11"/>
        <v>218</v>
      </c>
      <c r="F37" s="46"/>
      <c r="G37" s="46"/>
      <c r="H37" s="46"/>
      <c r="I37" s="46"/>
      <c r="J37" s="46"/>
      <c r="K37" s="46"/>
      <c r="L37" s="46"/>
      <c r="M37" s="46"/>
      <c r="N37" s="46"/>
      <c r="O37" s="46">
        <f t="shared" si="12"/>
        <v>12</v>
      </c>
      <c r="P37" s="46">
        <f t="shared" si="12"/>
        <v>206</v>
      </c>
      <c r="Q37" s="45">
        <f t="shared" si="13"/>
        <v>218</v>
      </c>
    </row>
    <row r="38" spans="1:17" ht="22.5" x14ac:dyDescent="0.55000000000000004">
      <c r="A38" s="60"/>
      <c r="B38" s="43" t="str">
        <f>แยกชั้นปี!D32</f>
        <v>นาฏศิลป์</v>
      </c>
      <c r="C38" s="44">
        <f>แยกชั้นปี!BK32</f>
        <v>23</v>
      </c>
      <c r="D38" s="44">
        <f>แยกชั้นปี!BL32</f>
        <v>26</v>
      </c>
      <c r="E38" s="45">
        <f t="shared" ref="E38" si="14">SUM(C38:D38)</f>
        <v>49</v>
      </c>
      <c r="F38" s="46"/>
      <c r="G38" s="46"/>
      <c r="H38" s="46"/>
      <c r="I38" s="46"/>
      <c r="J38" s="46"/>
      <c r="K38" s="46"/>
      <c r="L38" s="46"/>
      <c r="M38" s="46"/>
      <c r="N38" s="46"/>
      <c r="O38" s="46">
        <f t="shared" ref="O38" si="15">C38+F38+I38+L38</f>
        <v>23</v>
      </c>
      <c r="P38" s="46">
        <f t="shared" ref="P38" si="16">D38+G38+J38+M38</f>
        <v>26</v>
      </c>
      <c r="Q38" s="45">
        <f t="shared" ref="Q38" si="17">SUM(O38:P38)</f>
        <v>49</v>
      </c>
    </row>
    <row r="39" spans="1:17" ht="22.5" x14ac:dyDescent="0.55000000000000004">
      <c r="A39" s="60"/>
      <c r="B39" s="43" t="s">
        <v>35</v>
      </c>
      <c r="C39" s="46"/>
      <c r="D39" s="46"/>
      <c r="E39" s="45"/>
      <c r="F39" s="46">
        <f>แยกชั้นปี!AP33</f>
        <v>59</v>
      </c>
      <c r="G39" s="46">
        <f>แยกชั้นปี!AQ33</f>
        <v>132</v>
      </c>
      <c r="H39" s="45">
        <f>SUM(F39:G39)</f>
        <v>191</v>
      </c>
      <c r="I39" s="46"/>
      <c r="J39" s="46"/>
      <c r="K39" s="45"/>
      <c r="L39" s="46"/>
      <c r="M39" s="46"/>
      <c r="N39" s="46"/>
      <c r="O39" s="46">
        <f>C39+F39+I39+L39</f>
        <v>59</v>
      </c>
      <c r="P39" s="46">
        <f>D39+G39+J39+M39</f>
        <v>132</v>
      </c>
      <c r="Q39" s="45">
        <f>SUM(O39:P39)</f>
        <v>191</v>
      </c>
    </row>
    <row r="40" spans="1:17" ht="22.5" x14ac:dyDescent="0.55000000000000004">
      <c r="A40" s="60"/>
      <c r="B40" s="43" t="s">
        <v>37</v>
      </c>
      <c r="C40" s="46"/>
      <c r="D40" s="46"/>
      <c r="E40" s="45"/>
      <c r="F40" s="46"/>
      <c r="G40" s="46"/>
      <c r="H40" s="46"/>
      <c r="I40" s="46">
        <f>แยกชั้นปี!AP34</f>
        <v>78</v>
      </c>
      <c r="J40" s="46">
        <f>แยกชั้นปี!AQ34</f>
        <v>75</v>
      </c>
      <c r="K40" s="45">
        <f>SUM(I40:J40)</f>
        <v>153</v>
      </c>
      <c r="L40" s="46">
        <f>แยกชั้นปี!AP35</f>
        <v>13</v>
      </c>
      <c r="M40" s="46">
        <f>แยกชั้นปี!AQ35</f>
        <v>16</v>
      </c>
      <c r="N40" s="45">
        <f>SUM(L40:M40)</f>
        <v>29</v>
      </c>
      <c r="O40" s="46">
        <f t="shared" si="12"/>
        <v>91</v>
      </c>
      <c r="P40" s="46">
        <f t="shared" si="12"/>
        <v>91</v>
      </c>
      <c r="Q40" s="45">
        <f t="shared" si="13"/>
        <v>182</v>
      </c>
    </row>
    <row r="41" spans="1:17" ht="22.5" x14ac:dyDescent="0.2">
      <c r="A41" s="305" t="s">
        <v>40</v>
      </c>
      <c r="B41" s="305"/>
      <c r="C41" s="59">
        <f t="shared" ref="C41:Q41" si="18">SUM(C27:C40)</f>
        <v>955</v>
      </c>
      <c r="D41" s="59">
        <f t="shared" si="18"/>
        <v>2333</v>
      </c>
      <c r="E41" s="59">
        <f t="shared" si="18"/>
        <v>3288</v>
      </c>
      <c r="F41" s="59">
        <f t="shared" si="18"/>
        <v>59</v>
      </c>
      <c r="G41" s="59">
        <f t="shared" si="18"/>
        <v>132</v>
      </c>
      <c r="H41" s="59">
        <f t="shared" si="18"/>
        <v>191</v>
      </c>
      <c r="I41" s="59">
        <f t="shared" si="18"/>
        <v>78</v>
      </c>
      <c r="J41" s="59">
        <f t="shared" si="18"/>
        <v>75</v>
      </c>
      <c r="K41" s="59">
        <f t="shared" si="18"/>
        <v>153</v>
      </c>
      <c r="L41" s="59">
        <f t="shared" si="18"/>
        <v>13</v>
      </c>
      <c r="M41" s="59">
        <f t="shared" si="18"/>
        <v>16</v>
      </c>
      <c r="N41" s="59">
        <f t="shared" si="18"/>
        <v>29</v>
      </c>
      <c r="O41" s="59">
        <f t="shared" si="18"/>
        <v>1105</v>
      </c>
      <c r="P41" s="59">
        <f t="shared" si="18"/>
        <v>2556</v>
      </c>
      <c r="Q41" s="59">
        <f t="shared" si="18"/>
        <v>3661</v>
      </c>
    </row>
    <row r="42" spans="1:17" ht="22.5" x14ac:dyDescent="0.2">
      <c r="A42" s="309" t="s">
        <v>41</v>
      </c>
      <c r="B42" s="309"/>
      <c r="C42" s="111"/>
      <c r="D42" s="111"/>
      <c r="E42" s="110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0"/>
    </row>
    <row r="43" spans="1:17" ht="22.5" x14ac:dyDescent="0.55000000000000004">
      <c r="A43" s="37"/>
      <c r="B43" s="38" t="s">
        <v>43</v>
      </c>
      <c r="C43" s="41">
        <f>แยกชั้นปี!BK38</f>
        <v>46</v>
      </c>
      <c r="D43" s="41">
        <f>แยกชั้นปี!BL38</f>
        <v>74</v>
      </c>
      <c r="E43" s="40">
        <f t="shared" ref="E43:E50" si="19">SUM(C43:D43)</f>
        <v>120</v>
      </c>
      <c r="F43" s="41"/>
      <c r="G43" s="41"/>
      <c r="H43" s="41"/>
      <c r="I43" s="41"/>
      <c r="J43" s="41"/>
      <c r="K43" s="41"/>
      <c r="L43" s="41"/>
      <c r="M43" s="41"/>
      <c r="N43" s="41"/>
      <c r="O43" s="41">
        <f t="shared" ref="O43:P50" si="20">C43+F43+I43+L43</f>
        <v>46</v>
      </c>
      <c r="P43" s="41">
        <f t="shared" si="20"/>
        <v>74</v>
      </c>
      <c r="Q43" s="40">
        <f t="shared" ref="Q43:Q50" si="21">SUM(O43:P43)</f>
        <v>120</v>
      </c>
    </row>
    <row r="44" spans="1:17" ht="22.5" x14ac:dyDescent="0.55000000000000004">
      <c r="A44" s="42"/>
      <c r="B44" s="43" t="s">
        <v>44</v>
      </c>
      <c r="C44" s="46">
        <f>แยกชั้นปี!BK39</f>
        <v>14</v>
      </c>
      <c r="D44" s="46">
        <f>แยกชั้นปี!BL39</f>
        <v>111</v>
      </c>
      <c r="E44" s="45">
        <f t="shared" si="19"/>
        <v>125</v>
      </c>
      <c r="F44" s="46"/>
      <c r="G44" s="46"/>
      <c r="H44" s="46"/>
      <c r="I44" s="46"/>
      <c r="J44" s="46"/>
      <c r="K44" s="46"/>
      <c r="L44" s="46"/>
      <c r="M44" s="46"/>
      <c r="N44" s="46"/>
      <c r="O44" s="46">
        <f t="shared" si="20"/>
        <v>14</v>
      </c>
      <c r="P44" s="46">
        <f t="shared" si="20"/>
        <v>111</v>
      </c>
      <c r="Q44" s="45">
        <f t="shared" si="21"/>
        <v>125</v>
      </c>
    </row>
    <row r="45" spans="1:17" ht="22.5" x14ac:dyDescent="0.55000000000000004">
      <c r="A45" s="42"/>
      <c r="B45" s="43" t="s">
        <v>45</v>
      </c>
      <c r="C45" s="46">
        <f>แยกชั้นปี!BK40</f>
        <v>31</v>
      </c>
      <c r="D45" s="46">
        <f>แยกชั้นปี!BL40</f>
        <v>39</v>
      </c>
      <c r="E45" s="45">
        <f t="shared" si="19"/>
        <v>70</v>
      </c>
      <c r="F45" s="46"/>
      <c r="G45" s="46"/>
      <c r="H45" s="46"/>
      <c r="I45" s="46"/>
      <c r="J45" s="46"/>
      <c r="K45" s="46"/>
      <c r="L45" s="46"/>
      <c r="M45" s="46"/>
      <c r="N45" s="46"/>
      <c r="O45" s="46">
        <f t="shared" si="20"/>
        <v>31</v>
      </c>
      <c r="P45" s="46">
        <f t="shared" si="20"/>
        <v>39</v>
      </c>
      <c r="Q45" s="45">
        <f t="shared" si="21"/>
        <v>70</v>
      </c>
    </row>
    <row r="46" spans="1:17" ht="22.5" x14ac:dyDescent="0.55000000000000004">
      <c r="A46" s="42"/>
      <c r="B46" s="43" t="s">
        <v>46</v>
      </c>
      <c r="C46" s="46">
        <f>แยกชั้นปี!BK41</f>
        <v>73</v>
      </c>
      <c r="D46" s="46">
        <f>แยกชั้นปี!BL41</f>
        <v>262</v>
      </c>
      <c r="E46" s="45">
        <f t="shared" si="19"/>
        <v>335</v>
      </c>
      <c r="F46" s="46"/>
      <c r="G46" s="46"/>
      <c r="H46" s="46"/>
      <c r="I46" s="46"/>
      <c r="J46" s="46"/>
      <c r="K46" s="46"/>
      <c r="L46" s="46"/>
      <c r="M46" s="46"/>
      <c r="N46" s="46"/>
      <c r="O46" s="46">
        <f t="shared" si="20"/>
        <v>73</v>
      </c>
      <c r="P46" s="46">
        <f t="shared" si="20"/>
        <v>262</v>
      </c>
      <c r="Q46" s="45">
        <f t="shared" si="21"/>
        <v>335</v>
      </c>
    </row>
    <row r="47" spans="1:17" ht="22.5" x14ac:dyDescent="0.55000000000000004">
      <c r="A47" s="42"/>
      <c r="B47" s="43" t="s">
        <v>47</v>
      </c>
      <c r="C47" s="46">
        <f>แยกชั้นปี!BK42</f>
        <v>1</v>
      </c>
      <c r="D47" s="46">
        <f>แยกชั้นปี!BL42</f>
        <v>8</v>
      </c>
      <c r="E47" s="45">
        <f t="shared" si="19"/>
        <v>9</v>
      </c>
      <c r="F47" s="46"/>
      <c r="G47" s="46"/>
      <c r="H47" s="46"/>
      <c r="I47" s="46"/>
      <c r="J47" s="46"/>
      <c r="K47" s="46"/>
      <c r="L47" s="46"/>
      <c r="M47" s="46"/>
      <c r="N47" s="46"/>
      <c r="O47" s="46">
        <f t="shared" si="20"/>
        <v>1</v>
      </c>
      <c r="P47" s="46">
        <f t="shared" si="20"/>
        <v>8</v>
      </c>
      <c r="Q47" s="45">
        <f t="shared" si="21"/>
        <v>9</v>
      </c>
    </row>
    <row r="48" spans="1:17" ht="22.5" x14ac:dyDescent="0.55000000000000004">
      <c r="A48" s="42"/>
      <c r="B48" s="43" t="s">
        <v>48</v>
      </c>
      <c r="C48" s="46">
        <f>แยกชั้นปี!BK43</f>
        <v>32</v>
      </c>
      <c r="D48" s="46">
        <f>แยกชั้นปี!BL43</f>
        <v>34</v>
      </c>
      <c r="E48" s="45">
        <f t="shared" si="19"/>
        <v>66</v>
      </c>
      <c r="F48" s="46"/>
      <c r="G48" s="46"/>
      <c r="H48" s="46"/>
      <c r="I48" s="46"/>
      <c r="J48" s="46"/>
      <c r="K48" s="46"/>
      <c r="L48" s="46"/>
      <c r="M48" s="46"/>
      <c r="N48" s="46"/>
      <c r="O48" s="46">
        <f t="shared" si="20"/>
        <v>32</v>
      </c>
      <c r="P48" s="46">
        <f t="shared" si="20"/>
        <v>34</v>
      </c>
      <c r="Q48" s="45">
        <f t="shared" si="21"/>
        <v>66</v>
      </c>
    </row>
    <row r="49" spans="1:17" ht="22.5" x14ac:dyDescent="0.55000000000000004">
      <c r="A49" s="42"/>
      <c r="B49" s="43" t="s">
        <v>70</v>
      </c>
      <c r="C49" s="46">
        <f>แยกชั้นปี!BK44</f>
        <v>22</v>
      </c>
      <c r="D49" s="46">
        <f>แยกชั้นปี!BL44</f>
        <v>183</v>
      </c>
      <c r="E49" s="45">
        <f t="shared" si="19"/>
        <v>205</v>
      </c>
      <c r="F49" s="46"/>
      <c r="G49" s="46"/>
      <c r="H49" s="46"/>
      <c r="I49" s="46"/>
      <c r="J49" s="46"/>
      <c r="K49" s="46"/>
      <c r="L49" s="46"/>
      <c r="M49" s="46"/>
      <c r="N49" s="46"/>
      <c r="O49" s="46">
        <f t="shared" si="20"/>
        <v>22</v>
      </c>
      <c r="P49" s="46">
        <f t="shared" si="20"/>
        <v>183</v>
      </c>
      <c r="Q49" s="45">
        <f t="shared" si="21"/>
        <v>205</v>
      </c>
    </row>
    <row r="50" spans="1:17" ht="22.5" x14ac:dyDescent="0.55000000000000004">
      <c r="A50" s="42"/>
      <c r="B50" s="43" t="s">
        <v>71</v>
      </c>
      <c r="C50" s="46">
        <f>แยกชั้นปี!BK45</f>
        <v>14</v>
      </c>
      <c r="D50" s="46">
        <f>แยกชั้นปี!BL45</f>
        <v>21</v>
      </c>
      <c r="E50" s="45">
        <f t="shared" si="19"/>
        <v>35</v>
      </c>
      <c r="F50" s="46"/>
      <c r="G50" s="46"/>
      <c r="H50" s="46"/>
      <c r="I50" s="46"/>
      <c r="J50" s="46"/>
      <c r="K50" s="46"/>
      <c r="L50" s="46"/>
      <c r="M50" s="46"/>
      <c r="N50" s="46"/>
      <c r="O50" s="46">
        <f t="shared" si="20"/>
        <v>14</v>
      </c>
      <c r="P50" s="46">
        <f t="shared" si="20"/>
        <v>21</v>
      </c>
      <c r="Q50" s="45">
        <f t="shared" si="21"/>
        <v>35</v>
      </c>
    </row>
    <row r="51" spans="1:17" ht="22.5" x14ac:dyDescent="0.2">
      <c r="A51" s="42"/>
      <c r="B51" s="62" t="s">
        <v>102</v>
      </c>
      <c r="C51" s="63">
        <f>SUM(C43:C50)</f>
        <v>233</v>
      </c>
      <c r="D51" s="63">
        <f>SUM(D43:D50)</f>
        <v>732</v>
      </c>
      <c r="E51" s="63">
        <f>SUM(E43:E50)</f>
        <v>965</v>
      </c>
      <c r="F51" s="63"/>
      <c r="G51" s="63"/>
      <c r="H51" s="63"/>
      <c r="I51" s="63"/>
      <c r="J51" s="63"/>
      <c r="K51" s="63"/>
      <c r="L51" s="63"/>
      <c r="M51" s="63"/>
      <c r="N51" s="63"/>
      <c r="O51" s="63">
        <f>SUM(O43:O50)</f>
        <v>233</v>
      </c>
      <c r="P51" s="63">
        <f>SUM(P43:P50)</f>
        <v>732</v>
      </c>
      <c r="Q51" s="63">
        <f>SUM(Q43:Q50)</f>
        <v>965</v>
      </c>
    </row>
    <row r="52" spans="1:17" ht="22.5" x14ac:dyDescent="0.55000000000000004">
      <c r="A52" s="60"/>
      <c r="B52" s="47" t="s">
        <v>95</v>
      </c>
      <c r="C52" s="50">
        <f>แยกชั้นปี!BK46</f>
        <v>57</v>
      </c>
      <c r="D52" s="50">
        <f>แยกชั้นปี!BL46</f>
        <v>42</v>
      </c>
      <c r="E52" s="54">
        <f t="shared" ref="E52" si="22">SUM(C52:D52)</f>
        <v>99</v>
      </c>
      <c r="F52" s="50"/>
      <c r="G52" s="50"/>
      <c r="H52" s="50"/>
      <c r="I52" s="50"/>
      <c r="J52" s="50"/>
      <c r="K52" s="50"/>
      <c r="L52" s="50"/>
      <c r="M52" s="50"/>
      <c r="N52" s="50"/>
      <c r="O52" s="50">
        <f t="shared" ref="O52:P52" si="23">C52+F52+I52+L52</f>
        <v>57</v>
      </c>
      <c r="P52" s="50">
        <f t="shared" si="23"/>
        <v>42</v>
      </c>
      <c r="Q52" s="49">
        <f>SUM(O52:P52)</f>
        <v>99</v>
      </c>
    </row>
    <row r="53" spans="1:17" ht="22.5" x14ac:dyDescent="0.55000000000000004">
      <c r="A53" s="61"/>
      <c r="B53" s="57" t="s">
        <v>103</v>
      </c>
      <c r="C53" s="63">
        <f>SUM(C52)</f>
        <v>57</v>
      </c>
      <c r="D53" s="63">
        <f t="shared" ref="D53:Q53" si="24">SUM(D52)</f>
        <v>42</v>
      </c>
      <c r="E53" s="63">
        <f t="shared" si="24"/>
        <v>99</v>
      </c>
      <c r="F53" s="63"/>
      <c r="G53" s="63"/>
      <c r="H53" s="63"/>
      <c r="I53" s="63"/>
      <c r="J53" s="63"/>
      <c r="K53" s="63"/>
      <c r="L53" s="63"/>
      <c r="M53" s="63"/>
      <c r="N53" s="63"/>
      <c r="O53" s="63">
        <f t="shared" si="24"/>
        <v>57</v>
      </c>
      <c r="P53" s="63">
        <f t="shared" si="24"/>
        <v>42</v>
      </c>
      <c r="Q53" s="63">
        <f t="shared" si="24"/>
        <v>99</v>
      </c>
    </row>
    <row r="54" spans="1:17" ht="22.5" x14ac:dyDescent="0.2">
      <c r="A54" s="305" t="s">
        <v>50</v>
      </c>
      <c r="B54" s="305"/>
      <c r="C54" s="59">
        <f>C51+C53</f>
        <v>290</v>
      </c>
      <c r="D54" s="59">
        <f>D51+D53</f>
        <v>774</v>
      </c>
      <c r="E54" s="59">
        <f>E51+E53</f>
        <v>1064</v>
      </c>
      <c r="F54" s="59"/>
      <c r="G54" s="59"/>
      <c r="H54" s="59"/>
      <c r="I54" s="59"/>
      <c r="J54" s="59"/>
      <c r="K54" s="59"/>
      <c r="L54" s="59"/>
      <c r="M54" s="59"/>
      <c r="N54" s="59"/>
      <c r="O54" s="59">
        <f>O51+O53</f>
        <v>290</v>
      </c>
      <c r="P54" s="59">
        <f>P51+P53</f>
        <v>774</v>
      </c>
      <c r="Q54" s="59">
        <f>Q51+Q53</f>
        <v>1064</v>
      </c>
    </row>
    <row r="55" spans="1:17" ht="22.5" x14ac:dyDescent="0.2">
      <c r="A55" s="312" t="s">
        <v>51</v>
      </c>
      <c r="B55" s="313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</row>
    <row r="56" spans="1:17" ht="22.5" x14ac:dyDescent="0.55000000000000004">
      <c r="A56" s="64"/>
      <c r="B56" s="65" t="str">
        <f>[1]แยกชั้นปี!D56</f>
        <v>การจัดการการท่องเที่ยวและการโรงแรม</v>
      </c>
      <c r="C56" s="55">
        <f>แยกชั้นปี!BK49</f>
        <v>16</v>
      </c>
      <c r="D56" s="55">
        <f>แยกชั้นปี!BL49</f>
        <v>92</v>
      </c>
      <c r="E56" s="54">
        <f t="shared" ref="E56:E62" si="25">SUM(C56:D56)</f>
        <v>108</v>
      </c>
      <c r="F56" s="55"/>
      <c r="G56" s="55"/>
      <c r="H56" s="55"/>
      <c r="I56" s="55"/>
      <c r="J56" s="55"/>
      <c r="K56" s="55"/>
      <c r="L56" s="55"/>
      <c r="M56" s="55"/>
      <c r="N56" s="55"/>
      <c r="O56" s="55">
        <f t="shared" ref="O56:P62" si="26">C56+F56+I56+L56</f>
        <v>16</v>
      </c>
      <c r="P56" s="55">
        <f t="shared" si="26"/>
        <v>92</v>
      </c>
      <c r="Q56" s="54">
        <f t="shared" ref="Q56:Q62" si="27">SUM(O56:P56)</f>
        <v>108</v>
      </c>
    </row>
    <row r="57" spans="1:17" ht="22.5" x14ac:dyDescent="0.2">
      <c r="A57" s="60"/>
      <c r="B57" s="62" t="s">
        <v>102</v>
      </c>
      <c r="C57" s="66">
        <f>SUM(C56)</f>
        <v>16</v>
      </c>
      <c r="D57" s="66">
        <f>SUM(D56)</f>
        <v>92</v>
      </c>
      <c r="E57" s="63">
        <f>SUM(E56)</f>
        <v>108</v>
      </c>
      <c r="F57" s="66"/>
      <c r="G57" s="66"/>
      <c r="H57" s="66"/>
      <c r="I57" s="66"/>
      <c r="J57" s="66"/>
      <c r="K57" s="66"/>
      <c r="L57" s="66"/>
      <c r="M57" s="66"/>
      <c r="N57" s="66"/>
      <c r="O57" s="66">
        <f>SUM(O56)</f>
        <v>16</v>
      </c>
      <c r="P57" s="66">
        <f>SUM(P56)</f>
        <v>92</v>
      </c>
      <c r="Q57" s="66">
        <f>SUM(Q56)</f>
        <v>108</v>
      </c>
    </row>
    <row r="58" spans="1:17" ht="22.5" x14ac:dyDescent="0.55000000000000004">
      <c r="A58" s="60"/>
      <c r="B58" s="38" t="s">
        <v>53</v>
      </c>
      <c r="C58" s="41">
        <f>แยกชั้นปี!BK50</f>
        <v>25</v>
      </c>
      <c r="D58" s="41">
        <f>แยกชั้นปี!BL50</f>
        <v>81</v>
      </c>
      <c r="E58" s="40">
        <f>แยกชั้นปี!BM50</f>
        <v>106</v>
      </c>
      <c r="F58" s="41"/>
      <c r="G58" s="41"/>
      <c r="H58" s="41"/>
      <c r="I58" s="41"/>
      <c r="J58" s="41"/>
      <c r="K58" s="41"/>
      <c r="L58" s="41"/>
      <c r="M58" s="41"/>
      <c r="N58" s="41"/>
      <c r="O58" s="41">
        <f t="shared" si="26"/>
        <v>25</v>
      </c>
      <c r="P58" s="41">
        <f t="shared" si="26"/>
        <v>81</v>
      </c>
      <c r="Q58" s="40">
        <f t="shared" si="27"/>
        <v>106</v>
      </c>
    </row>
    <row r="59" spans="1:17" ht="22.5" x14ac:dyDescent="0.55000000000000004">
      <c r="A59" s="60"/>
      <c r="B59" s="43" t="s">
        <v>54</v>
      </c>
      <c r="C59" s="46">
        <f>แยกชั้นปี!BK51</f>
        <v>30</v>
      </c>
      <c r="D59" s="46">
        <f>แยกชั้นปี!BL51</f>
        <v>104</v>
      </c>
      <c r="E59" s="45">
        <f>แยกชั้นปี!BM51</f>
        <v>134</v>
      </c>
      <c r="F59" s="46"/>
      <c r="G59" s="46"/>
      <c r="H59" s="46"/>
      <c r="I59" s="46"/>
      <c r="J59" s="46"/>
      <c r="K59" s="46"/>
      <c r="L59" s="46"/>
      <c r="M59" s="46"/>
      <c r="N59" s="46"/>
      <c r="O59" s="46">
        <f t="shared" si="26"/>
        <v>30</v>
      </c>
      <c r="P59" s="46">
        <f t="shared" si="26"/>
        <v>104</v>
      </c>
      <c r="Q59" s="45">
        <f t="shared" si="27"/>
        <v>134</v>
      </c>
    </row>
    <row r="60" spans="1:17" ht="22.5" x14ac:dyDescent="0.55000000000000004">
      <c r="A60" s="60"/>
      <c r="B60" s="43" t="s">
        <v>55</v>
      </c>
      <c r="C60" s="46">
        <f>แยกชั้นปี!BK52</f>
        <v>45</v>
      </c>
      <c r="D60" s="46">
        <f>แยกชั้นปี!BL52</f>
        <v>55</v>
      </c>
      <c r="E60" s="45">
        <f t="shared" si="25"/>
        <v>100</v>
      </c>
      <c r="F60" s="46"/>
      <c r="G60" s="46"/>
      <c r="H60" s="46"/>
      <c r="I60" s="46"/>
      <c r="J60" s="46"/>
      <c r="K60" s="46"/>
      <c r="L60" s="46"/>
      <c r="M60" s="46"/>
      <c r="N60" s="46"/>
      <c r="O60" s="46">
        <f t="shared" si="26"/>
        <v>45</v>
      </c>
      <c r="P60" s="46">
        <f t="shared" si="26"/>
        <v>55</v>
      </c>
      <c r="Q60" s="45">
        <f t="shared" si="27"/>
        <v>100</v>
      </c>
    </row>
    <row r="61" spans="1:17" ht="22.5" x14ac:dyDescent="0.55000000000000004">
      <c r="A61" s="60"/>
      <c r="B61" s="43" t="s">
        <v>56</v>
      </c>
      <c r="C61" s="46">
        <f>แยกชั้นปี!BK53</f>
        <v>8</v>
      </c>
      <c r="D61" s="46">
        <f>แยกชั้นปี!BL53</f>
        <v>36</v>
      </c>
      <c r="E61" s="45">
        <f t="shared" si="25"/>
        <v>44</v>
      </c>
      <c r="F61" s="46"/>
      <c r="G61" s="46"/>
      <c r="H61" s="46"/>
      <c r="I61" s="46"/>
      <c r="J61" s="46"/>
      <c r="K61" s="46"/>
      <c r="L61" s="46"/>
      <c r="M61" s="46"/>
      <c r="N61" s="46"/>
      <c r="O61" s="46">
        <f t="shared" si="26"/>
        <v>8</v>
      </c>
      <c r="P61" s="46">
        <f t="shared" si="26"/>
        <v>36</v>
      </c>
      <c r="Q61" s="45">
        <f t="shared" si="27"/>
        <v>44</v>
      </c>
    </row>
    <row r="62" spans="1:17" ht="22.5" x14ac:dyDescent="0.55000000000000004">
      <c r="A62" s="60"/>
      <c r="B62" s="43" t="s">
        <v>57</v>
      </c>
      <c r="C62" s="46">
        <f>แยกชั้นปี!BK54</f>
        <v>1</v>
      </c>
      <c r="D62" s="46">
        <f>แยกชั้นปี!BL54</f>
        <v>4</v>
      </c>
      <c r="E62" s="45">
        <f t="shared" si="25"/>
        <v>5</v>
      </c>
      <c r="F62" s="46"/>
      <c r="G62" s="46"/>
      <c r="H62" s="46"/>
      <c r="I62" s="46"/>
      <c r="J62" s="46"/>
      <c r="K62" s="46"/>
      <c r="L62" s="46"/>
      <c r="M62" s="46"/>
      <c r="N62" s="46"/>
      <c r="O62" s="46">
        <f t="shared" si="26"/>
        <v>1</v>
      </c>
      <c r="P62" s="46">
        <f t="shared" si="26"/>
        <v>4</v>
      </c>
      <c r="Q62" s="45">
        <f t="shared" si="27"/>
        <v>5</v>
      </c>
    </row>
    <row r="63" spans="1:17" ht="22.5" x14ac:dyDescent="0.55000000000000004">
      <c r="A63" s="60"/>
      <c r="B63" s="90" t="s">
        <v>113</v>
      </c>
      <c r="C63" s="179">
        <f>แยกชั้นปี!X56</f>
        <v>14</v>
      </c>
      <c r="D63" s="179">
        <f>แยกชั้นปี!Y56</f>
        <v>44</v>
      </c>
      <c r="E63" s="180">
        <f>แยกชั้นปี!Z56</f>
        <v>58</v>
      </c>
      <c r="F63" s="179"/>
      <c r="G63" s="179"/>
      <c r="H63" s="179"/>
      <c r="I63" s="179"/>
      <c r="J63" s="179"/>
      <c r="K63" s="179"/>
      <c r="L63" s="179"/>
      <c r="M63" s="179"/>
      <c r="N63" s="179"/>
      <c r="O63" s="179">
        <f t="shared" ref="O63" si="28">C63+F63+I63+L63</f>
        <v>14</v>
      </c>
      <c r="P63" s="179">
        <f t="shared" ref="P63" si="29">D63+G63+J63+M63</f>
        <v>44</v>
      </c>
      <c r="Q63" s="180">
        <f t="shared" ref="Q63" si="30">SUM(O63:P63)</f>
        <v>58</v>
      </c>
    </row>
    <row r="64" spans="1:17" ht="22.5" x14ac:dyDescent="0.55000000000000004">
      <c r="A64" s="60"/>
      <c r="B64" s="51" t="s">
        <v>104</v>
      </c>
      <c r="C64" s="63">
        <f>SUM(C58:C63)</f>
        <v>123</v>
      </c>
      <c r="D64" s="63">
        <f t="shared" ref="D64:E64" si="31">SUM(D58:D63)</f>
        <v>324</v>
      </c>
      <c r="E64" s="63">
        <f t="shared" si="31"/>
        <v>447</v>
      </c>
      <c r="F64" s="63"/>
      <c r="G64" s="63"/>
      <c r="H64" s="63"/>
      <c r="I64" s="63"/>
      <c r="J64" s="63"/>
      <c r="K64" s="63"/>
      <c r="L64" s="63"/>
      <c r="M64" s="63"/>
      <c r="N64" s="63"/>
      <c r="O64" s="63">
        <f t="shared" ref="O64:Q64" si="32">SUM(O58:O63)</f>
        <v>123</v>
      </c>
      <c r="P64" s="63">
        <f t="shared" si="32"/>
        <v>324</v>
      </c>
      <c r="Q64" s="63">
        <f t="shared" si="32"/>
        <v>447</v>
      </c>
    </row>
    <row r="65" spans="1:17" ht="22.5" x14ac:dyDescent="0.55000000000000004">
      <c r="A65" s="60"/>
      <c r="B65" s="65" t="s">
        <v>59</v>
      </c>
      <c r="C65" s="55">
        <f>แยกชั้นปี!BK55</f>
        <v>31</v>
      </c>
      <c r="D65" s="55">
        <f>แยกชั้นปี!BL55</f>
        <v>365</v>
      </c>
      <c r="E65" s="54">
        <f>SUM(C65:D65)</f>
        <v>396</v>
      </c>
      <c r="F65" s="55"/>
      <c r="G65" s="55"/>
      <c r="H65" s="55"/>
      <c r="I65" s="55"/>
      <c r="J65" s="55"/>
      <c r="K65" s="54"/>
      <c r="L65" s="55"/>
      <c r="M65" s="55"/>
      <c r="N65" s="55"/>
      <c r="O65" s="55">
        <f>C65+F65+I65+L65</f>
        <v>31</v>
      </c>
      <c r="P65" s="55">
        <f>D65+G65+J65+M65</f>
        <v>365</v>
      </c>
      <c r="Q65" s="54">
        <f>SUM(O65:P65)</f>
        <v>396</v>
      </c>
    </row>
    <row r="66" spans="1:17" ht="22.5" x14ac:dyDescent="0.55000000000000004">
      <c r="A66" s="67"/>
      <c r="B66" s="51" t="s">
        <v>105</v>
      </c>
      <c r="C66" s="63">
        <f>SUM(C65)</f>
        <v>31</v>
      </c>
      <c r="D66" s="63">
        <f t="shared" ref="D66:Q66" si="33">SUM(D65)</f>
        <v>365</v>
      </c>
      <c r="E66" s="63">
        <f t="shared" si="33"/>
        <v>396</v>
      </c>
      <c r="F66" s="63"/>
      <c r="G66" s="63"/>
      <c r="H66" s="63"/>
      <c r="I66" s="63"/>
      <c r="J66" s="63"/>
      <c r="K66" s="63"/>
      <c r="L66" s="63"/>
      <c r="M66" s="63"/>
      <c r="N66" s="63"/>
      <c r="O66" s="63">
        <f t="shared" si="33"/>
        <v>31</v>
      </c>
      <c r="P66" s="63">
        <f t="shared" si="33"/>
        <v>365</v>
      </c>
      <c r="Q66" s="63">
        <f t="shared" si="33"/>
        <v>396</v>
      </c>
    </row>
    <row r="67" spans="1:17" ht="22.5" x14ac:dyDescent="0.2">
      <c r="A67" s="305" t="s">
        <v>60</v>
      </c>
      <c r="B67" s="305"/>
      <c r="C67" s="59">
        <f>C57+C64+C66</f>
        <v>170</v>
      </c>
      <c r="D67" s="59">
        <f>D57+D64+D66</f>
        <v>781</v>
      </c>
      <c r="E67" s="59">
        <f>E57+E64+E66</f>
        <v>951</v>
      </c>
      <c r="F67" s="59"/>
      <c r="G67" s="59"/>
      <c r="H67" s="59"/>
      <c r="I67" s="59"/>
      <c r="J67" s="59"/>
      <c r="K67" s="59"/>
      <c r="L67" s="59"/>
      <c r="M67" s="59"/>
      <c r="N67" s="59"/>
      <c r="O67" s="59">
        <f>O57+O64+O66</f>
        <v>170</v>
      </c>
      <c r="P67" s="59">
        <f>P57+P64+P66</f>
        <v>781</v>
      </c>
      <c r="Q67" s="59">
        <f>Q57+Q64+Q66</f>
        <v>951</v>
      </c>
    </row>
    <row r="68" spans="1:17" ht="22.5" x14ac:dyDescent="0.55000000000000004">
      <c r="A68" s="314" t="s">
        <v>61</v>
      </c>
      <c r="B68" s="315"/>
      <c r="C68" s="111"/>
      <c r="D68" s="111"/>
      <c r="E68" s="110"/>
      <c r="F68" s="111"/>
      <c r="G68" s="111"/>
      <c r="H68" s="111"/>
      <c r="I68" s="111"/>
      <c r="J68" s="111"/>
      <c r="K68" s="110"/>
      <c r="L68" s="111"/>
      <c r="M68" s="111"/>
      <c r="N68" s="111"/>
      <c r="O68" s="111"/>
      <c r="P68" s="111"/>
      <c r="Q68" s="110"/>
    </row>
    <row r="69" spans="1:17" ht="22.5" x14ac:dyDescent="0.55000000000000004">
      <c r="A69" s="64"/>
      <c r="B69" s="68" t="s">
        <v>63</v>
      </c>
      <c r="C69" s="55">
        <f>แยกชั้นปี!BK59</f>
        <v>255</v>
      </c>
      <c r="D69" s="55">
        <f>แยกชั้นปี!BL59</f>
        <v>156</v>
      </c>
      <c r="E69" s="54">
        <f>แยกชั้นปี!BM59</f>
        <v>411</v>
      </c>
      <c r="F69" s="55"/>
      <c r="G69" s="55"/>
      <c r="H69" s="55"/>
      <c r="I69" s="55"/>
      <c r="J69" s="55"/>
      <c r="K69" s="54"/>
      <c r="L69" s="55"/>
      <c r="M69" s="55"/>
      <c r="N69" s="55"/>
      <c r="O69" s="55">
        <f>C69+F69+I69+L69</f>
        <v>255</v>
      </c>
      <c r="P69" s="55">
        <f>D69+G69+J69+M69</f>
        <v>156</v>
      </c>
      <c r="Q69" s="54">
        <f>SUM(O69:P69)</f>
        <v>411</v>
      </c>
    </row>
    <row r="70" spans="1:17" ht="22.5" x14ac:dyDescent="0.55000000000000004">
      <c r="A70" s="60"/>
      <c r="B70" s="51" t="s">
        <v>106</v>
      </c>
      <c r="C70" s="63">
        <f>SUM(C69)</f>
        <v>255</v>
      </c>
      <c r="D70" s="63">
        <f t="shared" ref="D70:Q70" si="34">SUM(D69)</f>
        <v>156</v>
      </c>
      <c r="E70" s="63">
        <f t="shared" si="34"/>
        <v>411</v>
      </c>
      <c r="F70" s="63"/>
      <c r="G70" s="63"/>
      <c r="H70" s="63"/>
      <c r="I70" s="63"/>
      <c r="J70" s="63"/>
      <c r="K70" s="63"/>
      <c r="L70" s="63"/>
      <c r="M70" s="63"/>
      <c r="N70" s="63"/>
      <c r="O70" s="63">
        <f t="shared" si="34"/>
        <v>255</v>
      </c>
      <c r="P70" s="63">
        <f t="shared" si="34"/>
        <v>156</v>
      </c>
      <c r="Q70" s="63">
        <f t="shared" si="34"/>
        <v>411</v>
      </c>
    </row>
    <row r="71" spans="1:17" ht="22.5" x14ac:dyDescent="0.55000000000000004">
      <c r="A71" s="60"/>
      <c r="B71" s="68" t="s">
        <v>65</v>
      </c>
      <c r="C71" s="55">
        <f>แยกชั้นปี!BK60</f>
        <v>85</v>
      </c>
      <c r="D71" s="55">
        <f>แยกชั้นปี!BL60</f>
        <v>138</v>
      </c>
      <c r="E71" s="54">
        <f>แยกชั้นปี!BM60</f>
        <v>223</v>
      </c>
      <c r="F71" s="55"/>
      <c r="G71" s="55"/>
      <c r="H71" s="55"/>
      <c r="I71" s="55"/>
      <c r="J71" s="55"/>
      <c r="K71" s="54"/>
      <c r="L71" s="55"/>
      <c r="M71" s="55"/>
      <c r="N71" s="55"/>
      <c r="O71" s="55">
        <f>C71+F71+I71+L71</f>
        <v>85</v>
      </c>
      <c r="P71" s="55">
        <f>D71+G71+J71+M71</f>
        <v>138</v>
      </c>
      <c r="Q71" s="54">
        <f>SUM(O71:P71)</f>
        <v>223</v>
      </c>
    </row>
    <row r="72" spans="1:17" ht="22.5" x14ac:dyDescent="0.55000000000000004">
      <c r="A72" s="60"/>
      <c r="B72" s="51" t="s">
        <v>107</v>
      </c>
      <c r="C72" s="63">
        <f>SUM(C71:C71)</f>
        <v>85</v>
      </c>
      <c r="D72" s="63">
        <f>SUM(D71:D71)</f>
        <v>138</v>
      </c>
      <c r="E72" s="63">
        <f>SUM(E71:E71)</f>
        <v>223</v>
      </c>
      <c r="F72" s="63"/>
      <c r="G72" s="63"/>
      <c r="H72" s="63"/>
      <c r="I72" s="63">
        <f>SUM(I71:I71)</f>
        <v>0</v>
      </c>
      <c r="J72" s="63">
        <f>SUM(J71:J71)</f>
        <v>0</v>
      </c>
      <c r="K72" s="63">
        <f>SUM(K71:K71)</f>
        <v>0</v>
      </c>
      <c r="L72" s="63"/>
      <c r="M72" s="63"/>
      <c r="N72" s="63"/>
      <c r="O72" s="63">
        <f>SUM(O71:O71)</f>
        <v>85</v>
      </c>
      <c r="P72" s="63">
        <f>SUM(P71:P71)</f>
        <v>138</v>
      </c>
      <c r="Q72" s="63">
        <f>SUM(Q71:Q71)</f>
        <v>223</v>
      </c>
    </row>
    <row r="73" spans="1:17" ht="22.5" x14ac:dyDescent="0.55000000000000004">
      <c r="A73" s="60"/>
      <c r="B73" s="68" t="s">
        <v>67</v>
      </c>
      <c r="C73" s="55">
        <f>แยกชั้นปี!BK61</f>
        <v>210</v>
      </c>
      <c r="D73" s="55">
        <f>แยกชั้นปี!BL61</f>
        <v>235</v>
      </c>
      <c r="E73" s="55">
        <f>แยกชั้นปี!BM61</f>
        <v>445</v>
      </c>
      <c r="F73" s="55"/>
      <c r="G73" s="55"/>
      <c r="H73" s="55"/>
      <c r="I73" s="55"/>
      <c r="J73" s="55"/>
      <c r="K73" s="54"/>
      <c r="L73" s="55"/>
      <c r="M73" s="55"/>
      <c r="N73" s="55"/>
      <c r="O73" s="55">
        <f>C73+F73+I73+L73</f>
        <v>210</v>
      </c>
      <c r="P73" s="55">
        <f>D73+G73+J73+M73</f>
        <v>235</v>
      </c>
      <c r="Q73" s="54">
        <f>SUM(O73:P73)</f>
        <v>445</v>
      </c>
    </row>
    <row r="74" spans="1:17" ht="22.5" x14ac:dyDescent="0.55000000000000004">
      <c r="A74" s="67"/>
      <c r="B74" s="51" t="s">
        <v>108</v>
      </c>
      <c r="C74" s="63">
        <f>SUM(C73)</f>
        <v>210</v>
      </c>
      <c r="D74" s="63">
        <f t="shared" ref="D74:Q74" si="35">SUM(D73)</f>
        <v>235</v>
      </c>
      <c r="E74" s="63">
        <f t="shared" si="35"/>
        <v>445</v>
      </c>
      <c r="F74" s="63"/>
      <c r="G74" s="63"/>
      <c r="H74" s="63"/>
      <c r="I74" s="63"/>
      <c r="J74" s="63"/>
      <c r="K74" s="63"/>
      <c r="L74" s="63"/>
      <c r="M74" s="63"/>
      <c r="N74" s="63"/>
      <c r="O74" s="63">
        <f t="shared" si="35"/>
        <v>210</v>
      </c>
      <c r="P74" s="63">
        <f t="shared" si="35"/>
        <v>235</v>
      </c>
      <c r="Q74" s="63">
        <f t="shared" si="35"/>
        <v>445</v>
      </c>
    </row>
    <row r="75" spans="1:17" ht="22.5" x14ac:dyDescent="0.2">
      <c r="A75" s="305" t="s">
        <v>68</v>
      </c>
      <c r="B75" s="305"/>
      <c r="C75" s="59">
        <f>C70+C72+C74</f>
        <v>550</v>
      </c>
      <c r="D75" s="59">
        <f>D70+D72+D74</f>
        <v>529</v>
      </c>
      <c r="E75" s="59">
        <f>E70+E72+E74</f>
        <v>1079</v>
      </c>
      <c r="F75" s="59"/>
      <c r="G75" s="59"/>
      <c r="H75" s="59"/>
      <c r="I75" s="59">
        <f>I70+I72+I74</f>
        <v>0</v>
      </c>
      <c r="J75" s="59">
        <f>J70+J72+J74</f>
        <v>0</v>
      </c>
      <c r="K75" s="59">
        <f>K70+K72+K74</f>
        <v>0</v>
      </c>
      <c r="L75" s="59"/>
      <c r="M75" s="59"/>
      <c r="N75" s="59"/>
      <c r="O75" s="59">
        <f>O70+O72+O74</f>
        <v>550</v>
      </c>
      <c r="P75" s="59">
        <f>P70+P72+P74</f>
        <v>529</v>
      </c>
      <c r="Q75" s="59">
        <f>Q70+Q72+Q74</f>
        <v>1079</v>
      </c>
    </row>
    <row r="76" spans="1:17" ht="22.5" x14ac:dyDescent="0.55000000000000004">
      <c r="A76" s="314" t="s">
        <v>166</v>
      </c>
      <c r="B76" s="315"/>
      <c r="C76" s="111"/>
      <c r="D76" s="111"/>
      <c r="E76" s="110"/>
      <c r="F76" s="111"/>
      <c r="G76" s="111"/>
      <c r="H76" s="111"/>
      <c r="I76" s="111"/>
      <c r="J76" s="111"/>
      <c r="K76" s="110"/>
      <c r="L76" s="111"/>
      <c r="M76" s="111"/>
      <c r="N76" s="111"/>
      <c r="O76" s="111"/>
      <c r="P76" s="111"/>
      <c r="Q76" s="110"/>
    </row>
    <row r="77" spans="1:17" ht="22.5" x14ac:dyDescent="0.2">
      <c r="A77" s="235"/>
      <c r="B77" s="251" t="s">
        <v>167</v>
      </c>
      <c r="C77" s="54">
        <f>แยกชั้นปี!BK64</f>
        <v>14</v>
      </c>
      <c r="D77" s="54">
        <f>แยกชั้นปี!BL64</f>
        <v>91</v>
      </c>
      <c r="E77" s="54">
        <f>แยกชั้นปี!BM64</f>
        <v>105</v>
      </c>
      <c r="F77" s="54"/>
      <c r="G77" s="54"/>
      <c r="H77" s="54"/>
      <c r="I77" s="54"/>
      <c r="J77" s="54"/>
      <c r="K77" s="54"/>
      <c r="L77" s="54"/>
      <c r="M77" s="54"/>
      <c r="N77" s="54"/>
      <c r="O77" s="54">
        <f>C77+F77+I77+L77</f>
        <v>14</v>
      </c>
      <c r="P77" s="54">
        <f>D77+G77+J77+M77</f>
        <v>91</v>
      </c>
      <c r="Q77" s="54">
        <f>SUM(O77:P77)</f>
        <v>105</v>
      </c>
    </row>
    <row r="78" spans="1:17" ht="22.5" x14ac:dyDescent="0.2">
      <c r="A78" s="235"/>
      <c r="B78" s="252" t="s">
        <v>132</v>
      </c>
      <c r="C78" s="253">
        <f>C77</f>
        <v>14</v>
      </c>
      <c r="D78" s="253">
        <f t="shared" ref="D78:Q79" si="36">D77</f>
        <v>91</v>
      </c>
      <c r="E78" s="253">
        <f t="shared" si="36"/>
        <v>105</v>
      </c>
      <c r="F78" s="253">
        <f t="shared" si="36"/>
        <v>0</v>
      </c>
      <c r="G78" s="253">
        <f t="shared" si="36"/>
        <v>0</v>
      </c>
      <c r="H78" s="253">
        <f t="shared" si="36"/>
        <v>0</v>
      </c>
      <c r="I78" s="253">
        <f t="shared" si="36"/>
        <v>0</v>
      </c>
      <c r="J78" s="253">
        <f t="shared" si="36"/>
        <v>0</v>
      </c>
      <c r="K78" s="253">
        <f t="shared" si="36"/>
        <v>0</v>
      </c>
      <c r="L78" s="253">
        <f t="shared" si="36"/>
        <v>0</v>
      </c>
      <c r="M78" s="253">
        <f t="shared" si="36"/>
        <v>0</v>
      </c>
      <c r="N78" s="253">
        <f t="shared" si="36"/>
        <v>0</v>
      </c>
      <c r="O78" s="253">
        <f t="shared" si="36"/>
        <v>14</v>
      </c>
      <c r="P78" s="253">
        <f t="shared" si="36"/>
        <v>91</v>
      </c>
      <c r="Q78" s="253">
        <f t="shared" si="36"/>
        <v>105</v>
      </c>
    </row>
    <row r="79" spans="1:17" ht="22.5" x14ac:dyDescent="0.2">
      <c r="A79" s="316" t="s">
        <v>168</v>
      </c>
      <c r="B79" s="316"/>
      <c r="C79" s="254">
        <f>C78</f>
        <v>14</v>
      </c>
      <c r="D79" s="254">
        <f t="shared" si="36"/>
        <v>91</v>
      </c>
      <c r="E79" s="254">
        <f t="shared" si="36"/>
        <v>105</v>
      </c>
      <c r="F79" s="254">
        <f t="shared" si="36"/>
        <v>0</v>
      </c>
      <c r="G79" s="254">
        <f t="shared" si="36"/>
        <v>0</v>
      </c>
      <c r="H79" s="254">
        <f t="shared" si="36"/>
        <v>0</v>
      </c>
      <c r="I79" s="254">
        <f t="shared" si="36"/>
        <v>0</v>
      </c>
      <c r="J79" s="254">
        <f t="shared" si="36"/>
        <v>0</v>
      </c>
      <c r="K79" s="254">
        <f t="shared" si="36"/>
        <v>0</v>
      </c>
      <c r="L79" s="254">
        <f t="shared" si="36"/>
        <v>0</v>
      </c>
      <c r="M79" s="254">
        <f t="shared" si="36"/>
        <v>0</v>
      </c>
      <c r="N79" s="254">
        <f t="shared" si="36"/>
        <v>0</v>
      </c>
      <c r="O79" s="254">
        <f t="shared" si="36"/>
        <v>14</v>
      </c>
      <c r="P79" s="254">
        <f t="shared" si="36"/>
        <v>91</v>
      </c>
      <c r="Q79" s="254">
        <f t="shared" si="36"/>
        <v>105</v>
      </c>
    </row>
    <row r="80" spans="1:17" ht="22.5" x14ac:dyDescent="0.2">
      <c r="A80" s="305" t="s">
        <v>69</v>
      </c>
      <c r="B80" s="305"/>
      <c r="C80" s="59">
        <f t="shared" ref="C80:Q80" si="37">C25+C41+C54+C67+C75+C79</f>
        <v>2816</v>
      </c>
      <c r="D80" s="59">
        <f t="shared" si="37"/>
        <v>5208</v>
      </c>
      <c r="E80" s="59">
        <f t="shared" si="37"/>
        <v>8024</v>
      </c>
      <c r="F80" s="59">
        <f t="shared" si="37"/>
        <v>59</v>
      </c>
      <c r="G80" s="59">
        <f t="shared" si="37"/>
        <v>132</v>
      </c>
      <c r="H80" s="59">
        <f t="shared" si="37"/>
        <v>191</v>
      </c>
      <c r="I80" s="59">
        <f t="shared" si="37"/>
        <v>78</v>
      </c>
      <c r="J80" s="59">
        <f t="shared" si="37"/>
        <v>75</v>
      </c>
      <c r="K80" s="59">
        <f t="shared" si="37"/>
        <v>153</v>
      </c>
      <c r="L80" s="59">
        <f t="shared" si="37"/>
        <v>13</v>
      </c>
      <c r="M80" s="59">
        <f t="shared" si="37"/>
        <v>16</v>
      </c>
      <c r="N80" s="59">
        <f t="shared" si="37"/>
        <v>29</v>
      </c>
      <c r="O80" s="59">
        <f t="shared" si="37"/>
        <v>2966</v>
      </c>
      <c r="P80" s="59">
        <f t="shared" si="37"/>
        <v>5431</v>
      </c>
      <c r="Q80" s="59">
        <f t="shared" si="37"/>
        <v>8397</v>
      </c>
    </row>
    <row r="81" spans="1:17" ht="24.75" x14ac:dyDescent="0.6">
      <c r="A81" s="69"/>
      <c r="B81" s="70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</row>
    <row r="82" spans="1:17" ht="24.75" x14ac:dyDescent="0.2">
      <c r="A82" s="69"/>
      <c r="B82" s="72" t="s">
        <v>161</v>
      </c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</row>
  </sheetData>
  <mergeCells count="21">
    <mergeCell ref="A55:B55"/>
    <mergeCell ref="A67:B67"/>
    <mergeCell ref="A68:B68"/>
    <mergeCell ref="A75:B75"/>
    <mergeCell ref="A80:B80"/>
    <mergeCell ref="A76:B76"/>
    <mergeCell ref="A79:B79"/>
    <mergeCell ref="A54:B54"/>
    <mergeCell ref="A3:Q3"/>
    <mergeCell ref="A5:B7"/>
    <mergeCell ref="C5:N5"/>
    <mergeCell ref="O5:Q6"/>
    <mergeCell ref="C6:E6"/>
    <mergeCell ref="F6:H6"/>
    <mergeCell ref="I6:K6"/>
    <mergeCell ref="L6:N6"/>
    <mergeCell ref="A8:B8"/>
    <mergeCell ref="A25:B25"/>
    <mergeCell ref="A26:B26"/>
    <mergeCell ref="A41:B41"/>
    <mergeCell ref="A42:B42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1"/>
  <sheetViews>
    <sheetView workbookViewId="0">
      <selection activeCell="C60" sqref="C60"/>
    </sheetView>
  </sheetViews>
  <sheetFormatPr defaultRowHeight="12.75" x14ac:dyDescent="0.2"/>
  <cols>
    <col min="1" max="1" width="2.28515625" customWidth="1"/>
    <col min="2" max="2" width="5.140625" customWidth="1"/>
    <col min="3" max="3" width="28.7109375" customWidth="1"/>
    <col min="4" max="4" width="49.140625" customWidth="1"/>
    <col min="5" max="5" width="20.5703125" customWidth="1"/>
    <col min="6" max="6" width="24.5703125" customWidth="1"/>
  </cols>
  <sheetData>
    <row r="1" spans="1:6" ht="24.75" x14ac:dyDescent="0.6">
      <c r="A1" s="73"/>
      <c r="B1" s="73"/>
      <c r="C1" s="73"/>
      <c r="D1" s="73"/>
      <c r="E1" s="74"/>
      <c r="F1" s="75" t="s">
        <v>109</v>
      </c>
    </row>
    <row r="2" spans="1:6" ht="4.5" customHeight="1" x14ac:dyDescent="0.55000000000000004">
      <c r="A2" s="73"/>
      <c r="B2" s="73"/>
      <c r="C2" s="73"/>
      <c r="D2" s="73"/>
      <c r="E2" s="74"/>
      <c r="F2" s="76"/>
    </row>
    <row r="3" spans="1:6" ht="27.75" x14ac:dyDescent="0.65">
      <c r="A3" s="317" t="s">
        <v>160</v>
      </c>
      <c r="B3" s="317"/>
      <c r="C3" s="317"/>
      <c r="D3" s="317"/>
      <c r="E3" s="317"/>
      <c r="F3" s="317"/>
    </row>
    <row r="4" spans="1:6" ht="5.25" customHeight="1" x14ac:dyDescent="0.55000000000000004">
      <c r="A4" s="77"/>
      <c r="B4" s="77"/>
      <c r="C4" s="77"/>
      <c r="D4" s="77"/>
      <c r="E4" s="77"/>
      <c r="F4" s="77"/>
    </row>
    <row r="5" spans="1:6" ht="24.75" x14ac:dyDescent="0.2">
      <c r="A5" s="318" t="s">
        <v>97</v>
      </c>
      <c r="B5" s="319"/>
      <c r="C5" s="319"/>
      <c r="D5" s="320"/>
      <c r="E5" s="78" t="s">
        <v>98</v>
      </c>
      <c r="F5" s="79" t="s">
        <v>110</v>
      </c>
    </row>
    <row r="6" spans="1:6" ht="22.5" x14ac:dyDescent="0.55000000000000004">
      <c r="A6" s="80" t="s">
        <v>11</v>
      </c>
      <c r="B6" s="81"/>
      <c r="C6" s="81"/>
      <c r="D6" s="81"/>
      <c r="E6" s="82"/>
      <c r="F6" s="83">
        <f>SUM(F7:F19)</f>
        <v>1537</v>
      </c>
    </row>
    <row r="7" spans="1:6" ht="22.5" x14ac:dyDescent="0.55000000000000004">
      <c r="A7" s="224"/>
      <c r="B7" s="225">
        <f>สรุปแยก!B6</f>
        <v>1</v>
      </c>
      <c r="C7" s="218" t="str">
        <f>สรุปแยก!C6</f>
        <v>วิทยาศาสตรบัณฑิต</v>
      </c>
      <c r="D7" s="218" t="str">
        <f>สรุปแยก!D6</f>
        <v>วิทยาการคอมพิวเตอร์</v>
      </c>
      <c r="E7" s="218" t="str">
        <f>สรุปแยก!E6</f>
        <v>ปริญญาตรี</v>
      </c>
      <c r="F7" s="219">
        <f>สรุปแยก!I6</f>
        <v>88</v>
      </c>
    </row>
    <row r="8" spans="1:6" ht="22.5" x14ac:dyDescent="0.55000000000000004">
      <c r="A8" s="226"/>
      <c r="B8" s="227">
        <f>สรุปแยก!B7</f>
        <v>2</v>
      </c>
      <c r="C8" s="220" t="str">
        <f>สรุปแยก!C7</f>
        <v>วิทยาศาสตรบัณฑิต</v>
      </c>
      <c r="D8" s="220" t="str">
        <f>สรุปแยก!D7</f>
        <v>เทคโนโลยีคอมพิวเตอร์และดิจิทัล</v>
      </c>
      <c r="E8" s="220" t="str">
        <f>สรุปแยก!E7</f>
        <v>ปริญญาตรี</v>
      </c>
      <c r="F8" s="221">
        <f>สรุปแยก!I7</f>
        <v>112</v>
      </c>
    </row>
    <row r="9" spans="1:6" ht="22.5" x14ac:dyDescent="0.55000000000000004">
      <c r="A9" s="226"/>
      <c r="B9" s="227">
        <f>สรุปแยก!B8</f>
        <v>3</v>
      </c>
      <c r="C9" s="220" t="str">
        <f>สรุปแยก!C8</f>
        <v>วิศวกรรมศาสตรบัณฑิต</v>
      </c>
      <c r="D9" s="220" t="str">
        <f>สรุปแยก!D8</f>
        <v>วิศวกรรมซอฟต์แวร์</v>
      </c>
      <c r="E9" s="220" t="str">
        <f>สรุปแยก!E8</f>
        <v>ปริญญาตรี</v>
      </c>
      <c r="F9" s="221">
        <f>สรุปแยก!I8</f>
        <v>65</v>
      </c>
    </row>
    <row r="10" spans="1:6" ht="22.5" x14ac:dyDescent="0.55000000000000004">
      <c r="A10" s="226"/>
      <c r="B10" s="227">
        <f>สรุปแยก!B9</f>
        <v>4</v>
      </c>
      <c r="C10" s="220" t="str">
        <f>สรุปแยก!C9</f>
        <v>วิทยาศาสตรบัณฑิต</v>
      </c>
      <c r="D10" s="220" t="str">
        <f>สรุปแยก!D9</f>
        <v>สาธารณสุขชุมชน</v>
      </c>
      <c r="E10" s="220" t="str">
        <f>สรุปแยก!E9</f>
        <v>ปริญญาตรี</v>
      </c>
      <c r="F10" s="221">
        <f>สรุปแยก!I9</f>
        <v>296</v>
      </c>
    </row>
    <row r="11" spans="1:6" ht="22.5" x14ac:dyDescent="0.55000000000000004">
      <c r="A11" s="226"/>
      <c r="B11" s="227">
        <f>สรุปแยก!B10</f>
        <v>5</v>
      </c>
      <c r="C11" s="220" t="str">
        <f>สรุปแยก!C10</f>
        <v>วิทยาศาสตรบัณฑิต</v>
      </c>
      <c r="D11" s="220" t="str">
        <f>สรุปแยก!D10</f>
        <v>วิทยาศาสตร์การกีฬา</v>
      </c>
      <c r="E11" s="220" t="str">
        <f>สรุปแยก!E10</f>
        <v>ปริญญาตรี</v>
      </c>
      <c r="F11" s="221">
        <f>สรุปแยก!I10</f>
        <v>427</v>
      </c>
    </row>
    <row r="12" spans="1:6" ht="22.5" x14ac:dyDescent="0.55000000000000004">
      <c r="A12" s="226"/>
      <c r="B12" s="227">
        <f>สรุปแยก!B11</f>
        <v>6</v>
      </c>
      <c r="C12" s="220" t="str">
        <f>สรุปแยก!C11</f>
        <v>วิทยาศาสตรบัณฑิต</v>
      </c>
      <c r="D12" s="220" t="str">
        <f>สรุปแยก!D11</f>
        <v>วิทยาศาสตร์สิ่งแวดล้อม</v>
      </c>
      <c r="E12" s="220" t="str">
        <f>สรุปแยก!E11</f>
        <v>ปริญญาตรี</v>
      </c>
      <c r="F12" s="221">
        <f>สรุปแยก!I11</f>
        <v>25</v>
      </c>
    </row>
    <row r="13" spans="1:6" ht="22.5" x14ac:dyDescent="0.55000000000000004">
      <c r="A13" s="226"/>
      <c r="B13" s="227">
        <f>สรุปแยก!B12</f>
        <v>7</v>
      </c>
      <c r="C13" s="220" t="str">
        <f>สรุปแยก!C12</f>
        <v>วิศวกรรมศาสตรบัณฑิต</v>
      </c>
      <c r="D13" s="220" t="str">
        <f>สรุปแยก!D12</f>
        <v>วิศวกรรมโลจิสติกส์</v>
      </c>
      <c r="E13" s="220" t="str">
        <f>สรุปแยก!E12</f>
        <v>ปริญญาตรี</v>
      </c>
      <c r="F13" s="221">
        <f>สรุปแยก!I12</f>
        <v>100</v>
      </c>
    </row>
    <row r="14" spans="1:6" ht="22.5" x14ac:dyDescent="0.55000000000000004">
      <c r="A14" s="226"/>
      <c r="B14" s="227">
        <f>สรุปแยก!B13</f>
        <v>8</v>
      </c>
      <c r="C14" s="220" t="str">
        <f>สรุปแยก!C13</f>
        <v>วิทยาศาสตรบัณฑิต</v>
      </c>
      <c r="D14" s="220" t="str">
        <f>สรุปแยก!D13</f>
        <v>วิทยาศาสตร์และเทคโนโลยีการอาหาร</v>
      </c>
      <c r="E14" s="220" t="str">
        <f>สรุปแยก!E13</f>
        <v>ปริญญาตรี</v>
      </c>
      <c r="F14" s="221">
        <f>สรุปแยก!I13</f>
        <v>29</v>
      </c>
    </row>
    <row r="15" spans="1:6" ht="22.5" x14ac:dyDescent="0.55000000000000004">
      <c r="A15" s="226"/>
      <c r="B15" s="227">
        <f>สรุปแยก!B14</f>
        <v>9</v>
      </c>
      <c r="C15" s="220" t="str">
        <f>สรุปแยก!C14</f>
        <v>วิทยาศาสตรบัณฑิต</v>
      </c>
      <c r="D15" s="220" t="str">
        <f>สรุปแยก!D14</f>
        <v>เทคโนโลยีการเกษตร</v>
      </c>
      <c r="E15" s="220" t="str">
        <f>สรุปแยก!E14</f>
        <v>ปริญญาตรี</v>
      </c>
      <c r="F15" s="221">
        <f>สรุปแยก!I14</f>
        <v>61</v>
      </c>
    </row>
    <row r="16" spans="1:6" ht="22.5" x14ac:dyDescent="0.55000000000000004">
      <c r="A16" s="226"/>
      <c r="B16" s="227">
        <f>สรุปแยก!B15</f>
        <v>10</v>
      </c>
      <c r="C16" s="220" t="str">
        <f>สรุปแยก!C15</f>
        <v>วิทยาศาสตรบัณฑิต</v>
      </c>
      <c r="D16" s="220" t="str">
        <f>สรุปแยก!D15</f>
        <v>เทคโนโลยีการจัดการอุตสาหกรรม</v>
      </c>
      <c r="E16" s="220" t="str">
        <f>สรุปแยก!E15</f>
        <v>ปริญญาตรี</v>
      </c>
      <c r="F16" s="221">
        <f>สรุปแยก!I15</f>
        <v>41</v>
      </c>
    </row>
    <row r="17" spans="1:6" ht="22.5" x14ac:dyDescent="0.55000000000000004">
      <c r="A17" s="226"/>
      <c r="B17" s="227">
        <f>สรุปแยก!B16</f>
        <v>11</v>
      </c>
      <c r="C17" s="220" t="str">
        <f>สรุปแยก!C16</f>
        <v>เทคโนโลยีบัณฑิต</v>
      </c>
      <c r="D17" s="220" t="str">
        <f>สรุปแยก!D16</f>
        <v>ออกแบบผลิตภัณฑ์อุตสาหกรรม</v>
      </c>
      <c r="E17" s="220" t="str">
        <f>สรุปแยก!E16</f>
        <v>ปริญญาตรี</v>
      </c>
      <c r="F17" s="221">
        <f>สรุปแยก!I16</f>
        <v>28</v>
      </c>
    </row>
    <row r="18" spans="1:6" ht="22.5" x14ac:dyDescent="0.55000000000000004">
      <c r="A18" s="226"/>
      <c r="B18" s="227">
        <f>สรุปแยก!B17</f>
        <v>12</v>
      </c>
      <c r="C18" s="220" t="str">
        <f>สรุปแยก!C17</f>
        <v>เทคโนโลยีบัณฑิต</v>
      </c>
      <c r="D18" s="220" t="str">
        <f>สรุปแยก!D17</f>
        <v>เทคโนโลยีโยธาและสถาปัตยกรรม</v>
      </c>
      <c r="E18" s="220" t="str">
        <f>สรุปแยก!E17</f>
        <v>ปริญญาตรี</v>
      </c>
      <c r="F18" s="221">
        <f>สรุปแยก!I17</f>
        <v>143</v>
      </c>
    </row>
    <row r="19" spans="1:6" ht="22.5" x14ac:dyDescent="0.55000000000000004">
      <c r="A19" s="228"/>
      <c r="B19" s="229">
        <f>สรุปแยก!B18</f>
        <v>13</v>
      </c>
      <c r="C19" s="222" t="str">
        <f>สรุปแยก!C18</f>
        <v>วิทยาศาสตรบัณฑิต</v>
      </c>
      <c r="D19" s="222" t="str">
        <f>สรุปแยก!D18</f>
        <v>อาชีวอนามัยและความปลอดภัย</v>
      </c>
      <c r="E19" s="222" t="str">
        <f>สรุปแยก!E18</f>
        <v>ปริญญาตรี</v>
      </c>
      <c r="F19" s="223">
        <f>สรุปแยก!I18</f>
        <v>122</v>
      </c>
    </row>
    <row r="20" spans="1:6" ht="22.5" x14ac:dyDescent="0.55000000000000004">
      <c r="A20" s="84" t="s">
        <v>22</v>
      </c>
      <c r="B20" s="85"/>
      <c r="C20" s="85"/>
      <c r="D20" s="85"/>
      <c r="E20" s="85"/>
      <c r="F20" s="86">
        <f>SUM(F21:F35)</f>
        <v>3661</v>
      </c>
    </row>
    <row r="21" spans="1:6" ht="22.5" x14ac:dyDescent="0.55000000000000004">
      <c r="A21" s="224"/>
      <c r="B21" s="230">
        <f>สรุปแยก!B21</f>
        <v>1</v>
      </c>
      <c r="C21" s="38" t="str">
        <f>สรุปแยก!C21</f>
        <v>ครุศาสตรบัณฑิต</v>
      </c>
      <c r="D21" s="38" t="str">
        <f>สรุปแยก!D21</f>
        <v>การศึกษาปฐมวัย</v>
      </c>
      <c r="E21" s="38" t="str">
        <f>สรุปแยก!E21</f>
        <v>ปริญญาตรี</v>
      </c>
      <c r="F21" s="87">
        <f>สรุปแยก!I21</f>
        <v>319</v>
      </c>
    </row>
    <row r="22" spans="1:6" ht="22.5" x14ac:dyDescent="0.55000000000000004">
      <c r="A22" s="226"/>
      <c r="B22" s="231">
        <f>สรุปแยก!B22</f>
        <v>2</v>
      </c>
      <c r="C22" s="43" t="str">
        <f>สรุปแยก!C22</f>
        <v>ครุศาสตรบัณฑิต</v>
      </c>
      <c r="D22" s="43" t="str">
        <f>สรุปแยก!D22</f>
        <v>คณิตศาสตร์</v>
      </c>
      <c r="E22" s="43" t="str">
        <f>สรุปแยก!E22</f>
        <v>ปริญญาตรี</v>
      </c>
      <c r="F22" s="88">
        <f>สรุปแยก!I22</f>
        <v>303</v>
      </c>
    </row>
    <row r="23" spans="1:6" ht="22.5" x14ac:dyDescent="0.55000000000000004">
      <c r="A23" s="226"/>
      <c r="B23" s="231">
        <f>สรุปแยก!B23</f>
        <v>3</v>
      </c>
      <c r="C23" s="43" t="str">
        <f>สรุปแยก!C23</f>
        <v>ครุศาสตรบัณฑิต</v>
      </c>
      <c r="D23" s="43" t="str">
        <f>สรุปแยก!D23</f>
        <v>คอมพิวเตอร์ศึกษา</v>
      </c>
      <c r="E23" s="43" t="str">
        <f>สรุปแยก!E23</f>
        <v>ปริญญาตรี</v>
      </c>
      <c r="F23" s="88">
        <f>สรุปแยก!I23</f>
        <v>280</v>
      </c>
    </row>
    <row r="24" spans="1:6" ht="22.5" x14ac:dyDescent="0.55000000000000004">
      <c r="A24" s="226"/>
      <c r="B24" s="231">
        <f>สรุปแยก!B24</f>
        <v>4</v>
      </c>
      <c r="C24" s="43" t="str">
        <f>สรุปแยก!C24</f>
        <v>ครุศาสตรบัณฑิต</v>
      </c>
      <c r="D24" s="43" t="str">
        <f>สรุปแยก!D24</f>
        <v>ภาษาอังกฤษ</v>
      </c>
      <c r="E24" s="43" t="str">
        <f>สรุปแยก!E24</f>
        <v>ปริญญาตรี</v>
      </c>
      <c r="F24" s="88">
        <f>สรุปแยก!I24</f>
        <v>311</v>
      </c>
    </row>
    <row r="25" spans="1:6" ht="22.5" x14ac:dyDescent="0.55000000000000004">
      <c r="A25" s="226"/>
      <c r="B25" s="231">
        <f>สรุปแยก!B25</f>
        <v>5</v>
      </c>
      <c r="C25" s="43" t="str">
        <f>สรุปแยก!C25</f>
        <v>ครุศาสตรบัณฑิต</v>
      </c>
      <c r="D25" s="43" t="str">
        <f>สรุปแยก!D25</f>
        <v>ภาษาไทย</v>
      </c>
      <c r="E25" s="43" t="str">
        <f>สรุปแยก!E25</f>
        <v>ปริญญาตรี</v>
      </c>
      <c r="F25" s="88">
        <f>สรุปแยก!I25</f>
        <v>317</v>
      </c>
    </row>
    <row r="26" spans="1:6" ht="22.5" x14ac:dyDescent="0.55000000000000004">
      <c r="A26" s="226"/>
      <c r="B26" s="231">
        <f>สรุปแยก!B26</f>
        <v>6</v>
      </c>
      <c r="C26" s="43" t="str">
        <f>สรุปแยก!C26</f>
        <v>ครุศาสตรบัณฑิต</v>
      </c>
      <c r="D26" s="43" t="str">
        <f>สรุปแยก!D26</f>
        <v>สังคมศึกษา</v>
      </c>
      <c r="E26" s="43" t="str">
        <f>สรุปแยก!E26</f>
        <v>ปริญญาตรี</v>
      </c>
      <c r="F26" s="88">
        <f>สรุปแยก!I26</f>
        <v>307</v>
      </c>
    </row>
    <row r="27" spans="1:6" ht="22.5" x14ac:dyDescent="0.55000000000000004">
      <c r="A27" s="226"/>
      <c r="B27" s="231">
        <f>สรุปแยก!B27</f>
        <v>7</v>
      </c>
      <c r="C27" s="43" t="str">
        <f>สรุปแยก!C27</f>
        <v>ครุศาสตรบัณฑิต</v>
      </c>
      <c r="D27" s="43" t="str">
        <f>สรุปแยก!D27</f>
        <v>การประถมศึกษา</v>
      </c>
      <c r="E27" s="43" t="str">
        <f>สรุปแยก!E27</f>
        <v>ปริญญาตรี</v>
      </c>
      <c r="F27" s="88">
        <f>สรุปแยก!I27</f>
        <v>316</v>
      </c>
    </row>
    <row r="28" spans="1:6" ht="22.5" x14ac:dyDescent="0.55000000000000004">
      <c r="A28" s="226"/>
      <c r="B28" s="231">
        <f>สรุปแยก!B28</f>
        <v>8</v>
      </c>
      <c r="C28" s="43" t="str">
        <f>สรุปแยก!C28</f>
        <v>ครุศาสตรบัณฑิต</v>
      </c>
      <c r="D28" s="43" t="str">
        <f>สรุปแยก!D28</f>
        <v>วิทยาศาสตร์</v>
      </c>
      <c r="E28" s="43" t="str">
        <f>สรุปแยก!E28</f>
        <v>ปริญญาตรี</v>
      </c>
      <c r="F28" s="88">
        <f>สรุปแยก!I28</f>
        <v>296</v>
      </c>
    </row>
    <row r="29" spans="1:6" ht="22.5" x14ac:dyDescent="0.55000000000000004">
      <c r="A29" s="226"/>
      <c r="B29" s="231">
        <f>สรุปแยก!B29</f>
        <v>9</v>
      </c>
      <c r="C29" s="43" t="str">
        <f>สรุปแยก!C29</f>
        <v>ครุศาสตรบัณฑิต</v>
      </c>
      <c r="D29" s="43" t="str">
        <f>สรุปแยก!D29</f>
        <v>พลศึกษา</v>
      </c>
      <c r="E29" s="43" t="str">
        <f>สรุปแยก!E29</f>
        <v>ปริญญาตรี</v>
      </c>
      <c r="F29" s="88">
        <f>สรุปแยก!I29</f>
        <v>339</v>
      </c>
    </row>
    <row r="30" spans="1:6" ht="22.5" x14ac:dyDescent="0.55000000000000004">
      <c r="A30" s="226"/>
      <c r="B30" s="231">
        <f>สรุปแยก!B30</f>
        <v>10</v>
      </c>
      <c r="C30" s="43" t="str">
        <f>สรุปแยก!C30</f>
        <v>ครุศาสตรบัณฑิต</v>
      </c>
      <c r="D30" s="43" t="str">
        <f>สรุปแยก!D30</f>
        <v>ดนตรีศึกษา</v>
      </c>
      <c r="E30" s="43" t="str">
        <f>สรุปแยก!E30</f>
        <v>ปริญญาตรี</v>
      </c>
      <c r="F30" s="88">
        <f>สรุปแยก!I30</f>
        <v>233</v>
      </c>
    </row>
    <row r="31" spans="1:6" ht="22.5" x14ac:dyDescent="0.55000000000000004">
      <c r="A31" s="226"/>
      <c r="B31" s="231">
        <f>สรุปแยก!B31</f>
        <v>11</v>
      </c>
      <c r="C31" s="43" t="str">
        <f>สรุปแยก!C31</f>
        <v>ครุศาสตรบัณฑิต</v>
      </c>
      <c r="D31" s="43" t="str">
        <f>สรุปแยก!D31</f>
        <v>การสอนภาษาจีน</v>
      </c>
      <c r="E31" s="43" t="str">
        <f>สรุปแยก!E31</f>
        <v>ปริญญาตรี</v>
      </c>
      <c r="F31" s="88">
        <f>สรุปแยก!I31</f>
        <v>218</v>
      </c>
    </row>
    <row r="32" spans="1:6" ht="22.5" x14ac:dyDescent="0.55000000000000004">
      <c r="A32" s="226"/>
      <c r="B32" s="231">
        <f>สรุปแยก!B32</f>
        <v>12</v>
      </c>
      <c r="C32" s="43" t="str">
        <f>สรุปแยก!C32</f>
        <v>ครุศาสตรบัณฑิต</v>
      </c>
      <c r="D32" s="43" t="str">
        <f>สรุปแยก!D32</f>
        <v>นาฏศิลป์</v>
      </c>
      <c r="E32" s="43" t="str">
        <f>สรุปแยก!E32</f>
        <v>ปริญญาตรี</v>
      </c>
      <c r="F32" s="88">
        <f>สรุปแยก!I32</f>
        <v>49</v>
      </c>
    </row>
    <row r="33" spans="1:6" ht="22.5" x14ac:dyDescent="0.55000000000000004">
      <c r="A33" s="226"/>
      <c r="B33" s="231">
        <f>สรุปแยก!B33</f>
        <v>13</v>
      </c>
      <c r="C33" s="43" t="str">
        <f>สรุปแยก!C33</f>
        <v>ประกาศนียบัตรบัณฑิต</v>
      </c>
      <c r="D33" s="43" t="str">
        <f>สรุปแยก!D33</f>
        <v>วิชาชีพครู</v>
      </c>
      <c r="E33" s="43" t="str">
        <f>สรุปแยก!E33</f>
        <v>ประกาศนียบัตร</v>
      </c>
      <c r="F33" s="88">
        <f>สรุปแยก!I33</f>
        <v>191</v>
      </c>
    </row>
    <row r="34" spans="1:6" ht="22.5" x14ac:dyDescent="0.55000000000000004">
      <c r="A34" s="226"/>
      <c r="B34" s="231">
        <f>สรุปแยก!B34</f>
        <v>14</v>
      </c>
      <c r="C34" s="43" t="str">
        <f>สรุปแยก!C34</f>
        <v>ครุศาสตรมหาบัณฑิต</v>
      </c>
      <c r="D34" s="43" t="str">
        <f>สรุปแยก!D34</f>
        <v>การบริหารการศึกษา</v>
      </c>
      <c r="E34" s="43" t="str">
        <f>สรุปแยก!E34</f>
        <v>ปริญญาโท</v>
      </c>
      <c r="F34" s="88">
        <f>สรุปแยก!I34</f>
        <v>153</v>
      </c>
    </row>
    <row r="35" spans="1:6" ht="22.5" x14ac:dyDescent="0.55000000000000004">
      <c r="A35" s="226"/>
      <c r="B35" s="231">
        <f>สรุปแยก!B35</f>
        <v>15</v>
      </c>
      <c r="C35" s="43" t="str">
        <f>สรุปแยก!C35</f>
        <v>ครุศาสตรมหาบัณฑิต</v>
      </c>
      <c r="D35" s="43" t="str">
        <f>สรุปแยก!D35</f>
        <v>การบริหารการศึกษา</v>
      </c>
      <c r="E35" s="43" t="str">
        <f>สรุปแยก!E35</f>
        <v>ปริญญาเอก</v>
      </c>
      <c r="F35" s="88">
        <f>สรุปแยก!I35</f>
        <v>29</v>
      </c>
    </row>
    <row r="36" spans="1:6" ht="22.5" x14ac:dyDescent="0.55000000000000004">
      <c r="A36" s="84" t="s">
        <v>41</v>
      </c>
      <c r="B36" s="85"/>
      <c r="C36" s="85"/>
      <c r="D36" s="85"/>
      <c r="E36" s="85"/>
      <c r="F36" s="86">
        <f>SUM(F37:F45)</f>
        <v>1064</v>
      </c>
    </row>
    <row r="37" spans="1:6" ht="22.5" x14ac:dyDescent="0.55000000000000004">
      <c r="A37" s="224"/>
      <c r="B37" s="230">
        <f>สรุปแยก!B38</f>
        <v>1</v>
      </c>
      <c r="C37" s="38" t="str">
        <f>สรุปแยก!C38</f>
        <v>ศิลปศาสตรบัณฑิต</v>
      </c>
      <c r="D37" s="38" t="str">
        <f>สรุปแยก!D38</f>
        <v>การพัฒนาชุมชน</v>
      </c>
      <c r="E37" s="38" t="str">
        <f>สรุปแยก!E38</f>
        <v>ปริญญาตรี</v>
      </c>
      <c r="F37" s="87">
        <f>สรุปแยก!I38</f>
        <v>120</v>
      </c>
    </row>
    <row r="38" spans="1:6" ht="22.5" x14ac:dyDescent="0.55000000000000004">
      <c r="A38" s="226"/>
      <c r="B38" s="231">
        <f>สรุปแยก!B39</f>
        <v>2</v>
      </c>
      <c r="C38" s="43" t="str">
        <f>สรุปแยก!C39</f>
        <v>ศิลปศาสตรบัณฑิต</v>
      </c>
      <c r="D38" s="43" t="str">
        <f>สรุปแยก!D39</f>
        <v>ภาษาจีน</v>
      </c>
      <c r="E38" s="43" t="str">
        <f>สรุปแยก!E39</f>
        <v>ปริญญาตรี</v>
      </c>
      <c r="F38" s="88">
        <f>สรุปแยก!I39</f>
        <v>125</v>
      </c>
    </row>
    <row r="39" spans="1:6" ht="22.5" x14ac:dyDescent="0.55000000000000004">
      <c r="A39" s="226"/>
      <c r="B39" s="231">
        <f>สรุปแยก!B40</f>
        <v>3</v>
      </c>
      <c r="C39" s="43" t="str">
        <f>สรุปแยก!C40</f>
        <v>ศิลปศาสตรบัณฑิต</v>
      </c>
      <c r="D39" s="43" t="str">
        <f>สรุปแยก!D40</f>
        <v>ภาษาญี่ปุ่น</v>
      </c>
      <c r="E39" s="43" t="str">
        <f>สรุปแยก!E40</f>
        <v>ปริญญาตรี</v>
      </c>
      <c r="F39" s="88">
        <f>สรุปแยก!I40</f>
        <v>70</v>
      </c>
    </row>
    <row r="40" spans="1:6" ht="22.5" x14ac:dyDescent="0.55000000000000004">
      <c r="A40" s="226"/>
      <c r="B40" s="231">
        <f>สรุปแยก!B41</f>
        <v>4</v>
      </c>
      <c r="C40" s="43" t="str">
        <f>สรุปแยก!C41</f>
        <v>ศิลปศาสตรบัณฑิต</v>
      </c>
      <c r="D40" s="43" t="str">
        <f>สรุปแยก!D41</f>
        <v>ภาษาอังกฤษธุรกิจ</v>
      </c>
      <c r="E40" s="43" t="str">
        <f>สรุปแยก!E41</f>
        <v>ปริญญาตรี</v>
      </c>
      <c r="F40" s="88">
        <f>สรุปแยก!I41</f>
        <v>335</v>
      </c>
    </row>
    <row r="41" spans="1:6" ht="22.5" x14ac:dyDescent="0.55000000000000004">
      <c r="A41" s="226"/>
      <c r="B41" s="231">
        <f>สรุปแยก!B42</f>
        <v>5</v>
      </c>
      <c r="C41" s="43" t="str">
        <f>สรุปแยก!C42</f>
        <v>ศิลปศาสตรบัณฑิต</v>
      </c>
      <c r="D41" s="43" t="str">
        <f>สรุปแยก!D42</f>
        <v>การจัดการสนสนเทศดิจิทัล</v>
      </c>
      <c r="E41" s="43" t="str">
        <f>สรุปแยก!E42</f>
        <v>ปริญญาตรี</v>
      </c>
      <c r="F41" s="88">
        <f>สรุปแยก!I42</f>
        <v>9</v>
      </c>
    </row>
    <row r="42" spans="1:6" ht="22.5" x14ac:dyDescent="0.55000000000000004">
      <c r="A42" s="226"/>
      <c r="B42" s="231">
        <f>สรุปแยก!B43</f>
        <v>6</v>
      </c>
      <c r="C42" s="43" t="str">
        <f>สรุปแยก!C43</f>
        <v>ศิลปศาสตรบัณฑิต</v>
      </c>
      <c r="D42" s="43" t="str">
        <f>สรุปแยก!D43</f>
        <v>ศิลปะและการออกแบบ</v>
      </c>
      <c r="E42" s="43" t="str">
        <f>สรุปแยก!E43</f>
        <v>ปริญญาตรี</v>
      </c>
      <c r="F42" s="88">
        <f>สรุปแยก!I43</f>
        <v>66</v>
      </c>
    </row>
    <row r="43" spans="1:6" ht="22.5" x14ac:dyDescent="0.55000000000000004">
      <c r="A43" s="226"/>
      <c r="B43" s="231">
        <f>สรุปแยก!B44</f>
        <v>7</v>
      </c>
      <c r="C43" s="43" t="str">
        <f>สรุปแยก!C44</f>
        <v>ศิลปศาสตรบัณฑิต</v>
      </c>
      <c r="D43" s="43" t="str">
        <f>สรุปแยก!D44</f>
        <v>ภาษาไทยเพื่อการสื่อสาร</v>
      </c>
      <c r="E43" s="43" t="str">
        <f>สรุปแยก!E44</f>
        <v>ปริญญาตรี</v>
      </c>
      <c r="F43" s="88">
        <f>สรุปแยก!I44</f>
        <v>205</v>
      </c>
    </row>
    <row r="44" spans="1:6" ht="22.5" x14ac:dyDescent="0.55000000000000004">
      <c r="A44" s="226"/>
      <c r="B44" s="231">
        <f>สรุปแยก!B45</f>
        <v>8</v>
      </c>
      <c r="C44" s="43" t="str">
        <f>สรุปแยก!C45</f>
        <v>ศิลปศาสตรบัณฑิต</v>
      </c>
      <c r="D44" s="43" t="str">
        <f>สรุปแยก!D45</f>
        <v>ประวัติศาสตร์</v>
      </c>
      <c r="E44" s="43" t="str">
        <f>สรุปแยก!E45</f>
        <v>ปริญญาตรี</v>
      </c>
      <c r="F44" s="88">
        <f>สรุปแยก!I45</f>
        <v>35</v>
      </c>
    </row>
    <row r="45" spans="1:6" ht="22.5" x14ac:dyDescent="0.55000000000000004">
      <c r="A45" s="228"/>
      <c r="B45" s="232">
        <f>สรุปแยก!B46</f>
        <v>9</v>
      </c>
      <c r="C45" s="47" t="str">
        <f>สรุปแยก!C46</f>
        <v>นิเทศศาสตรบัณฑิต</v>
      </c>
      <c r="D45" s="47" t="str">
        <f>สรุปแยก!D46</f>
        <v>นิเทศศาสตร์</v>
      </c>
      <c r="E45" s="47" t="str">
        <f>สรุปแยก!E46</f>
        <v>ปริญญาตรี</v>
      </c>
      <c r="F45" s="89">
        <f>สรุปแยก!I46</f>
        <v>99</v>
      </c>
    </row>
    <row r="46" spans="1:6" ht="22.5" x14ac:dyDescent="0.55000000000000004">
      <c r="A46" s="84" t="s">
        <v>51</v>
      </c>
      <c r="B46" s="85"/>
      <c r="C46" s="85"/>
      <c r="D46" s="85"/>
      <c r="E46" s="85"/>
      <c r="F46" s="86">
        <f>SUM(F47:F54)</f>
        <v>951</v>
      </c>
    </row>
    <row r="47" spans="1:6" ht="22.5" x14ac:dyDescent="0.55000000000000004">
      <c r="A47" s="224"/>
      <c r="B47" s="230">
        <f>สรุปแยก!B49</f>
        <v>1</v>
      </c>
      <c r="C47" s="38" t="str">
        <f>สรุปแยก!C49</f>
        <v>ศิลปศาสตรบัณฑิต</v>
      </c>
      <c r="D47" s="38" t="str">
        <f>สรุปแยก!D49</f>
        <v>การท่องเที่ยวและการโรงแรม</v>
      </c>
      <c r="E47" s="38" t="str">
        <f>สรุปแยก!E49</f>
        <v>ปริญญาตรี</v>
      </c>
      <c r="F47" s="87">
        <f>สรุปแยก!I49</f>
        <v>108</v>
      </c>
    </row>
    <row r="48" spans="1:6" ht="22.5" x14ac:dyDescent="0.55000000000000004">
      <c r="A48" s="226"/>
      <c r="B48" s="231">
        <f>สรุปแยก!B50</f>
        <v>2</v>
      </c>
      <c r="C48" s="43" t="str">
        <f>สรุปแยก!C50</f>
        <v>บริหารธุรกิจบัณฑิต</v>
      </c>
      <c r="D48" s="43" t="str">
        <f>สรุปแยก!D50</f>
        <v>การจัดการ</v>
      </c>
      <c r="E48" s="43" t="str">
        <f>สรุปแยก!E50</f>
        <v>ปริญญาตรี</v>
      </c>
      <c r="F48" s="88">
        <f>สรุปแยก!I50</f>
        <v>106</v>
      </c>
    </row>
    <row r="49" spans="1:6" ht="22.5" x14ac:dyDescent="0.55000000000000004">
      <c r="A49" s="226"/>
      <c r="B49" s="231">
        <f>สรุปแยก!B51</f>
        <v>3</v>
      </c>
      <c r="C49" s="43" t="str">
        <f>สรุปแยก!C51</f>
        <v>บริหารธุรกิจบัณฑิต</v>
      </c>
      <c r="D49" s="43" t="str">
        <f>สรุปแยก!D51</f>
        <v>การตลาด</v>
      </c>
      <c r="E49" s="43" t="str">
        <f>สรุปแยก!E51</f>
        <v>ปริญญาตรี</v>
      </c>
      <c r="F49" s="88">
        <f>สรุปแยก!I51</f>
        <v>134</v>
      </c>
    </row>
    <row r="50" spans="1:6" ht="22.5" x14ac:dyDescent="0.55000000000000004">
      <c r="A50" s="226"/>
      <c r="B50" s="231">
        <f>สรุปแยก!B52</f>
        <v>4</v>
      </c>
      <c r="C50" s="43" t="str">
        <f>สรุปแยก!C52</f>
        <v>บริหารธุรกิจบัณฑิต</v>
      </c>
      <c r="D50" s="43" t="str">
        <f>สรุปแยก!D52</f>
        <v>คอมพิวเตอร์ธุรกิจดิจิทัล</v>
      </c>
      <c r="E50" s="43" t="str">
        <f>สรุปแยก!E52</f>
        <v>ปริญญาตรี</v>
      </c>
      <c r="F50" s="88">
        <f>สรุปแยก!I52</f>
        <v>100</v>
      </c>
    </row>
    <row r="51" spans="1:6" ht="22.5" x14ac:dyDescent="0.55000000000000004">
      <c r="A51" s="226"/>
      <c r="B51" s="231">
        <f>สรุปแยก!B53</f>
        <v>5</v>
      </c>
      <c r="C51" s="43" t="str">
        <f>สรุปแยก!C53</f>
        <v>บริหารธุรกิจบัณฑิต</v>
      </c>
      <c r="D51" s="43" t="str">
        <f>สรุปแยก!D53</f>
        <v>บริหารธุรกิจระหว่างประเทศ</v>
      </c>
      <c r="E51" s="43" t="str">
        <f>สรุปแยก!E53</f>
        <v>ปริญญาตรี</v>
      </c>
      <c r="F51" s="88">
        <f>สรุปแยก!I53</f>
        <v>44</v>
      </c>
    </row>
    <row r="52" spans="1:6" ht="22.5" x14ac:dyDescent="0.55000000000000004">
      <c r="A52" s="226"/>
      <c r="B52" s="231">
        <f>สรุปแยก!B54</f>
        <v>6</v>
      </c>
      <c r="C52" s="43" t="str">
        <f>สรุปแยก!C54</f>
        <v>บริหารธุรกิจบัณฑิต</v>
      </c>
      <c r="D52" s="43" t="str">
        <f>สรุปแยก!D54</f>
        <v>เศรษฐศาสตร์การเงินการคลัง</v>
      </c>
      <c r="E52" s="43" t="str">
        <f>สรุปแยก!E54</f>
        <v>ปริญญาตรี</v>
      </c>
      <c r="F52" s="88">
        <f>สรุปแยก!I54</f>
        <v>5</v>
      </c>
    </row>
    <row r="53" spans="1:6" ht="22.5" x14ac:dyDescent="0.55000000000000004">
      <c r="A53" s="226"/>
      <c r="B53" s="231">
        <f>สรุปแยก!B55</f>
        <v>7</v>
      </c>
      <c r="C53" s="43" t="str">
        <f>สรุปแยก!C55</f>
        <v>บัญชีบัณฑิต</v>
      </c>
      <c r="D53" s="43" t="str">
        <f>สรุปแยก!D55</f>
        <v>การบัญชี</v>
      </c>
      <c r="E53" s="43" t="str">
        <f>สรุปแยก!E55</f>
        <v>ปริญญาตรี</v>
      </c>
      <c r="F53" s="88">
        <f>สรุปแยก!I55</f>
        <v>396</v>
      </c>
    </row>
    <row r="54" spans="1:6" ht="22.5" x14ac:dyDescent="0.55000000000000004">
      <c r="A54" s="228"/>
      <c r="B54" s="232">
        <f>สรุปแยก!B56</f>
        <v>8</v>
      </c>
      <c r="C54" s="47" t="str">
        <f>สรุปแยก!C56</f>
        <v>บริหารธุรกิจบัณฑิต</v>
      </c>
      <c r="D54" s="47" t="str">
        <f>สรุปแยก!D56</f>
        <v>การจัดการธุรกิจการค้าสมัยใหม่</v>
      </c>
      <c r="E54" s="47" t="str">
        <f>สรุปแยก!E56</f>
        <v>ปริญญาตรี</v>
      </c>
      <c r="F54" s="89">
        <f>สรุปแยก!I56</f>
        <v>58</v>
      </c>
    </row>
    <row r="55" spans="1:6" ht="22.5" x14ac:dyDescent="0.55000000000000004">
      <c r="A55" s="84" t="s">
        <v>61</v>
      </c>
      <c r="B55" s="85"/>
      <c r="C55" s="85"/>
      <c r="D55" s="85"/>
      <c r="E55" s="85"/>
      <c r="F55" s="91">
        <f>SUM(F56:F58)</f>
        <v>1079</v>
      </c>
    </row>
    <row r="56" spans="1:6" ht="22.5" x14ac:dyDescent="0.55000000000000004">
      <c r="A56" s="224"/>
      <c r="B56" s="230">
        <f>สรุปแยก!B59</f>
        <v>1</v>
      </c>
      <c r="C56" s="38" t="str">
        <f>สรุปแยก!C59</f>
        <v>นิติศาสตรบัณฑิต</v>
      </c>
      <c r="D56" s="38" t="str">
        <f>สรุปแยก!D59</f>
        <v>นิติศาสตร์</v>
      </c>
      <c r="E56" s="38" t="str">
        <f>สรุปแยก!E59</f>
        <v>ปริญญาตรี</v>
      </c>
      <c r="F56" s="87">
        <f>สรุปแยก!I59</f>
        <v>411</v>
      </c>
    </row>
    <row r="57" spans="1:6" ht="22.5" x14ac:dyDescent="0.55000000000000004">
      <c r="A57" s="226"/>
      <c r="B57" s="231">
        <f>สรุปแยก!B60</f>
        <v>2</v>
      </c>
      <c r="C57" s="43" t="str">
        <f>สรุปแยก!C60</f>
        <v>รัฐประศาสนศาสตรบัณฑิต</v>
      </c>
      <c r="D57" s="43" t="str">
        <f>สรุปแยก!D60</f>
        <v>รัฐประศาสนศาสตร์</v>
      </c>
      <c r="E57" s="43" t="str">
        <f>สรุปแยก!E60</f>
        <v>ปริญญาตรี</v>
      </c>
      <c r="F57" s="88">
        <f>สรุปแยก!I60</f>
        <v>223</v>
      </c>
    </row>
    <row r="58" spans="1:6" ht="22.5" x14ac:dyDescent="0.55000000000000004">
      <c r="A58" s="226"/>
      <c r="B58" s="231">
        <f>สรุปแยก!B61</f>
        <v>3</v>
      </c>
      <c r="C58" s="43" t="str">
        <f>สรุปแยก!C61</f>
        <v>รัฐศาสตรบัณฑิต</v>
      </c>
      <c r="D58" s="43" t="str">
        <f>สรุปแยก!D61</f>
        <v>รัฐศาสตร์</v>
      </c>
      <c r="E58" s="43" t="str">
        <f>สรุปแยก!E61</f>
        <v>ปริญญาตรี</v>
      </c>
      <c r="F58" s="88">
        <f>สรุปแยก!I61</f>
        <v>445</v>
      </c>
    </row>
    <row r="59" spans="1:6" ht="22.5" x14ac:dyDescent="0.55000000000000004">
      <c r="A59" s="84" t="s">
        <v>166</v>
      </c>
      <c r="B59" s="85"/>
      <c r="C59" s="85"/>
      <c r="D59" s="85"/>
      <c r="E59" s="85"/>
      <c r="F59" s="91">
        <f>SUM(F60:F63)</f>
        <v>105</v>
      </c>
    </row>
    <row r="60" spans="1:6" ht="22.5" x14ac:dyDescent="0.55000000000000004">
      <c r="A60" s="189"/>
      <c r="B60" s="190">
        <v>1</v>
      </c>
      <c r="C60" s="65" t="str">
        <f>สรุปแยก!C64</f>
        <v>พยาบาลบัณฑิต</v>
      </c>
      <c r="D60" s="65" t="str">
        <f>สรุปแยก!D64</f>
        <v>พยาบาล</v>
      </c>
      <c r="E60" s="65" t="str">
        <f>สรุปแยก!E64</f>
        <v>ปริญญาตรี</v>
      </c>
      <c r="F60" s="191">
        <f>สรุปแยก!I64</f>
        <v>105</v>
      </c>
    </row>
    <row r="61" spans="1:6" ht="22.5" x14ac:dyDescent="0.55000000000000004">
      <c r="A61" s="92"/>
      <c r="B61" s="72" t="s">
        <v>161</v>
      </c>
      <c r="C61" s="92"/>
      <c r="D61" s="92"/>
      <c r="E61" s="92"/>
      <c r="F61" s="93"/>
    </row>
  </sheetData>
  <mergeCells count="2">
    <mergeCell ref="A3:F3"/>
    <mergeCell ref="A5:D5"/>
  </mergeCells>
  <pageMargins left="0.70866141732283472" right="0.70866141732283472" top="0.74803149606299213" bottom="0.3937007874015748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3B29F-32A1-46DB-897C-73D44A331A54}">
  <dimension ref="A1:Z66"/>
  <sheetViews>
    <sheetView tabSelected="1" zoomScaleNormal="100" workbookViewId="0">
      <selection activeCell="B1" sqref="B1"/>
    </sheetView>
  </sheetViews>
  <sheetFormatPr defaultRowHeight="12.75" x14ac:dyDescent="0.2"/>
  <cols>
    <col min="1" max="1" width="1.5703125" style="149" customWidth="1"/>
    <col min="2" max="2" width="4" style="149" customWidth="1"/>
    <col min="3" max="3" width="25.5703125" style="149" bestFit="1" customWidth="1"/>
    <col min="4" max="4" width="40" style="149" customWidth="1"/>
    <col min="5" max="5" width="14" style="149" customWidth="1"/>
    <col min="6" max="6" width="6" style="150" bestFit="1" customWidth="1"/>
    <col min="7" max="7" width="6.85546875" style="149" customWidth="1"/>
    <col min="8" max="8" width="6.85546875" style="148" customWidth="1"/>
    <col min="9" max="9" width="6.28515625" style="150" customWidth="1"/>
    <col min="10" max="10" width="5" style="149" bestFit="1" customWidth="1"/>
    <col min="11" max="11" width="5.5703125" style="149" customWidth="1"/>
    <col min="12" max="12" width="6.28515625" style="150" bestFit="1" customWidth="1"/>
    <col min="13" max="13" width="5" style="147" bestFit="1" customWidth="1"/>
    <col min="14" max="14" width="5.5703125" style="147" customWidth="1"/>
    <col min="15" max="15" width="6.28515625" style="148" bestFit="1" customWidth="1"/>
    <col min="16" max="16" width="5" style="147" bestFit="1" customWidth="1"/>
    <col min="17" max="17" width="5.5703125" style="147" customWidth="1"/>
    <col min="18" max="18" width="6.28515625" style="148" bestFit="1" customWidth="1"/>
    <col min="19" max="19" width="5" style="147" bestFit="1" customWidth="1"/>
    <col min="20" max="20" width="5.5703125" style="147" customWidth="1"/>
    <col min="21" max="21" width="6.28515625" style="148" bestFit="1" customWidth="1"/>
    <col min="22" max="22" width="5" style="147" bestFit="1" customWidth="1"/>
    <col min="23" max="23" width="5.5703125" style="147" bestFit="1" customWidth="1"/>
    <col min="24" max="26" width="6.28515625" style="148" bestFit="1" customWidth="1"/>
    <col min="27" max="16384" width="9.140625" style="147"/>
  </cols>
  <sheetData>
    <row r="1" spans="1:26" ht="27.75" x14ac:dyDescent="0.65">
      <c r="A1" s="118" t="s">
        <v>119</v>
      </c>
      <c r="B1" s="102"/>
      <c r="C1" s="102"/>
      <c r="D1" s="102"/>
      <c r="E1" s="102"/>
      <c r="F1" s="118"/>
      <c r="G1" s="102"/>
      <c r="H1" s="118"/>
      <c r="I1" s="118"/>
      <c r="J1" s="95"/>
      <c r="K1" s="95"/>
      <c r="L1" s="121"/>
    </row>
    <row r="2" spans="1:26" s="148" customFormat="1" ht="22.5" x14ac:dyDescent="0.55000000000000004">
      <c r="A2" s="154"/>
      <c r="B2" s="192"/>
      <c r="C2" s="155"/>
      <c r="D2" s="156"/>
      <c r="E2" s="156" t="s">
        <v>124</v>
      </c>
      <c r="F2" s="326" t="s">
        <v>118</v>
      </c>
      <c r="G2" s="327"/>
      <c r="H2" s="328"/>
      <c r="I2" s="287" t="s">
        <v>162</v>
      </c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2"/>
    </row>
    <row r="3" spans="1:26" s="148" customFormat="1" ht="22.5" x14ac:dyDescent="0.55000000000000004">
      <c r="A3" s="157"/>
      <c r="B3" s="123" t="s">
        <v>2</v>
      </c>
      <c r="C3" s="123" t="s">
        <v>122</v>
      </c>
      <c r="D3" s="124" t="s">
        <v>123</v>
      </c>
      <c r="E3" s="124" t="s">
        <v>125</v>
      </c>
      <c r="F3" s="329" t="s">
        <v>163</v>
      </c>
      <c r="G3" s="329"/>
      <c r="H3" s="329"/>
      <c r="I3" s="287" t="s">
        <v>114</v>
      </c>
      <c r="J3" s="321"/>
      <c r="K3" s="322"/>
      <c r="L3" s="287" t="s">
        <v>115</v>
      </c>
      <c r="M3" s="321"/>
      <c r="N3" s="322"/>
      <c r="O3" s="287" t="s">
        <v>116</v>
      </c>
      <c r="P3" s="321"/>
      <c r="Q3" s="321"/>
      <c r="R3" s="287" t="s">
        <v>117</v>
      </c>
      <c r="S3" s="321"/>
      <c r="T3" s="322"/>
      <c r="U3" s="287" t="s">
        <v>121</v>
      </c>
      <c r="V3" s="321"/>
      <c r="W3" s="322"/>
      <c r="X3" s="287" t="s">
        <v>6</v>
      </c>
      <c r="Y3" s="321"/>
      <c r="Z3" s="322"/>
    </row>
    <row r="4" spans="1:26" s="148" customFormat="1" ht="22.5" x14ac:dyDescent="0.55000000000000004">
      <c r="A4" s="193"/>
      <c r="B4" s="194"/>
      <c r="C4" s="123"/>
      <c r="D4" s="124"/>
      <c r="E4" s="124" t="s">
        <v>126</v>
      </c>
      <c r="F4" s="98" t="s">
        <v>10</v>
      </c>
      <c r="G4" s="98" t="s">
        <v>8</v>
      </c>
      <c r="H4" s="98" t="s">
        <v>9</v>
      </c>
      <c r="I4" s="98" t="s">
        <v>10</v>
      </c>
      <c r="J4" s="159" t="s">
        <v>8</v>
      </c>
      <c r="K4" s="98" t="s">
        <v>9</v>
      </c>
      <c r="L4" s="98" t="s">
        <v>10</v>
      </c>
      <c r="M4" s="159" t="s">
        <v>8</v>
      </c>
      <c r="N4" s="98" t="s">
        <v>9</v>
      </c>
      <c r="O4" s="98" t="s">
        <v>10</v>
      </c>
      <c r="P4" s="98" t="s">
        <v>8</v>
      </c>
      <c r="Q4" s="98" t="s">
        <v>9</v>
      </c>
      <c r="R4" s="98" t="s">
        <v>10</v>
      </c>
      <c r="S4" s="98" t="s">
        <v>8</v>
      </c>
      <c r="T4" s="98" t="s">
        <v>9</v>
      </c>
      <c r="U4" s="98" t="s">
        <v>10</v>
      </c>
      <c r="V4" s="98" t="s">
        <v>8</v>
      </c>
      <c r="W4" s="160" t="s">
        <v>9</v>
      </c>
      <c r="X4" s="98" t="s">
        <v>10</v>
      </c>
      <c r="Y4" s="98" t="s">
        <v>8</v>
      </c>
      <c r="Z4" s="98" t="s">
        <v>9</v>
      </c>
    </row>
    <row r="5" spans="1:26" s="148" customFormat="1" ht="22.5" x14ac:dyDescent="0.55000000000000004">
      <c r="A5" s="174" t="s">
        <v>11</v>
      </c>
      <c r="B5" s="175"/>
      <c r="C5" s="175"/>
      <c r="D5" s="175"/>
      <c r="E5" s="175"/>
      <c r="F5" s="175"/>
      <c r="G5" s="175"/>
      <c r="H5" s="175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76"/>
    </row>
    <row r="6" spans="1:26" ht="22.5" x14ac:dyDescent="0.55000000000000004">
      <c r="A6" s="30"/>
      <c r="B6" s="152">
        <f>จบปี65!B6</f>
        <v>1</v>
      </c>
      <c r="C6" s="152" t="str">
        <f>จบปี65!C6</f>
        <v>วิทยาศาสตรบัณฑิต</v>
      </c>
      <c r="D6" s="152" t="str">
        <f>จบปี65!D6</f>
        <v>วิทยาการคอมพิวเตอร์</v>
      </c>
      <c r="E6" s="152" t="str">
        <f>จบปี65!E6</f>
        <v>ปริญญาตรี</v>
      </c>
      <c r="F6" s="114">
        <f>SUM(G6:H6)</f>
        <v>2</v>
      </c>
      <c r="G6" s="112">
        <f>จบปี65!O6</f>
        <v>2</v>
      </c>
      <c r="H6" s="112"/>
      <c r="I6" s="114">
        <f>SUM(J6:K6)</f>
        <v>43</v>
      </c>
      <c r="J6" s="112">
        <f>แยกชั้นปี!AS6</f>
        <v>38</v>
      </c>
      <c r="K6" s="112">
        <f>แยกชั้นปี!AT6</f>
        <v>5</v>
      </c>
      <c r="L6" s="122">
        <f>SUM(M6:N6)</f>
        <v>16</v>
      </c>
      <c r="M6" s="115">
        <f>แยกชั้นปี!AV6</f>
        <v>13</v>
      </c>
      <c r="N6" s="115">
        <f>แยกชั้นปี!AW6</f>
        <v>3</v>
      </c>
      <c r="O6" s="114">
        <f>SUM(P6:Q6)</f>
        <v>14</v>
      </c>
      <c r="P6" s="112">
        <f>แยกชั้นปี!AY6</f>
        <v>12</v>
      </c>
      <c r="Q6" s="112">
        <f>แยกชั้นปี!AZ6</f>
        <v>2</v>
      </c>
      <c r="R6" s="114">
        <f>SUM(S6:T6)</f>
        <v>4</v>
      </c>
      <c r="S6" s="112">
        <f>แยกชั้นปี!BB6</f>
        <v>4</v>
      </c>
      <c r="T6" s="112"/>
      <c r="U6" s="114">
        <f>SUM(V6:W6)</f>
        <v>11</v>
      </c>
      <c r="V6" s="112">
        <f>แยกชั้นปี!BE6+แยกชั้นปี!BH6</f>
        <v>11</v>
      </c>
      <c r="W6" s="112"/>
      <c r="X6" s="114">
        <f>SUM(Y6:Z6)</f>
        <v>88</v>
      </c>
      <c r="Y6" s="113">
        <f>J6+M6+P6+S6+V6</f>
        <v>78</v>
      </c>
      <c r="Z6" s="113">
        <f>K6+N6+Q6+T6+W6</f>
        <v>10</v>
      </c>
    </row>
    <row r="7" spans="1:26" ht="22.5" x14ac:dyDescent="0.55000000000000004">
      <c r="A7" s="30"/>
      <c r="B7" s="152">
        <f>จบปี65!B7</f>
        <v>2</v>
      </c>
      <c r="C7" s="152" t="str">
        <f>จบปี65!C7</f>
        <v>วิทยาศาสตรบัณฑิต</v>
      </c>
      <c r="D7" s="152" t="str">
        <f>จบปี65!D7</f>
        <v>เทคโนโลยีคอมพิวเตอร์และดิจิทัล</v>
      </c>
      <c r="E7" s="152" t="str">
        <f>จบปี65!E7</f>
        <v>ปริญญาตรี</v>
      </c>
      <c r="F7" s="114">
        <f t="shared" ref="F7:F17" si="0">SUM(G7:H7)</f>
        <v>4</v>
      </c>
      <c r="G7" s="112">
        <f>จบปี65!O7</f>
        <v>3</v>
      </c>
      <c r="H7" s="112">
        <f>จบปี65!P7</f>
        <v>1</v>
      </c>
      <c r="I7" s="114">
        <f t="shared" ref="I7:I18" si="1">SUM(J7:K7)</f>
        <v>18</v>
      </c>
      <c r="J7" s="112">
        <f>แยกชั้นปี!AS7</f>
        <v>17</v>
      </c>
      <c r="K7" s="112">
        <f>แยกชั้นปี!AT7</f>
        <v>1</v>
      </c>
      <c r="L7" s="122">
        <f t="shared" ref="L7:L18" si="2">SUM(M7:N7)</f>
        <v>15</v>
      </c>
      <c r="M7" s="115">
        <f>แยกชั้นปี!AV7</f>
        <v>14</v>
      </c>
      <c r="N7" s="115">
        <f>แยกชั้นปี!AW7</f>
        <v>1</v>
      </c>
      <c r="O7" s="114">
        <f t="shared" ref="O7:O18" si="3">SUM(P7:Q7)</f>
        <v>46</v>
      </c>
      <c r="P7" s="112">
        <f>แยกชั้นปี!AY7</f>
        <v>38</v>
      </c>
      <c r="Q7" s="112">
        <f>แยกชั้นปี!AZ7</f>
        <v>8</v>
      </c>
      <c r="R7" s="114">
        <f t="shared" ref="R7:R17" si="4">SUM(S7:T7)</f>
        <v>27</v>
      </c>
      <c r="S7" s="112">
        <f>แยกชั้นปี!BB7</f>
        <v>25</v>
      </c>
      <c r="T7" s="112">
        <f>แยกชั้นปี!BC7</f>
        <v>2</v>
      </c>
      <c r="U7" s="114">
        <f t="shared" ref="U7:U17" si="5">SUM(V7:W7)</f>
        <v>6</v>
      </c>
      <c r="V7" s="112">
        <f>แยกชั้นปี!BE7+แยกชั้นปี!BH7</f>
        <v>6</v>
      </c>
      <c r="W7" s="112"/>
      <c r="X7" s="114">
        <f t="shared" ref="X7:X18" si="6">SUM(Y7:Z7)</f>
        <v>112</v>
      </c>
      <c r="Y7" s="113">
        <f t="shared" ref="Y7:Y18" si="7">J7+M7+P7+S7+V7</f>
        <v>100</v>
      </c>
      <c r="Z7" s="113">
        <f t="shared" ref="Z7:Z18" si="8">K7+N7+Q7+T7+W7</f>
        <v>12</v>
      </c>
    </row>
    <row r="8" spans="1:26" ht="22.5" x14ac:dyDescent="0.55000000000000004">
      <c r="A8" s="30"/>
      <c r="B8" s="152">
        <f>จบปี65!B8</f>
        <v>3</v>
      </c>
      <c r="C8" s="152" t="str">
        <f>จบปี65!C8</f>
        <v>วิศวกรรมศาสตรบัณฑิต</v>
      </c>
      <c r="D8" s="152" t="str">
        <f>จบปี65!D8</f>
        <v>วิศวกรรมซอฟต์แวร์</v>
      </c>
      <c r="E8" s="152" t="str">
        <f>จบปี65!E8</f>
        <v>ปริญญาตรี</v>
      </c>
      <c r="F8" s="114">
        <f t="shared" si="0"/>
        <v>9</v>
      </c>
      <c r="G8" s="112">
        <f>จบปี65!O8</f>
        <v>4</v>
      </c>
      <c r="H8" s="112">
        <f>จบปี65!P8</f>
        <v>5</v>
      </c>
      <c r="I8" s="114">
        <f t="shared" si="1"/>
        <v>13</v>
      </c>
      <c r="J8" s="112">
        <f>แยกชั้นปี!AS8</f>
        <v>11</v>
      </c>
      <c r="K8" s="112">
        <f>แยกชั้นปี!AT8</f>
        <v>2</v>
      </c>
      <c r="L8" s="122">
        <f t="shared" si="2"/>
        <v>18</v>
      </c>
      <c r="M8" s="115">
        <f>แยกชั้นปี!AV8</f>
        <v>15</v>
      </c>
      <c r="N8" s="115">
        <f>แยกชั้นปี!AW8</f>
        <v>3</v>
      </c>
      <c r="O8" s="114">
        <f t="shared" si="3"/>
        <v>15</v>
      </c>
      <c r="P8" s="112">
        <f>แยกชั้นปี!AY8</f>
        <v>13</v>
      </c>
      <c r="Q8" s="112">
        <f>แยกชั้นปี!AZ8</f>
        <v>2</v>
      </c>
      <c r="R8" s="114">
        <f t="shared" si="4"/>
        <v>14</v>
      </c>
      <c r="S8" s="112">
        <f>แยกชั้นปี!BB8</f>
        <v>9</v>
      </c>
      <c r="T8" s="112">
        <f>แยกชั้นปี!BC8</f>
        <v>5</v>
      </c>
      <c r="U8" s="114">
        <f t="shared" si="5"/>
        <v>5</v>
      </c>
      <c r="V8" s="112">
        <f>แยกชั้นปี!BE8+แยกชั้นปี!BH8</f>
        <v>4</v>
      </c>
      <c r="W8" s="112">
        <f>แยกชั้นปี!BF8+แยกชั้นปี!BI8</f>
        <v>1</v>
      </c>
      <c r="X8" s="114">
        <f t="shared" si="6"/>
        <v>65</v>
      </c>
      <c r="Y8" s="113">
        <f t="shared" si="7"/>
        <v>52</v>
      </c>
      <c r="Z8" s="113">
        <f t="shared" si="8"/>
        <v>13</v>
      </c>
    </row>
    <row r="9" spans="1:26" ht="22.5" x14ac:dyDescent="0.55000000000000004">
      <c r="A9" s="30"/>
      <c r="B9" s="152">
        <f>จบปี65!B9</f>
        <v>4</v>
      </c>
      <c r="C9" s="152" t="str">
        <f>จบปี65!C9</f>
        <v>วิทยาศาสตรบัณฑิต</v>
      </c>
      <c r="D9" s="152" t="str">
        <f>จบปี65!D9</f>
        <v>สาธารณสุขชุมชน</v>
      </c>
      <c r="E9" s="152" t="str">
        <f>จบปี65!E9</f>
        <v>ปริญญาตรี</v>
      </c>
      <c r="F9" s="114">
        <f t="shared" si="0"/>
        <v>20</v>
      </c>
      <c r="G9" s="112">
        <f>จบปี65!O9</f>
        <v>1</v>
      </c>
      <c r="H9" s="112">
        <f>จบปี65!P9</f>
        <v>19</v>
      </c>
      <c r="I9" s="114">
        <f t="shared" si="1"/>
        <v>59</v>
      </c>
      <c r="J9" s="112">
        <f>แยกชั้นปี!AS9</f>
        <v>3</v>
      </c>
      <c r="K9" s="112">
        <f>แยกชั้นปี!AT9</f>
        <v>56</v>
      </c>
      <c r="L9" s="122">
        <f t="shared" si="2"/>
        <v>74</v>
      </c>
      <c r="M9" s="115">
        <f>แยกชั้นปี!AV9</f>
        <v>6</v>
      </c>
      <c r="N9" s="115">
        <f>แยกชั้นปี!AW9</f>
        <v>68</v>
      </c>
      <c r="O9" s="114">
        <f t="shared" si="3"/>
        <v>78</v>
      </c>
      <c r="P9" s="112">
        <f>แยกชั้นปี!AY9</f>
        <v>5</v>
      </c>
      <c r="Q9" s="112">
        <f>แยกชั้นปี!AZ9</f>
        <v>73</v>
      </c>
      <c r="R9" s="114">
        <f t="shared" si="4"/>
        <v>58</v>
      </c>
      <c r="S9" s="112">
        <f>แยกชั้นปี!BB9</f>
        <v>6</v>
      </c>
      <c r="T9" s="112">
        <f>แยกชั้นปี!BC9</f>
        <v>52</v>
      </c>
      <c r="U9" s="114">
        <f t="shared" si="5"/>
        <v>27</v>
      </c>
      <c r="V9" s="112">
        <f>แยกชั้นปี!BE9+แยกชั้นปี!BH9</f>
        <v>2</v>
      </c>
      <c r="W9" s="112">
        <f>แยกชั้นปี!BF9+แยกชั้นปี!BI9</f>
        <v>25</v>
      </c>
      <c r="X9" s="114">
        <f t="shared" si="6"/>
        <v>296</v>
      </c>
      <c r="Y9" s="113">
        <f t="shared" si="7"/>
        <v>22</v>
      </c>
      <c r="Z9" s="113">
        <f t="shared" si="8"/>
        <v>274</v>
      </c>
    </row>
    <row r="10" spans="1:26" ht="22.5" x14ac:dyDescent="0.55000000000000004">
      <c r="A10" s="30"/>
      <c r="B10" s="152">
        <f>จบปี65!B10</f>
        <v>5</v>
      </c>
      <c r="C10" s="152" t="str">
        <f>จบปี65!C10</f>
        <v>วิทยาศาสตรบัณฑิต</v>
      </c>
      <c r="D10" s="152" t="str">
        <f>จบปี65!D10</f>
        <v>วิทยาศาสตร์การกีฬา</v>
      </c>
      <c r="E10" s="152" t="str">
        <f>จบปี65!E10</f>
        <v>ปริญญาตรี</v>
      </c>
      <c r="F10" s="114">
        <f t="shared" si="0"/>
        <v>71</v>
      </c>
      <c r="G10" s="112">
        <f>จบปี65!O10</f>
        <v>49</v>
      </c>
      <c r="H10" s="112">
        <f>จบปี65!P10</f>
        <v>22</v>
      </c>
      <c r="I10" s="114">
        <f t="shared" si="1"/>
        <v>87</v>
      </c>
      <c r="J10" s="112">
        <f>แยกชั้นปี!AS10</f>
        <v>77</v>
      </c>
      <c r="K10" s="112">
        <f>แยกชั้นปี!AT10</f>
        <v>10</v>
      </c>
      <c r="L10" s="122">
        <f t="shared" si="2"/>
        <v>90</v>
      </c>
      <c r="M10" s="115">
        <f>แยกชั้นปี!AV10</f>
        <v>71</v>
      </c>
      <c r="N10" s="115">
        <f>แยกชั้นปี!AW10</f>
        <v>19</v>
      </c>
      <c r="O10" s="114">
        <f t="shared" si="3"/>
        <v>125</v>
      </c>
      <c r="P10" s="112">
        <f>แยกชั้นปี!AY10</f>
        <v>97</v>
      </c>
      <c r="Q10" s="112">
        <f>แยกชั้นปี!AZ10</f>
        <v>28</v>
      </c>
      <c r="R10" s="114">
        <f t="shared" si="4"/>
        <v>75</v>
      </c>
      <c r="S10" s="112">
        <f>แยกชั้นปี!BB10</f>
        <v>64</v>
      </c>
      <c r="T10" s="112">
        <f>แยกชั้นปี!BC10</f>
        <v>11</v>
      </c>
      <c r="U10" s="114">
        <f t="shared" si="5"/>
        <v>50</v>
      </c>
      <c r="V10" s="112">
        <f>แยกชั้นปี!BE10+แยกชั้นปี!BH10</f>
        <v>43</v>
      </c>
      <c r="W10" s="112">
        <f>แยกชั้นปี!BF10+แยกชั้นปี!BI10</f>
        <v>7</v>
      </c>
      <c r="X10" s="114">
        <f t="shared" si="6"/>
        <v>427</v>
      </c>
      <c r="Y10" s="113">
        <f t="shared" si="7"/>
        <v>352</v>
      </c>
      <c r="Z10" s="113">
        <f t="shared" si="8"/>
        <v>75</v>
      </c>
    </row>
    <row r="11" spans="1:26" ht="22.5" x14ac:dyDescent="0.55000000000000004">
      <c r="A11" s="30"/>
      <c r="B11" s="152">
        <f>จบปี65!B11</f>
        <v>6</v>
      </c>
      <c r="C11" s="152" t="str">
        <f>จบปี65!C11</f>
        <v>วิทยาศาสตรบัณฑิต</v>
      </c>
      <c r="D11" s="152" t="str">
        <f>จบปี65!D11</f>
        <v>วิทยาศาสตร์สิ่งแวดล้อม</v>
      </c>
      <c r="E11" s="152" t="str">
        <f>จบปี65!E11</f>
        <v>ปริญญาตรี</v>
      </c>
      <c r="F11" s="114">
        <f t="shared" si="0"/>
        <v>9</v>
      </c>
      <c r="G11" s="112">
        <f>จบปี65!O11</f>
        <v>2</v>
      </c>
      <c r="H11" s="112">
        <f>จบปี65!P11</f>
        <v>7</v>
      </c>
      <c r="I11" s="114"/>
      <c r="J11" s="112"/>
      <c r="K11" s="112"/>
      <c r="L11" s="122">
        <f t="shared" si="2"/>
        <v>4</v>
      </c>
      <c r="M11" s="115">
        <f>แยกชั้นปี!AV11</f>
        <v>2</v>
      </c>
      <c r="N11" s="115">
        <f>แยกชั้นปี!AW11</f>
        <v>2</v>
      </c>
      <c r="O11" s="114">
        <f t="shared" si="3"/>
        <v>14</v>
      </c>
      <c r="P11" s="112">
        <f>แยกชั้นปี!AY11</f>
        <v>7</v>
      </c>
      <c r="Q11" s="112">
        <f>แยกชั้นปี!AZ11</f>
        <v>7</v>
      </c>
      <c r="R11" s="114">
        <f t="shared" si="4"/>
        <v>5</v>
      </c>
      <c r="S11" s="112">
        <f>แยกชั้นปี!BB11</f>
        <v>2</v>
      </c>
      <c r="T11" s="112">
        <f>แยกชั้นปี!BC11</f>
        <v>3</v>
      </c>
      <c r="U11" s="114">
        <f t="shared" si="5"/>
        <v>2</v>
      </c>
      <c r="V11" s="112"/>
      <c r="W11" s="112">
        <f>แยกชั้นปี!BF11+แยกชั้นปี!BI11</f>
        <v>2</v>
      </c>
      <c r="X11" s="114">
        <f t="shared" si="6"/>
        <v>25</v>
      </c>
      <c r="Y11" s="113">
        <f t="shared" si="7"/>
        <v>11</v>
      </c>
      <c r="Z11" s="113">
        <f t="shared" si="8"/>
        <v>14</v>
      </c>
    </row>
    <row r="12" spans="1:26" ht="22.5" x14ac:dyDescent="0.55000000000000004">
      <c r="A12" s="30"/>
      <c r="B12" s="152">
        <f>จบปี65!B12</f>
        <v>7</v>
      </c>
      <c r="C12" s="152" t="str">
        <f>จบปี65!C12</f>
        <v>วิศวกรรมศาสตรบัณฑิต</v>
      </c>
      <c r="D12" s="152" t="str">
        <f>จบปี65!D12</f>
        <v>วิศวกรรมโลจิสติกส์</v>
      </c>
      <c r="E12" s="152" t="str">
        <f>จบปี65!E12</f>
        <v>ปริญญาตรี</v>
      </c>
      <c r="F12" s="114">
        <f t="shared" si="0"/>
        <v>19</v>
      </c>
      <c r="G12" s="112">
        <f>จบปี65!O12</f>
        <v>7</v>
      </c>
      <c r="H12" s="112">
        <f>จบปี65!P12</f>
        <v>12</v>
      </c>
      <c r="I12" s="114">
        <f t="shared" si="1"/>
        <v>14</v>
      </c>
      <c r="J12" s="112">
        <f>แยกชั้นปี!AS12</f>
        <v>5</v>
      </c>
      <c r="K12" s="112">
        <f>แยกชั้นปี!AT12</f>
        <v>9</v>
      </c>
      <c r="L12" s="122">
        <f t="shared" si="2"/>
        <v>16</v>
      </c>
      <c r="M12" s="115">
        <f>แยกชั้นปี!AV12</f>
        <v>7</v>
      </c>
      <c r="N12" s="115">
        <f>แยกชั้นปี!AW12</f>
        <v>9</v>
      </c>
      <c r="O12" s="114">
        <f t="shared" si="3"/>
        <v>26</v>
      </c>
      <c r="P12" s="112">
        <f>แยกชั้นปี!AY12</f>
        <v>5</v>
      </c>
      <c r="Q12" s="112">
        <f>แยกชั้นปี!AZ12</f>
        <v>21</v>
      </c>
      <c r="R12" s="114">
        <f t="shared" si="4"/>
        <v>30</v>
      </c>
      <c r="S12" s="112">
        <f>แยกชั้นปี!BB12</f>
        <v>5</v>
      </c>
      <c r="T12" s="112">
        <f>แยกชั้นปี!BC12</f>
        <v>25</v>
      </c>
      <c r="U12" s="114">
        <f t="shared" si="5"/>
        <v>14</v>
      </c>
      <c r="V12" s="112">
        <f>แยกชั้นปี!BE12+แยกชั้นปี!BH12</f>
        <v>5</v>
      </c>
      <c r="W12" s="112">
        <f>แยกชั้นปี!BF12+แยกชั้นปี!BI12</f>
        <v>9</v>
      </c>
      <c r="X12" s="114">
        <f t="shared" si="6"/>
        <v>100</v>
      </c>
      <c r="Y12" s="113">
        <f t="shared" si="7"/>
        <v>27</v>
      </c>
      <c r="Z12" s="113">
        <f t="shared" si="8"/>
        <v>73</v>
      </c>
    </row>
    <row r="13" spans="1:26" ht="22.5" x14ac:dyDescent="0.55000000000000004">
      <c r="A13" s="30"/>
      <c r="B13" s="152">
        <f>จบปี65!B13</f>
        <v>8</v>
      </c>
      <c r="C13" s="152" t="str">
        <f>จบปี65!C13</f>
        <v>วิทยาศาสตรบัณฑิต</v>
      </c>
      <c r="D13" s="152" t="str">
        <f>จบปี65!D13</f>
        <v>วิทยาศาสตร์และเทคโนโลยีการอาหาร</v>
      </c>
      <c r="E13" s="152" t="str">
        <f>จบปี65!E13</f>
        <v>ปริญญาตรี</v>
      </c>
      <c r="F13" s="114">
        <f t="shared" si="0"/>
        <v>6</v>
      </c>
      <c r="G13" s="112">
        <f>จบปี65!O13</f>
        <v>1</v>
      </c>
      <c r="H13" s="112">
        <f>จบปี65!P13</f>
        <v>5</v>
      </c>
      <c r="I13" s="114">
        <f t="shared" si="1"/>
        <v>8</v>
      </c>
      <c r="J13" s="112">
        <f>แยกชั้นปี!AS13</f>
        <v>2</v>
      </c>
      <c r="K13" s="112">
        <f>แยกชั้นปี!AT13</f>
        <v>6</v>
      </c>
      <c r="L13" s="122"/>
      <c r="M13" s="115"/>
      <c r="N13" s="115"/>
      <c r="O13" s="114">
        <f t="shared" si="3"/>
        <v>8</v>
      </c>
      <c r="P13" s="112">
        <f>แยกชั้นปี!AY13</f>
        <v>1</v>
      </c>
      <c r="Q13" s="112">
        <f>แยกชั้นปี!AZ13</f>
        <v>7</v>
      </c>
      <c r="R13" s="114">
        <f t="shared" si="4"/>
        <v>7</v>
      </c>
      <c r="S13" s="112"/>
      <c r="T13" s="112">
        <f>แยกชั้นปี!BC13</f>
        <v>7</v>
      </c>
      <c r="U13" s="114">
        <f t="shared" si="5"/>
        <v>6</v>
      </c>
      <c r="V13" s="112"/>
      <c r="W13" s="112">
        <f>แยกชั้นปี!BF13+แยกชั้นปี!BI13</f>
        <v>6</v>
      </c>
      <c r="X13" s="114">
        <f t="shared" si="6"/>
        <v>29</v>
      </c>
      <c r="Y13" s="113">
        <f t="shared" si="7"/>
        <v>3</v>
      </c>
      <c r="Z13" s="113">
        <f t="shared" si="8"/>
        <v>26</v>
      </c>
    </row>
    <row r="14" spans="1:26" ht="22.5" x14ac:dyDescent="0.55000000000000004">
      <c r="A14" s="30"/>
      <c r="B14" s="152">
        <f>จบปี65!B14</f>
        <v>9</v>
      </c>
      <c r="C14" s="152" t="str">
        <f>จบปี65!C14</f>
        <v>วิทยาศาสตรบัณฑิต</v>
      </c>
      <c r="D14" s="152" t="str">
        <f>จบปี65!D14</f>
        <v>เทคโนโลยีการเกษตร</v>
      </c>
      <c r="E14" s="152" t="str">
        <f>จบปี65!E14</f>
        <v>ปริญญาตรี</v>
      </c>
      <c r="F14" s="114">
        <f t="shared" si="0"/>
        <v>7</v>
      </c>
      <c r="G14" s="112">
        <f>จบปี65!O14</f>
        <v>5</v>
      </c>
      <c r="H14" s="112">
        <f>จบปี65!P14</f>
        <v>2</v>
      </c>
      <c r="I14" s="114">
        <f t="shared" si="1"/>
        <v>16</v>
      </c>
      <c r="J14" s="112">
        <f>แยกชั้นปี!AS14</f>
        <v>9</v>
      </c>
      <c r="K14" s="112">
        <f>แยกชั้นปี!AT14</f>
        <v>7</v>
      </c>
      <c r="L14" s="122">
        <f t="shared" si="2"/>
        <v>8</v>
      </c>
      <c r="M14" s="115">
        <f>แยกชั้นปี!AV14</f>
        <v>4</v>
      </c>
      <c r="N14" s="115">
        <f>แยกชั้นปี!AW14</f>
        <v>4</v>
      </c>
      <c r="O14" s="114">
        <f t="shared" si="3"/>
        <v>24</v>
      </c>
      <c r="P14" s="112">
        <f>แยกชั้นปี!AY14</f>
        <v>13</v>
      </c>
      <c r="Q14" s="112">
        <f>แยกชั้นปี!AZ14</f>
        <v>11</v>
      </c>
      <c r="R14" s="114">
        <f t="shared" si="4"/>
        <v>8</v>
      </c>
      <c r="S14" s="112">
        <f>แยกชั้นปี!BB14</f>
        <v>3</v>
      </c>
      <c r="T14" s="112">
        <f>แยกชั้นปี!BC14</f>
        <v>5</v>
      </c>
      <c r="U14" s="114">
        <f t="shared" si="5"/>
        <v>5</v>
      </c>
      <c r="V14" s="112">
        <f>แยกชั้นปี!BE14+แยกชั้นปี!BH14</f>
        <v>4</v>
      </c>
      <c r="W14" s="112">
        <f>แยกชั้นปี!BF14+แยกชั้นปี!BI14</f>
        <v>1</v>
      </c>
      <c r="X14" s="114">
        <f t="shared" si="6"/>
        <v>61</v>
      </c>
      <c r="Y14" s="113">
        <f t="shared" si="7"/>
        <v>33</v>
      </c>
      <c r="Z14" s="113">
        <f t="shared" si="8"/>
        <v>28</v>
      </c>
    </row>
    <row r="15" spans="1:26" ht="22.5" x14ac:dyDescent="0.55000000000000004">
      <c r="A15" s="30"/>
      <c r="B15" s="152">
        <f>จบปี65!B15</f>
        <v>10</v>
      </c>
      <c r="C15" s="152" t="str">
        <f>จบปี65!C15</f>
        <v>วิทยาศาสตรบัณฑิต</v>
      </c>
      <c r="D15" s="152" t="str">
        <f>จบปี65!D15</f>
        <v>เทคโนโลยีการจัดการอุตสาหกรรม</v>
      </c>
      <c r="E15" s="152" t="str">
        <f>จบปี65!E15</f>
        <v>ปริญญาตรี</v>
      </c>
      <c r="F15" s="114">
        <f t="shared" si="0"/>
        <v>13</v>
      </c>
      <c r="G15" s="112">
        <f>จบปี65!O15</f>
        <v>7</v>
      </c>
      <c r="H15" s="112">
        <f>จบปี65!P15</f>
        <v>6</v>
      </c>
      <c r="I15" s="114">
        <f t="shared" si="1"/>
        <v>9</v>
      </c>
      <c r="J15" s="112">
        <f>แยกชั้นปี!AS15</f>
        <v>4</v>
      </c>
      <c r="K15" s="112">
        <f>แยกชั้นปี!AT15</f>
        <v>5</v>
      </c>
      <c r="L15" s="122">
        <f t="shared" si="2"/>
        <v>10</v>
      </c>
      <c r="M15" s="115">
        <f>แยกชั้นปี!AV15</f>
        <v>8</v>
      </c>
      <c r="N15" s="115">
        <f>แยกชั้นปี!AW15</f>
        <v>2</v>
      </c>
      <c r="O15" s="114">
        <f t="shared" si="3"/>
        <v>6</v>
      </c>
      <c r="P15" s="112">
        <f>แยกชั้นปี!AY15</f>
        <v>6</v>
      </c>
      <c r="Q15" s="112">
        <f>แยกชั้นปี!AZ15</f>
        <v>0</v>
      </c>
      <c r="R15" s="114">
        <f t="shared" si="4"/>
        <v>12</v>
      </c>
      <c r="S15" s="112">
        <f>แยกชั้นปี!BB15</f>
        <v>8</v>
      </c>
      <c r="T15" s="112">
        <f>แยกชั้นปี!BC15</f>
        <v>4</v>
      </c>
      <c r="U15" s="114">
        <f t="shared" si="5"/>
        <v>4</v>
      </c>
      <c r="V15" s="112">
        <f>แยกชั้นปี!BE15+แยกชั้นปี!BH15</f>
        <v>2</v>
      </c>
      <c r="W15" s="112">
        <f>แยกชั้นปี!BF15+แยกชั้นปี!BI15</f>
        <v>2</v>
      </c>
      <c r="X15" s="114">
        <f t="shared" si="6"/>
        <v>41</v>
      </c>
      <c r="Y15" s="113">
        <f t="shared" si="7"/>
        <v>28</v>
      </c>
      <c r="Z15" s="113">
        <f t="shared" si="8"/>
        <v>13</v>
      </c>
    </row>
    <row r="16" spans="1:26" ht="22.5" x14ac:dyDescent="0.55000000000000004">
      <c r="A16" s="30"/>
      <c r="B16" s="152">
        <f>จบปี65!B16</f>
        <v>11</v>
      </c>
      <c r="C16" s="152" t="str">
        <f>จบปี65!C16</f>
        <v>เทคโนโลยีบัณฑิต</v>
      </c>
      <c r="D16" s="152" t="str">
        <f>จบปี65!D16</f>
        <v>ออกแบบผลิตภัณฑ์อุตสาหกรรม</v>
      </c>
      <c r="E16" s="152" t="str">
        <f>จบปี65!E16</f>
        <v>ปริญญาตรี</v>
      </c>
      <c r="F16" s="114">
        <f t="shared" si="0"/>
        <v>13</v>
      </c>
      <c r="G16" s="112">
        <f>จบปี65!O16</f>
        <v>7</v>
      </c>
      <c r="H16" s="112">
        <f>จบปี65!P16</f>
        <v>6</v>
      </c>
      <c r="I16" s="114">
        <f t="shared" si="1"/>
        <v>8</v>
      </c>
      <c r="J16" s="112">
        <f>แยกชั้นปี!AS16</f>
        <v>5</v>
      </c>
      <c r="K16" s="112">
        <f>แยกชั้นปี!AT16</f>
        <v>3</v>
      </c>
      <c r="L16" s="122">
        <f t="shared" si="2"/>
        <v>2</v>
      </c>
      <c r="M16" s="115">
        <f>แยกชั้นปี!AV16</f>
        <v>2</v>
      </c>
      <c r="N16" s="115"/>
      <c r="O16" s="114">
        <f t="shared" si="3"/>
        <v>6</v>
      </c>
      <c r="P16" s="112">
        <f>แยกชั้นปี!AY16</f>
        <v>5</v>
      </c>
      <c r="Q16" s="112">
        <f>แยกชั้นปี!AZ16</f>
        <v>1</v>
      </c>
      <c r="R16" s="114">
        <f t="shared" si="4"/>
        <v>8</v>
      </c>
      <c r="S16" s="112">
        <f>แยกชั้นปี!BB16</f>
        <v>3</v>
      </c>
      <c r="T16" s="112">
        <f>แยกชั้นปี!BC16</f>
        <v>5</v>
      </c>
      <c r="U16" s="114">
        <f t="shared" si="5"/>
        <v>4</v>
      </c>
      <c r="V16" s="112">
        <f>แยกชั้นปี!BE16+แยกชั้นปี!BH16</f>
        <v>3</v>
      </c>
      <c r="W16" s="112">
        <f>แยกชั้นปี!BF16+แยกชั้นปี!BI16</f>
        <v>1</v>
      </c>
      <c r="X16" s="114">
        <f t="shared" si="6"/>
        <v>28</v>
      </c>
      <c r="Y16" s="113">
        <f t="shared" si="7"/>
        <v>18</v>
      </c>
      <c r="Z16" s="113">
        <f t="shared" si="8"/>
        <v>10</v>
      </c>
    </row>
    <row r="17" spans="1:26" ht="22.5" x14ac:dyDescent="0.55000000000000004">
      <c r="A17" s="30"/>
      <c r="B17" s="152">
        <f>จบปี65!B17</f>
        <v>12</v>
      </c>
      <c r="C17" s="152" t="str">
        <f>จบปี65!C17</f>
        <v>เทคโนโลยีบัณฑิต</v>
      </c>
      <c r="D17" s="152" t="str">
        <f>จบปี65!D17</f>
        <v>เทคโนโลยีโยธาและสถาปัตยกรรม</v>
      </c>
      <c r="E17" s="152" t="str">
        <f>จบปี65!E17</f>
        <v>ปริญญาตรี</v>
      </c>
      <c r="F17" s="114">
        <f t="shared" si="0"/>
        <v>20</v>
      </c>
      <c r="G17" s="112">
        <f>จบปี65!O17</f>
        <v>15</v>
      </c>
      <c r="H17" s="112">
        <f>จบปี65!P17</f>
        <v>5</v>
      </c>
      <c r="I17" s="114">
        <f t="shared" si="1"/>
        <v>31</v>
      </c>
      <c r="J17" s="112">
        <f>แยกชั้นปี!AS17</f>
        <v>18</v>
      </c>
      <c r="K17" s="112">
        <f>แยกชั้นปี!AT17</f>
        <v>13</v>
      </c>
      <c r="L17" s="122">
        <f t="shared" si="2"/>
        <v>34</v>
      </c>
      <c r="M17" s="115">
        <f>แยกชั้นปี!AV17</f>
        <v>21</v>
      </c>
      <c r="N17" s="115">
        <f>แยกชั้นปี!AW17</f>
        <v>13</v>
      </c>
      <c r="O17" s="114">
        <f t="shared" si="3"/>
        <v>36</v>
      </c>
      <c r="P17" s="112">
        <f>แยกชั้นปี!AY17</f>
        <v>30</v>
      </c>
      <c r="Q17" s="112">
        <f>แยกชั้นปี!AZ17</f>
        <v>6</v>
      </c>
      <c r="R17" s="114">
        <f t="shared" si="4"/>
        <v>21</v>
      </c>
      <c r="S17" s="112">
        <f>แยกชั้นปี!BB17</f>
        <v>16</v>
      </c>
      <c r="T17" s="112">
        <f>แยกชั้นปี!BC17</f>
        <v>5</v>
      </c>
      <c r="U17" s="114">
        <f t="shared" si="5"/>
        <v>21</v>
      </c>
      <c r="V17" s="112">
        <f>แยกชั้นปี!BE17+แยกชั้นปี!BH17</f>
        <v>18</v>
      </c>
      <c r="W17" s="112">
        <f>แยกชั้นปี!BF17+แยกชั้นปี!BI17</f>
        <v>3</v>
      </c>
      <c r="X17" s="114">
        <f t="shared" si="6"/>
        <v>143</v>
      </c>
      <c r="Y17" s="113">
        <f t="shared" si="7"/>
        <v>103</v>
      </c>
      <c r="Z17" s="113">
        <f t="shared" si="8"/>
        <v>40</v>
      </c>
    </row>
    <row r="18" spans="1:26" ht="22.5" x14ac:dyDescent="0.55000000000000004">
      <c r="A18" s="30"/>
      <c r="B18" s="152">
        <f>แยกชั้นปี!B18</f>
        <v>13</v>
      </c>
      <c r="C18" s="1" t="str">
        <f>แยกชั้นปี!C18</f>
        <v>วิทยาศาสตรบัณฑิต</v>
      </c>
      <c r="D18" s="1" t="str">
        <f>แยกชั้นปี!D18</f>
        <v>อาชีวอนามัยและความปลอดภัย</v>
      </c>
      <c r="E18" s="1" t="str">
        <f>แยกชั้นปี!E18</f>
        <v>ปริญญาตรี</v>
      </c>
      <c r="F18" s="114"/>
      <c r="G18" s="112"/>
      <c r="H18" s="112"/>
      <c r="I18" s="114">
        <f t="shared" si="1"/>
        <v>36</v>
      </c>
      <c r="J18" s="112">
        <f>แยกชั้นปี!AS18</f>
        <v>3</v>
      </c>
      <c r="K18" s="112">
        <f>แยกชั้นปี!AT18</f>
        <v>33</v>
      </c>
      <c r="L18" s="122">
        <f t="shared" si="2"/>
        <v>41</v>
      </c>
      <c r="M18" s="115">
        <f>แยกชั้นปี!AV18</f>
        <v>5</v>
      </c>
      <c r="N18" s="115">
        <f>แยกชั้นปี!AW18</f>
        <v>36</v>
      </c>
      <c r="O18" s="114">
        <f t="shared" si="3"/>
        <v>45</v>
      </c>
      <c r="P18" s="112">
        <f>แยกชั้นปี!AY18</f>
        <v>2</v>
      </c>
      <c r="Q18" s="112">
        <f>แยกชั้นปี!AZ18</f>
        <v>43</v>
      </c>
      <c r="R18" s="114"/>
      <c r="S18" s="112"/>
      <c r="T18" s="112"/>
      <c r="U18" s="114"/>
      <c r="V18" s="112"/>
      <c r="W18" s="112"/>
      <c r="X18" s="114">
        <f t="shared" si="6"/>
        <v>122</v>
      </c>
      <c r="Y18" s="113">
        <f t="shared" si="7"/>
        <v>10</v>
      </c>
      <c r="Z18" s="113">
        <f t="shared" si="8"/>
        <v>112</v>
      </c>
    </row>
    <row r="19" spans="1:26" s="148" customFormat="1" ht="22.5" x14ac:dyDescent="0.55000000000000004">
      <c r="A19" s="323" t="s">
        <v>21</v>
      </c>
      <c r="B19" s="324"/>
      <c r="C19" s="324"/>
      <c r="D19" s="324"/>
      <c r="E19" s="325"/>
      <c r="F19" s="177">
        <f>SUM(F6:F18)</f>
        <v>193</v>
      </c>
      <c r="G19" s="177">
        <f t="shared" ref="G19:Z19" si="9">SUM(G6:G18)</f>
        <v>103</v>
      </c>
      <c r="H19" s="177">
        <f t="shared" si="9"/>
        <v>90</v>
      </c>
      <c r="I19" s="177">
        <f t="shared" si="9"/>
        <v>342</v>
      </c>
      <c r="J19" s="177">
        <f t="shared" si="9"/>
        <v>192</v>
      </c>
      <c r="K19" s="177">
        <f t="shared" si="9"/>
        <v>150</v>
      </c>
      <c r="L19" s="177">
        <f t="shared" si="9"/>
        <v>328</v>
      </c>
      <c r="M19" s="177">
        <f t="shared" si="9"/>
        <v>168</v>
      </c>
      <c r="N19" s="177">
        <f t="shared" si="9"/>
        <v>160</v>
      </c>
      <c r="O19" s="177">
        <f t="shared" si="9"/>
        <v>443</v>
      </c>
      <c r="P19" s="177">
        <f t="shared" si="9"/>
        <v>234</v>
      </c>
      <c r="Q19" s="177">
        <f t="shared" si="9"/>
        <v>209</v>
      </c>
      <c r="R19" s="177">
        <f t="shared" si="9"/>
        <v>269</v>
      </c>
      <c r="S19" s="177">
        <f t="shared" si="9"/>
        <v>145</v>
      </c>
      <c r="T19" s="177">
        <f t="shared" si="9"/>
        <v>124</v>
      </c>
      <c r="U19" s="177">
        <f t="shared" si="9"/>
        <v>155</v>
      </c>
      <c r="V19" s="177">
        <f t="shared" si="9"/>
        <v>98</v>
      </c>
      <c r="W19" s="178">
        <f t="shared" si="9"/>
        <v>57</v>
      </c>
      <c r="X19" s="177">
        <f>SUM(X6:X18)</f>
        <v>1537</v>
      </c>
      <c r="Y19" s="177">
        <f t="shared" si="9"/>
        <v>837</v>
      </c>
      <c r="Z19" s="177">
        <f t="shared" si="9"/>
        <v>700</v>
      </c>
    </row>
    <row r="20" spans="1:26" s="148" customFormat="1" ht="22.5" x14ac:dyDescent="0.55000000000000004">
      <c r="A20" s="132" t="s">
        <v>22</v>
      </c>
      <c r="B20" s="133"/>
      <c r="C20" s="133"/>
      <c r="D20" s="133"/>
      <c r="E20" s="133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3"/>
    </row>
    <row r="21" spans="1:26" ht="22.5" x14ac:dyDescent="0.55000000000000004">
      <c r="A21" s="30"/>
      <c r="B21" s="152">
        <f>แยกชั้นปี!B21</f>
        <v>1</v>
      </c>
      <c r="C21" s="1" t="str">
        <f>แยกชั้นปี!C21</f>
        <v>ครุศาสตรบัณฑิต</v>
      </c>
      <c r="D21" s="1" t="str">
        <f>แยกชั้นปี!D21</f>
        <v>การศึกษาปฐมวัย</v>
      </c>
      <c r="E21" s="1" t="str">
        <f>แยกชั้นปี!E21</f>
        <v>ปริญญาตรี</v>
      </c>
      <c r="F21" s="120">
        <f>SUM(G21:H21)</f>
        <v>54</v>
      </c>
      <c r="G21" s="116">
        <f>จบปี65!F20</f>
        <v>1</v>
      </c>
      <c r="H21" s="116">
        <f>จบปี65!G20</f>
        <v>53</v>
      </c>
      <c r="I21" s="120">
        <f t="shared" ref="I21:I35" si="10">SUM(J21:K21)</f>
        <v>60</v>
      </c>
      <c r="J21" s="116">
        <f>แยกชั้นปี!AS21</f>
        <v>2</v>
      </c>
      <c r="K21" s="116">
        <f>แยกชั้นปี!AT21</f>
        <v>58</v>
      </c>
      <c r="L21" s="120">
        <f t="shared" ref="L21:L34" si="11">SUM(M21:N21)</f>
        <v>60</v>
      </c>
      <c r="M21" s="158"/>
      <c r="N21" s="158">
        <f>แยกชั้นปี!AW21</f>
        <v>60</v>
      </c>
      <c r="O21" s="120">
        <f t="shared" ref="O21:O35" si="12">SUM(P21:Q21)</f>
        <v>56</v>
      </c>
      <c r="P21" s="116"/>
      <c r="Q21" s="116">
        <f>แยกชั้นปี!AZ21</f>
        <v>56</v>
      </c>
      <c r="R21" s="120">
        <f t="shared" ref="R21:R34" si="13">SUM(S21:T21)</f>
        <v>76</v>
      </c>
      <c r="S21" s="116">
        <f>แยกชั้นปี!BB21</f>
        <v>1</v>
      </c>
      <c r="T21" s="116">
        <f>แยกชั้นปี!BC21</f>
        <v>75</v>
      </c>
      <c r="U21" s="120">
        <f t="shared" ref="U21:U34" si="14">SUM(V21:W21)</f>
        <v>67</v>
      </c>
      <c r="V21" s="116">
        <f>แยกชั้นปี!BE21+แยกชั้นปี!BH21</f>
        <v>1</v>
      </c>
      <c r="W21" s="116">
        <f>แยกชั้นปี!BF21+แยกชั้นปี!BI21</f>
        <v>66</v>
      </c>
      <c r="X21" s="120">
        <f t="shared" ref="X21:X35" si="15">SUM(Y21:Z21)</f>
        <v>319</v>
      </c>
      <c r="Y21" s="117">
        <f t="shared" ref="Y21:Y35" si="16">J21+M21+P21+S21+V21</f>
        <v>4</v>
      </c>
      <c r="Z21" s="117">
        <f t="shared" ref="Z21:Z35" si="17">K21+N21+Q21+T21+W21</f>
        <v>315</v>
      </c>
    </row>
    <row r="22" spans="1:26" ht="22.5" x14ac:dyDescent="0.55000000000000004">
      <c r="A22" s="30"/>
      <c r="B22" s="152">
        <f>แยกชั้นปี!B22</f>
        <v>2</v>
      </c>
      <c r="C22" s="1" t="str">
        <f>แยกชั้นปี!C22</f>
        <v>ครุศาสตรบัณฑิต</v>
      </c>
      <c r="D22" s="1" t="str">
        <f>แยกชั้นปี!D22</f>
        <v>คณิตศาสตร์</v>
      </c>
      <c r="E22" s="1" t="str">
        <f>แยกชั้นปี!E22</f>
        <v>ปริญญาตรี</v>
      </c>
      <c r="F22" s="120">
        <f t="shared" ref="F22:F35" si="18">SUM(G22:H22)</f>
        <v>55</v>
      </c>
      <c r="G22" s="116">
        <f>จบปี65!F21</f>
        <v>11</v>
      </c>
      <c r="H22" s="116">
        <f>จบปี65!G21</f>
        <v>44</v>
      </c>
      <c r="I22" s="120">
        <f t="shared" ref="I22:I32" si="19">SUM(J22:K22)</f>
        <v>61</v>
      </c>
      <c r="J22" s="116">
        <f>แยกชั้นปี!AS22</f>
        <v>23</v>
      </c>
      <c r="K22" s="116">
        <f>แยกชั้นปี!AT22</f>
        <v>38</v>
      </c>
      <c r="L22" s="120">
        <f t="shared" ref="L22:L31" si="20">SUM(M22:N22)</f>
        <v>58</v>
      </c>
      <c r="M22" s="158">
        <f>แยกชั้นปี!AV22</f>
        <v>14</v>
      </c>
      <c r="N22" s="158">
        <f>แยกชั้นปี!AW22</f>
        <v>44</v>
      </c>
      <c r="O22" s="120">
        <f t="shared" ref="O22:O31" si="21">SUM(P22:Q22)</f>
        <v>58</v>
      </c>
      <c r="P22" s="116">
        <f>แยกชั้นปี!AY22</f>
        <v>19</v>
      </c>
      <c r="Q22" s="116">
        <f>แยกชั้นปี!AZ22</f>
        <v>39</v>
      </c>
      <c r="R22" s="120">
        <f t="shared" ref="R22:R31" si="22">SUM(S22:T22)</f>
        <v>59</v>
      </c>
      <c r="S22" s="116">
        <f>แยกชั้นปี!BB22</f>
        <v>20</v>
      </c>
      <c r="T22" s="116">
        <f>แยกชั้นปี!BC22</f>
        <v>39</v>
      </c>
      <c r="U22" s="120">
        <f t="shared" ref="U22:U31" si="23">SUM(V22:W22)</f>
        <v>67</v>
      </c>
      <c r="V22" s="116">
        <f>แยกชั้นปี!BE22+แยกชั้นปี!BH22</f>
        <v>21</v>
      </c>
      <c r="W22" s="116">
        <f>แยกชั้นปี!BF22+แยกชั้นปี!BI22</f>
        <v>46</v>
      </c>
      <c r="X22" s="120">
        <f t="shared" ref="X22:X32" si="24">SUM(Y22:Z22)</f>
        <v>303</v>
      </c>
      <c r="Y22" s="117">
        <f t="shared" ref="Y22:Y32" si="25">J22+M22+P22+S22+V22</f>
        <v>97</v>
      </c>
      <c r="Z22" s="117">
        <f t="shared" ref="Z22:Z32" si="26">K22+N22+Q22+T22+W22</f>
        <v>206</v>
      </c>
    </row>
    <row r="23" spans="1:26" ht="22.5" x14ac:dyDescent="0.55000000000000004">
      <c r="A23" s="30"/>
      <c r="B23" s="152">
        <f>แยกชั้นปี!B23</f>
        <v>3</v>
      </c>
      <c r="C23" s="1" t="str">
        <f>แยกชั้นปี!C23</f>
        <v>ครุศาสตรบัณฑิต</v>
      </c>
      <c r="D23" s="1" t="str">
        <f>แยกชั้นปี!D23</f>
        <v>คอมพิวเตอร์ศึกษา</v>
      </c>
      <c r="E23" s="1" t="str">
        <f>แยกชั้นปี!E23</f>
        <v>ปริญญาตรี</v>
      </c>
      <c r="F23" s="120">
        <f t="shared" si="18"/>
        <v>16</v>
      </c>
      <c r="G23" s="116">
        <f>จบปี65!F22</f>
        <v>6</v>
      </c>
      <c r="H23" s="116">
        <f>จบปี65!G22</f>
        <v>10</v>
      </c>
      <c r="I23" s="120">
        <f t="shared" si="19"/>
        <v>60</v>
      </c>
      <c r="J23" s="116">
        <f>แยกชั้นปี!AS23</f>
        <v>27</v>
      </c>
      <c r="K23" s="116">
        <f>แยกชั้นปี!AT23</f>
        <v>33</v>
      </c>
      <c r="L23" s="120">
        <f t="shared" si="20"/>
        <v>54</v>
      </c>
      <c r="M23" s="158">
        <f>แยกชั้นปี!AV23</f>
        <v>21</v>
      </c>
      <c r="N23" s="158">
        <f>แยกชั้นปี!AW23</f>
        <v>33</v>
      </c>
      <c r="O23" s="120">
        <f t="shared" si="21"/>
        <v>60</v>
      </c>
      <c r="P23" s="116">
        <f>แยกชั้นปี!AY23</f>
        <v>23</v>
      </c>
      <c r="Q23" s="116">
        <f>แยกชั้นปี!AZ23</f>
        <v>37</v>
      </c>
      <c r="R23" s="120">
        <f t="shared" si="22"/>
        <v>48</v>
      </c>
      <c r="S23" s="116">
        <f>แยกชั้นปี!BB23</f>
        <v>22</v>
      </c>
      <c r="T23" s="116">
        <f>แยกชั้นปี!BC23</f>
        <v>26</v>
      </c>
      <c r="U23" s="120">
        <f t="shared" si="23"/>
        <v>58</v>
      </c>
      <c r="V23" s="116">
        <f>แยกชั้นปี!BE23+แยกชั้นปี!BH23</f>
        <v>28</v>
      </c>
      <c r="W23" s="116">
        <f>แยกชั้นปี!BF23+แยกชั้นปี!BI23</f>
        <v>30</v>
      </c>
      <c r="X23" s="120">
        <f t="shared" si="24"/>
        <v>280</v>
      </c>
      <c r="Y23" s="117">
        <f t="shared" si="25"/>
        <v>121</v>
      </c>
      <c r="Z23" s="117">
        <f t="shared" si="26"/>
        <v>159</v>
      </c>
    </row>
    <row r="24" spans="1:26" ht="22.5" x14ac:dyDescent="0.55000000000000004">
      <c r="A24" s="30"/>
      <c r="B24" s="152">
        <f>แยกชั้นปี!B24</f>
        <v>4</v>
      </c>
      <c r="C24" s="1" t="str">
        <f>แยกชั้นปี!C24</f>
        <v>ครุศาสตรบัณฑิต</v>
      </c>
      <c r="D24" s="1" t="str">
        <f>แยกชั้นปี!D24</f>
        <v>ภาษาอังกฤษ</v>
      </c>
      <c r="E24" s="1" t="str">
        <f>แยกชั้นปี!E24</f>
        <v>ปริญญาตรี</v>
      </c>
      <c r="F24" s="120">
        <f t="shared" si="18"/>
        <v>53</v>
      </c>
      <c r="G24" s="116">
        <f>จบปี65!F23</f>
        <v>5</v>
      </c>
      <c r="H24" s="116">
        <f>จบปี65!G23</f>
        <v>48</v>
      </c>
      <c r="I24" s="120">
        <f t="shared" si="19"/>
        <v>61</v>
      </c>
      <c r="J24" s="116">
        <f>แยกชั้นปี!AS24</f>
        <v>23</v>
      </c>
      <c r="K24" s="116">
        <f>แยกชั้นปี!AT24</f>
        <v>38</v>
      </c>
      <c r="L24" s="120">
        <f t="shared" si="20"/>
        <v>57</v>
      </c>
      <c r="M24" s="158">
        <f>แยกชั้นปี!AV24</f>
        <v>19</v>
      </c>
      <c r="N24" s="158">
        <f>แยกชั้นปี!AW24</f>
        <v>38</v>
      </c>
      <c r="O24" s="120">
        <f t="shared" si="21"/>
        <v>57</v>
      </c>
      <c r="P24" s="116">
        <f>แยกชั้นปี!AY24</f>
        <v>16</v>
      </c>
      <c r="Q24" s="116">
        <f>แยกชั้นปี!AZ24</f>
        <v>41</v>
      </c>
      <c r="R24" s="120">
        <f t="shared" si="22"/>
        <v>67</v>
      </c>
      <c r="S24" s="116">
        <f>แยกชั้นปี!BB24</f>
        <v>16</v>
      </c>
      <c r="T24" s="116">
        <f>แยกชั้นปี!BC24</f>
        <v>51</v>
      </c>
      <c r="U24" s="120">
        <f t="shared" si="23"/>
        <v>69</v>
      </c>
      <c r="V24" s="116">
        <f>แยกชั้นปี!BE24+แยกชั้นปี!BH24</f>
        <v>14</v>
      </c>
      <c r="W24" s="116">
        <f>แยกชั้นปี!BF24+แยกชั้นปี!BI24</f>
        <v>55</v>
      </c>
      <c r="X24" s="120">
        <f t="shared" si="24"/>
        <v>311</v>
      </c>
      <c r="Y24" s="117">
        <f t="shared" si="25"/>
        <v>88</v>
      </c>
      <c r="Z24" s="117">
        <f t="shared" si="26"/>
        <v>223</v>
      </c>
    </row>
    <row r="25" spans="1:26" ht="22.5" x14ac:dyDescent="0.55000000000000004">
      <c r="A25" s="30"/>
      <c r="B25" s="152">
        <f>แยกชั้นปี!B25</f>
        <v>5</v>
      </c>
      <c r="C25" s="1" t="str">
        <f>แยกชั้นปี!C25</f>
        <v>ครุศาสตรบัณฑิต</v>
      </c>
      <c r="D25" s="1" t="str">
        <f>แยกชั้นปี!D25</f>
        <v>ภาษาไทย</v>
      </c>
      <c r="E25" s="1" t="str">
        <f>แยกชั้นปี!E25</f>
        <v>ปริญญาตรี</v>
      </c>
      <c r="F25" s="120">
        <f t="shared" si="18"/>
        <v>59</v>
      </c>
      <c r="G25" s="116">
        <f>จบปี65!F24</f>
        <v>5</v>
      </c>
      <c r="H25" s="116">
        <f>จบปี65!G24</f>
        <v>54</v>
      </c>
      <c r="I25" s="120">
        <f t="shared" si="19"/>
        <v>60</v>
      </c>
      <c r="J25" s="116">
        <f>แยกชั้นปี!AS25</f>
        <v>15</v>
      </c>
      <c r="K25" s="116">
        <f>แยกชั้นปี!AT25</f>
        <v>45</v>
      </c>
      <c r="L25" s="120">
        <f t="shared" si="20"/>
        <v>59</v>
      </c>
      <c r="M25" s="158">
        <f>แยกชั้นปี!AV25</f>
        <v>5</v>
      </c>
      <c r="N25" s="158">
        <f>แยกชั้นปี!AW25</f>
        <v>54</v>
      </c>
      <c r="O25" s="120">
        <f t="shared" si="21"/>
        <v>58</v>
      </c>
      <c r="P25" s="116">
        <f>แยกชั้นปี!AY25</f>
        <v>6</v>
      </c>
      <c r="Q25" s="116">
        <f>แยกชั้นปี!AZ25</f>
        <v>52</v>
      </c>
      <c r="R25" s="120">
        <f t="shared" si="22"/>
        <v>71</v>
      </c>
      <c r="S25" s="116">
        <f>แยกชั้นปี!BB25</f>
        <v>9</v>
      </c>
      <c r="T25" s="116">
        <f>แยกชั้นปี!BC25</f>
        <v>62</v>
      </c>
      <c r="U25" s="120">
        <f t="shared" si="23"/>
        <v>69</v>
      </c>
      <c r="V25" s="116">
        <f>แยกชั้นปี!BE25+แยกชั้นปี!BH25</f>
        <v>10</v>
      </c>
      <c r="W25" s="116">
        <f>แยกชั้นปี!BF25+แยกชั้นปี!BI25</f>
        <v>59</v>
      </c>
      <c r="X25" s="120">
        <f t="shared" si="24"/>
        <v>317</v>
      </c>
      <c r="Y25" s="117">
        <f t="shared" si="25"/>
        <v>45</v>
      </c>
      <c r="Z25" s="117">
        <f t="shared" si="26"/>
        <v>272</v>
      </c>
    </row>
    <row r="26" spans="1:26" ht="22.5" x14ac:dyDescent="0.55000000000000004">
      <c r="A26" s="30"/>
      <c r="B26" s="152">
        <f>แยกชั้นปี!B26</f>
        <v>6</v>
      </c>
      <c r="C26" s="1" t="str">
        <f>แยกชั้นปี!C26</f>
        <v>ครุศาสตรบัณฑิต</v>
      </c>
      <c r="D26" s="1" t="str">
        <f>แยกชั้นปี!D26</f>
        <v>สังคมศึกษา</v>
      </c>
      <c r="E26" s="1" t="str">
        <f>แยกชั้นปี!E26</f>
        <v>ปริญญาตรี</v>
      </c>
      <c r="F26" s="120">
        <f t="shared" si="18"/>
        <v>57</v>
      </c>
      <c r="G26" s="116">
        <f>จบปี65!F25</f>
        <v>13</v>
      </c>
      <c r="H26" s="116">
        <f>จบปี65!G25</f>
        <v>44</v>
      </c>
      <c r="I26" s="120">
        <f t="shared" si="19"/>
        <v>60</v>
      </c>
      <c r="J26" s="116">
        <f>แยกชั้นปี!AS26</f>
        <v>25</v>
      </c>
      <c r="K26" s="116">
        <f>แยกชั้นปี!AT26</f>
        <v>35</v>
      </c>
      <c r="L26" s="120">
        <f t="shared" si="20"/>
        <v>58</v>
      </c>
      <c r="M26" s="158">
        <f>แยกชั้นปี!AV26</f>
        <v>15</v>
      </c>
      <c r="N26" s="158">
        <f>แยกชั้นปี!AW26</f>
        <v>43</v>
      </c>
      <c r="O26" s="120">
        <f t="shared" si="21"/>
        <v>55</v>
      </c>
      <c r="P26" s="116">
        <f>แยกชั้นปี!AY26</f>
        <v>16</v>
      </c>
      <c r="Q26" s="116">
        <f>แยกชั้นปี!AZ26</f>
        <v>39</v>
      </c>
      <c r="R26" s="120">
        <f t="shared" si="22"/>
        <v>64</v>
      </c>
      <c r="S26" s="116">
        <f>แยกชั้นปี!BB26</f>
        <v>16</v>
      </c>
      <c r="T26" s="116">
        <f>แยกชั้นปี!BC26</f>
        <v>48</v>
      </c>
      <c r="U26" s="120">
        <f t="shared" si="23"/>
        <v>70</v>
      </c>
      <c r="V26" s="116">
        <f>แยกชั้นปี!BE26+แยกชั้นปี!BH26</f>
        <v>25</v>
      </c>
      <c r="W26" s="116">
        <f>แยกชั้นปี!BF26+แยกชั้นปี!BI26</f>
        <v>45</v>
      </c>
      <c r="X26" s="120">
        <f t="shared" si="24"/>
        <v>307</v>
      </c>
      <c r="Y26" s="117">
        <f t="shared" si="25"/>
        <v>97</v>
      </c>
      <c r="Z26" s="117">
        <f t="shared" si="26"/>
        <v>210</v>
      </c>
    </row>
    <row r="27" spans="1:26" ht="22.5" x14ac:dyDescent="0.55000000000000004">
      <c r="A27" s="30"/>
      <c r="B27" s="152">
        <f>แยกชั้นปี!B27</f>
        <v>7</v>
      </c>
      <c r="C27" s="1" t="str">
        <f>แยกชั้นปี!C27</f>
        <v>ครุศาสตรบัณฑิต</v>
      </c>
      <c r="D27" s="1" t="str">
        <f>แยกชั้นปี!D27</f>
        <v>การประถมศึกษา</v>
      </c>
      <c r="E27" s="1" t="str">
        <f>แยกชั้นปี!E27</f>
        <v>ปริญญาตรี</v>
      </c>
      <c r="F27" s="120">
        <f t="shared" si="18"/>
        <v>63</v>
      </c>
      <c r="G27" s="116">
        <f>จบปี65!F26</f>
        <v>5</v>
      </c>
      <c r="H27" s="116">
        <f>จบปี65!G26</f>
        <v>58</v>
      </c>
      <c r="I27" s="120">
        <f t="shared" si="19"/>
        <v>60</v>
      </c>
      <c r="J27" s="116">
        <f>แยกชั้นปี!AS27</f>
        <v>8</v>
      </c>
      <c r="K27" s="116">
        <f>แยกชั้นปี!AT27</f>
        <v>52</v>
      </c>
      <c r="L27" s="120">
        <f t="shared" si="20"/>
        <v>60</v>
      </c>
      <c r="M27" s="158">
        <f>แยกชั้นปี!AV27</f>
        <v>4</v>
      </c>
      <c r="N27" s="158">
        <f>แยกชั้นปี!AW27</f>
        <v>56</v>
      </c>
      <c r="O27" s="120">
        <f t="shared" si="21"/>
        <v>60</v>
      </c>
      <c r="P27" s="116">
        <f>แยกชั้นปี!AY27</f>
        <v>4</v>
      </c>
      <c r="Q27" s="116">
        <f>แยกชั้นปี!AZ27</f>
        <v>56</v>
      </c>
      <c r="R27" s="120">
        <f t="shared" si="22"/>
        <v>70</v>
      </c>
      <c r="S27" s="116">
        <f>แยกชั้นปี!BB27</f>
        <v>1</v>
      </c>
      <c r="T27" s="116">
        <f>แยกชั้นปี!BC27</f>
        <v>69</v>
      </c>
      <c r="U27" s="120">
        <f t="shared" si="23"/>
        <v>66</v>
      </c>
      <c r="V27" s="116">
        <f>แยกชั้นปี!BE27+แยกชั้นปี!BH27</f>
        <v>3</v>
      </c>
      <c r="W27" s="116">
        <f>แยกชั้นปี!BF27+แยกชั้นปี!BI27</f>
        <v>63</v>
      </c>
      <c r="X27" s="120">
        <f t="shared" si="24"/>
        <v>316</v>
      </c>
      <c r="Y27" s="117">
        <f t="shared" si="25"/>
        <v>20</v>
      </c>
      <c r="Z27" s="117">
        <f t="shared" si="26"/>
        <v>296</v>
      </c>
    </row>
    <row r="28" spans="1:26" ht="22.5" x14ac:dyDescent="0.55000000000000004">
      <c r="A28" s="30"/>
      <c r="B28" s="152">
        <f>แยกชั้นปี!B28</f>
        <v>8</v>
      </c>
      <c r="C28" s="1" t="str">
        <f>แยกชั้นปี!C28</f>
        <v>ครุศาสตรบัณฑิต</v>
      </c>
      <c r="D28" s="1" t="str">
        <f>แยกชั้นปี!D28</f>
        <v>วิทยาศาสตร์</v>
      </c>
      <c r="E28" s="1" t="str">
        <f>แยกชั้นปี!E28</f>
        <v>ปริญญาตรี</v>
      </c>
      <c r="F28" s="120">
        <f t="shared" si="18"/>
        <v>49</v>
      </c>
      <c r="G28" s="116">
        <f>จบปี65!F27</f>
        <v>6</v>
      </c>
      <c r="H28" s="116">
        <f>จบปี65!G27</f>
        <v>43</v>
      </c>
      <c r="I28" s="120">
        <f t="shared" si="19"/>
        <v>60</v>
      </c>
      <c r="J28" s="116">
        <f>แยกชั้นปี!AS28</f>
        <v>11</v>
      </c>
      <c r="K28" s="116">
        <f>แยกชั้นปี!AT28</f>
        <v>49</v>
      </c>
      <c r="L28" s="120">
        <f t="shared" si="20"/>
        <v>58</v>
      </c>
      <c r="M28" s="158">
        <f>แยกชั้นปี!AV28</f>
        <v>8</v>
      </c>
      <c r="N28" s="158">
        <f>แยกชั้นปี!AW28</f>
        <v>50</v>
      </c>
      <c r="O28" s="120">
        <f t="shared" si="21"/>
        <v>56</v>
      </c>
      <c r="P28" s="116">
        <f>แยกชั้นปี!AY28</f>
        <v>9</v>
      </c>
      <c r="Q28" s="116">
        <f>แยกชั้นปี!AZ28</f>
        <v>47</v>
      </c>
      <c r="R28" s="120">
        <f t="shared" si="22"/>
        <v>60</v>
      </c>
      <c r="S28" s="116">
        <f>แยกชั้นปี!BB28</f>
        <v>13</v>
      </c>
      <c r="T28" s="116">
        <f>แยกชั้นปี!BC28</f>
        <v>47</v>
      </c>
      <c r="U28" s="120">
        <f t="shared" si="23"/>
        <v>62</v>
      </c>
      <c r="V28" s="116">
        <f>แยกชั้นปี!BE28+แยกชั้นปี!BH28</f>
        <v>9</v>
      </c>
      <c r="W28" s="116">
        <f>แยกชั้นปี!BF28+แยกชั้นปี!BI28</f>
        <v>53</v>
      </c>
      <c r="X28" s="120">
        <f t="shared" si="24"/>
        <v>296</v>
      </c>
      <c r="Y28" s="117">
        <f t="shared" si="25"/>
        <v>50</v>
      </c>
      <c r="Z28" s="117">
        <f t="shared" si="26"/>
        <v>246</v>
      </c>
    </row>
    <row r="29" spans="1:26" ht="22.5" x14ac:dyDescent="0.55000000000000004">
      <c r="A29" s="30"/>
      <c r="B29" s="152">
        <f>แยกชั้นปี!B29</f>
        <v>9</v>
      </c>
      <c r="C29" s="1" t="str">
        <f>แยกชั้นปี!C29</f>
        <v>ครุศาสตรบัณฑิต</v>
      </c>
      <c r="D29" s="1" t="str">
        <f>แยกชั้นปี!D29</f>
        <v>พลศึกษา</v>
      </c>
      <c r="E29" s="1" t="str">
        <f>แยกชั้นปี!E29</f>
        <v>ปริญญาตรี</v>
      </c>
      <c r="F29" s="120">
        <f t="shared" si="18"/>
        <v>53</v>
      </c>
      <c r="G29" s="116">
        <f>จบปี65!F28</f>
        <v>34</v>
      </c>
      <c r="H29" s="116">
        <f>จบปี65!G28</f>
        <v>19</v>
      </c>
      <c r="I29" s="120">
        <f t="shared" si="19"/>
        <v>59</v>
      </c>
      <c r="J29" s="116">
        <f>แยกชั้นปี!AS29</f>
        <v>44</v>
      </c>
      <c r="K29" s="116">
        <f>แยกชั้นปี!AT29</f>
        <v>15</v>
      </c>
      <c r="L29" s="120">
        <f t="shared" si="20"/>
        <v>58</v>
      </c>
      <c r="M29" s="158">
        <f>แยกชั้นปี!AV29</f>
        <v>33</v>
      </c>
      <c r="N29" s="158">
        <f>แยกชั้นปี!AW29</f>
        <v>25</v>
      </c>
      <c r="O29" s="120">
        <f t="shared" si="21"/>
        <v>59</v>
      </c>
      <c r="P29" s="116">
        <f>แยกชั้นปี!AY29</f>
        <v>36</v>
      </c>
      <c r="Q29" s="116">
        <f>แยกชั้นปี!AZ29</f>
        <v>23</v>
      </c>
      <c r="R29" s="120">
        <f t="shared" si="22"/>
        <v>80</v>
      </c>
      <c r="S29" s="116">
        <f>แยกชั้นปี!BB29</f>
        <v>43</v>
      </c>
      <c r="T29" s="116">
        <f>แยกชั้นปี!BC29</f>
        <v>37</v>
      </c>
      <c r="U29" s="120">
        <f t="shared" si="23"/>
        <v>83</v>
      </c>
      <c r="V29" s="116">
        <f>แยกชั้นปี!BE29+แยกชั้นปี!BH29</f>
        <v>54</v>
      </c>
      <c r="W29" s="116">
        <f>แยกชั้นปี!BF29+แยกชั้นปี!BI29</f>
        <v>29</v>
      </c>
      <c r="X29" s="120">
        <f t="shared" si="24"/>
        <v>339</v>
      </c>
      <c r="Y29" s="117">
        <f t="shared" si="25"/>
        <v>210</v>
      </c>
      <c r="Z29" s="117">
        <f t="shared" si="26"/>
        <v>129</v>
      </c>
    </row>
    <row r="30" spans="1:26" ht="22.5" x14ac:dyDescent="0.55000000000000004">
      <c r="A30" s="30"/>
      <c r="B30" s="152">
        <f>แยกชั้นปี!B30</f>
        <v>10</v>
      </c>
      <c r="C30" s="1" t="str">
        <f>แยกชั้นปี!C30</f>
        <v>ครุศาสตรบัณฑิต</v>
      </c>
      <c r="D30" s="1" t="str">
        <f>แยกชั้นปี!D30</f>
        <v>ดนตรีศึกษา</v>
      </c>
      <c r="E30" s="1" t="str">
        <f>แยกชั้นปี!E30</f>
        <v>ปริญญาตรี</v>
      </c>
      <c r="F30" s="120">
        <f t="shared" si="18"/>
        <v>28</v>
      </c>
      <c r="G30" s="116">
        <f>จบปี65!F29</f>
        <v>23</v>
      </c>
      <c r="H30" s="116">
        <f>จบปี65!G29</f>
        <v>5</v>
      </c>
      <c r="I30" s="120">
        <f t="shared" si="19"/>
        <v>25</v>
      </c>
      <c r="J30" s="116">
        <f>แยกชั้นปี!AS30</f>
        <v>20</v>
      </c>
      <c r="K30" s="116">
        <f>แยกชั้นปี!AT30</f>
        <v>5</v>
      </c>
      <c r="L30" s="120">
        <f t="shared" si="20"/>
        <v>46</v>
      </c>
      <c r="M30" s="158">
        <f>แยกชั้นปี!AV30</f>
        <v>33</v>
      </c>
      <c r="N30" s="158">
        <f>แยกชั้นปี!AW30</f>
        <v>13</v>
      </c>
      <c r="O30" s="120">
        <f t="shared" si="21"/>
        <v>56</v>
      </c>
      <c r="P30" s="116">
        <f>แยกชั้นปี!AY30</f>
        <v>47</v>
      </c>
      <c r="Q30" s="116">
        <f>แยกชั้นปี!AZ30</f>
        <v>9</v>
      </c>
      <c r="R30" s="120">
        <f t="shared" si="22"/>
        <v>44</v>
      </c>
      <c r="S30" s="116">
        <f>แยกชั้นปี!BB30</f>
        <v>37</v>
      </c>
      <c r="T30" s="116">
        <f>แยกชั้นปี!BC30</f>
        <v>7</v>
      </c>
      <c r="U30" s="120">
        <f t="shared" si="23"/>
        <v>62</v>
      </c>
      <c r="V30" s="116">
        <f>แยกชั้นปี!BE30+แยกชั้นปี!BH30</f>
        <v>51</v>
      </c>
      <c r="W30" s="116">
        <f>แยกชั้นปี!BF30+แยกชั้นปี!BI30</f>
        <v>11</v>
      </c>
      <c r="X30" s="120">
        <f t="shared" si="24"/>
        <v>233</v>
      </c>
      <c r="Y30" s="117">
        <f t="shared" si="25"/>
        <v>188</v>
      </c>
      <c r="Z30" s="117">
        <f t="shared" si="26"/>
        <v>45</v>
      </c>
    </row>
    <row r="31" spans="1:26" ht="22.5" x14ac:dyDescent="0.55000000000000004">
      <c r="A31" s="30"/>
      <c r="B31" s="152">
        <f>แยกชั้นปี!B31</f>
        <v>11</v>
      </c>
      <c r="C31" s="1" t="str">
        <f>แยกชั้นปี!C31</f>
        <v>ครุศาสตรบัณฑิต</v>
      </c>
      <c r="D31" s="1" t="str">
        <f>แยกชั้นปี!D31</f>
        <v>การสอนภาษาจีน</v>
      </c>
      <c r="E31" s="1" t="str">
        <f>แยกชั้นปี!E31</f>
        <v>ปริญญาตรี</v>
      </c>
      <c r="F31" s="120">
        <f t="shared" si="18"/>
        <v>31</v>
      </c>
      <c r="G31" s="116">
        <f>จบปี65!F30</f>
        <v>1</v>
      </c>
      <c r="H31" s="116">
        <f>จบปี65!G30</f>
        <v>30</v>
      </c>
      <c r="I31" s="120">
        <f t="shared" si="19"/>
        <v>39</v>
      </c>
      <c r="J31" s="116">
        <f>แยกชั้นปี!AS31</f>
        <v>1</v>
      </c>
      <c r="K31" s="116">
        <f>แยกชั้นปี!AT31</f>
        <v>38</v>
      </c>
      <c r="L31" s="120">
        <f t="shared" si="20"/>
        <v>38</v>
      </c>
      <c r="M31" s="158">
        <f>แยกชั้นปี!AV31</f>
        <v>3</v>
      </c>
      <c r="N31" s="158">
        <f>แยกชั้นปี!AW31</f>
        <v>35</v>
      </c>
      <c r="O31" s="120">
        <f t="shared" si="21"/>
        <v>52</v>
      </c>
      <c r="P31" s="116">
        <f>แยกชั้นปี!AY31</f>
        <v>1</v>
      </c>
      <c r="Q31" s="116">
        <f>แยกชั้นปี!AZ31</f>
        <v>51</v>
      </c>
      <c r="R31" s="120">
        <f t="shared" si="22"/>
        <v>37</v>
      </c>
      <c r="S31" s="116">
        <f>แยกชั้นปี!BB31</f>
        <v>2</v>
      </c>
      <c r="T31" s="116">
        <f>แยกชั้นปี!BC31</f>
        <v>35</v>
      </c>
      <c r="U31" s="120">
        <f t="shared" si="23"/>
        <v>52</v>
      </c>
      <c r="V31" s="116">
        <f>แยกชั้นปี!BE31+แยกชั้นปี!BH31</f>
        <v>5</v>
      </c>
      <c r="W31" s="116">
        <f>แยกชั้นปี!BF31+แยกชั้นปี!BI31</f>
        <v>47</v>
      </c>
      <c r="X31" s="120">
        <f t="shared" si="24"/>
        <v>218</v>
      </c>
      <c r="Y31" s="117">
        <f t="shared" si="25"/>
        <v>12</v>
      </c>
      <c r="Z31" s="117">
        <f t="shared" si="26"/>
        <v>206</v>
      </c>
    </row>
    <row r="32" spans="1:26" ht="22.5" x14ac:dyDescent="0.55000000000000004">
      <c r="A32" s="30"/>
      <c r="B32" s="152">
        <f>แยกชั้นปี!B32</f>
        <v>12</v>
      </c>
      <c r="C32" s="1" t="str">
        <f>แยกชั้นปี!C32</f>
        <v>ครุศาสตรบัณฑิต</v>
      </c>
      <c r="D32" s="1" t="str">
        <f>แยกชั้นปี!D32</f>
        <v>นาฏศิลป์</v>
      </c>
      <c r="E32" s="2" t="str">
        <f>แยกชั้นปี!E32</f>
        <v>ปริญญาตรี</v>
      </c>
      <c r="F32" s="120"/>
      <c r="G32" s="116"/>
      <c r="H32" s="116"/>
      <c r="I32" s="120">
        <f t="shared" si="19"/>
        <v>49</v>
      </c>
      <c r="J32" s="116">
        <f>แยกชั้นปี!AS32</f>
        <v>23</v>
      </c>
      <c r="K32" s="116">
        <f>แยกชั้นปี!AT32</f>
        <v>26</v>
      </c>
      <c r="L32" s="120"/>
      <c r="M32" s="158"/>
      <c r="N32" s="158"/>
      <c r="O32" s="120"/>
      <c r="P32" s="116"/>
      <c r="Q32" s="116"/>
      <c r="R32" s="120"/>
      <c r="S32" s="116"/>
      <c r="T32" s="116"/>
      <c r="U32" s="120"/>
      <c r="V32" s="116"/>
      <c r="W32" s="116"/>
      <c r="X32" s="120">
        <f t="shared" si="24"/>
        <v>49</v>
      </c>
      <c r="Y32" s="117">
        <f t="shared" si="25"/>
        <v>23</v>
      </c>
      <c r="Z32" s="117">
        <f t="shared" si="26"/>
        <v>26</v>
      </c>
    </row>
    <row r="33" spans="1:26" ht="22.5" x14ac:dyDescent="0.55000000000000004">
      <c r="A33" s="30"/>
      <c r="B33" s="152">
        <f>แยกชั้นปี!B33</f>
        <v>13</v>
      </c>
      <c r="C33" s="1" t="str">
        <f>แยกชั้นปี!C33</f>
        <v>ประกาศนียบัตรบัณฑิต</v>
      </c>
      <c r="D33" s="1" t="str">
        <f>แยกชั้นปี!D33</f>
        <v>วิชาชีพครู</v>
      </c>
      <c r="E33" s="1" t="str">
        <f>แยกชั้นปี!E33</f>
        <v>ประกาศนียบัตร</v>
      </c>
      <c r="F33" s="120">
        <f t="shared" si="18"/>
        <v>170</v>
      </c>
      <c r="G33" s="116">
        <f>จบปี65!O31</f>
        <v>46</v>
      </c>
      <c r="H33" s="116">
        <f>จบปี65!P31</f>
        <v>124</v>
      </c>
      <c r="I33" s="119"/>
      <c r="J33" s="112"/>
      <c r="K33" s="112"/>
      <c r="L33" s="119">
        <f t="shared" si="11"/>
        <v>180</v>
      </c>
      <c r="M33" s="115">
        <f>แยกชั้นปี!AV33</f>
        <v>53</v>
      </c>
      <c r="N33" s="115">
        <f>แยกชั้นปี!AW33</f>
        <v>127</v>
      </c>
      <c r="O33" s="119">
        <f t="shared" si="12"/>
        <v>11</v>
      </c>
      <c r="P33" s="112">
        <f>แยกชั้นปี!AY33</f>
        <v>6</v>
      </c>
      <c r="Q33" s="112">
        <f>แยกชั้นปี!AZ33</f>
        <v>5</v>
      </c>
      <c r="R33" s="119"/>
      <c r="S33" s="112"/>
      <c r="T33" s="112"/>
      <c r="U33" s="119"/>
      <c r="V33" s="112"/>
      <c r="W33" s="112"/>
      <c r="X33" s="120">
        <f t="shared" si="15"/>
        <v>191</v>
      </c>
      <c r="Y33" s="117">
        <f t="shared" si="16"/>
        <v>59</v>
      </c>
      <c r="Z33" s="117">
        <f t="shared" si="17"/>
        <v>132</v>
      </c>
    </row>
    <row r="34" spans="1:26" ht="22.5" x14ac:dyDescent="0.55000000000000004">
      <c r="A34" s="30"/>
      <c r="B34" s="152">
        <f>แยกชั้นปี!B34</f>
        <v>14</v>
      </c>
      <c r="C34" s="1" t="str">
        <f>แยกชั้นปี!C34</f>
        <v>ครุศาสตรมหาบัณฑิต</v>
      </c>
      <c r="D34" s="1" t="str">
        <f>แยกชั้นปี!D34</f>
        <v>การบริหารการศึกษา</v>
      </c>
      <c r="E34" s="1" t="str">
        <f>แยกชั้นปี!E34</f>
        <v>ปริญญาโท</v>
      </c>
      <c r="F34" s="120">
        <f t="shared" si="18"/>
        <v>15</v>
      </c>
      <c r="G34" s="116">
        <f>จบปี65!O32</f>
        <v>6</v>
      </c>
      <c r="H34" s="116">
        <f>จบปี65!P32</f>
        <v>9</v>
      </c>
      <c r="I34" s="119">
        <f t="shared" si="10"/>
        <v>50</v>
      </c>
      <c r="J34" s="112">
        <f>แยกชั้นปี!AS34</f>
        <v>24</v>
      </c>
      <c r="K34" s="112">
        <f>แยกชั้นปี!AT34</f>
        <v>26</v>
      </c>
      <c r="L34" s="119">
        <f t="shared" si="11"/>
        <v>50</v>
      </c>
      <c r="M34" s="115">
        <f>แยกชั้นปี!AV34</f>
        <v>28</v>
      </c>
      <c r="N34" s="115">
        <f>แยกชั้นปี!AW34</f>
        <v>22</v>
      </c>
      <c r="O34" s="119">
        <f t="shared" si="12"/>
        <v>37</v>
      </c>
      <c r="P34" s="112">
        <f>แยกชั้นปี!AY34</f>
        <v>17</v>
      </c>
      <c r="Q34" s="112">
        <f>แยกชั้นปี!AZ34</f>
        <v>20</v>
      </c>
      <c r="R34" s="119">
        <f t="shared" si="13"/>
        <v>8</v>
      </c>
      <c r="S34" s="112">
        <f>แยกชั้นปี!BB34</f>
        <v>6</v>
      </c>
      <c r="T34" s="112">
        <f>แยกชั้นปี!BC34</f>
        <v>2</v>
      </c>
      <c r="U34" s="119">
        <f t="shared" si="14"/>
        <v>8</v>
      </c>
      <c r="V34" s="112">
        <f>แยกชั้นปี!BE34</f>
        <v>3</v>
      </c>
      <c r="W34" s="112">
        <f>แยกชั้นปี!BF34+แยกชั้นปี!BI34</f>
        <v>5</v>
      </c>
      <c r="X34" s="120">
        <f t="shared" si="15"/>
        <v>153</v>
      </c>
      <c r="Y34" s="117">
        <f t="shared" si="16"/>
        <v>78</v>
      </c>
      <c r="Z34" s="117">
        <f t="shared" si="17"/>
        <v>75</v>
      </c>
    </row>
    <row r="35" spans="1:26" ht="22.5" x14ac:dyDescent="0.55000000000000004">
      <c r="A35" s="30"/>
      <c r="B35" s="152">
        <f>แยกชั้นปี!B35</f>
        <v>15</v>
      </c>
      <c r="C35" s="1" t="str">
        <f>แยกชั้นปี!C35</f>
        <v>ครุศาสตรมหาบัณฑิต</v>
      </c>
      <c r="D35" s="1" t="str">
        <f>แยกชั้นปี!D35</f>
        <v>การบริหารการศึกษา</v>
      </c>
      <c r="E35" s="1" t="str">
        <f>แยกชั้นปี!E35</f>
        <v>ปริญญาเอก</v>
      </c>
      <c r="F35" s="120">
        <f t="shared" si="18"/>
        <v>1</v>
      </c>
      <c r="G35" s="116"/>
      <c r="H35" s="116">
        <f>จบปี65!P33</f>
        <v>1</v>
      </c>
      <c r="I35" s="119">
        <f t="shared" si="10"/>
        <v>14</v>
      </c>
      <c r="J35" s="112">
        <f>แยกชั้นปี!AS35</f>
        <v>6</v>
      </c>
      <c r="K35" s="112">
        <f>แยกชั้นปี!AT35</f>
        <v>8</v>
      </c>
      <c r="L35" s="119"/>
      <c r="M35" s="115"/>
      <c r="N35" s="115"/>
      <c r="O35" s="119">
        <f t="shared" si="12"/>
        <v>15</v>
      </c>
      <c r="P35" s="112">
        <f>แยกชั้นปี!AY35</f>
        <v>7</v>
      </c>
      <c r="Q35" s="112">
        <f>แยกชั้นปี!AZ35</f>
        <v>8</v>
      </c>
      <c r="R35" s="119"/>
      <c r="S35" s="112"/>
      <c r="T35" s="112"/>
      <c r="U35" s="119"/>
      <c r="V35" s="112"/>
      <c r="W35" s="112"/>
      <c r="X35" s="120">
        <f t="shared" si="15"/>
        <v>29</v>
      </c>
      <c r="Y35" s="117">
        <f t="shared" si="16"/>
        <v>13</v>
      </c>
      <c r="Z35" s="117">
        <f t="shared" si="17"/>
        <v>16</v>
      </c>
    </row>
    <row r="36" spans="1:26" s="148" customFormat="1" ht="22.5" x14ac:dyDescent="0.55000000000000004">
      <c r="A36" s="330" t="s">
        <v>40</v>
      </c>
      <c r="B36" s="330"/>
      <c r="C36" s="330"/>
      <c r="D36" s="330"/>
      <c r="E36" s="331"/>
      <c r="F36" s="120">
        <f t="shared" ref="F36:Z36" si="27">SUM(F21:F35)</f>
        <v>704</v>
      </c>
      <c r="G36" s="120">
        <f t="shared" si="27"/>
        <v>162</v>
      </c>
      <c r="H36" s="120">
        <f t="shared" si="27"/>
        <v>542</v>
      </c>
      <c r="I36" s="120">
        <f t="shared" si="27"/>
        <v>718</v>
      </c>
      <c r="J36" s="120">
        <f t="shared" si="27"/>
        <v>252</v>
      </c>
      <c r="K36" s="120">
        <f t="shared" si="27"/>
        <v>466</v>
      </c>
      <c r="L36" s="120">
        <f t="shared" si="27"/>
        <v>836</v>
      </c>
      <c r="M36" s="120">
        <f t="shared" si="27"/>
        <v>236</v>
      </c>
      <c r="N36" s="120">
        <f t="shared" si="27"/>
        <v>600</v>
      </c>
      <c r="O36" s="120">
        <f t="shared" si="27"/>
        <v>690</v>
      </c>
      <c r="P36" s="120">
        <f t="shared" si="27"/>
        <v>207</v>
      </c>
      <c r="Q36" s="120">
        <f t="shared" si="27"/>
        <v>483</v>
      </c>
      <c r="R36" s="120">
        <f t="shared" si="27"/>
        <v>684</v>
      </c>
      <c r="S36" s="120">
        <f t="shared" si="27"/>
        <v>186</v>
      </c>
      <c r="T36" s="120">
        <f t="shared" si="27"/>
        <v>498</v>
      </c>
      <c r="U36" s="120">
        <f t="shared" si="27"/>
        <v>733</v>
      </c>
      <c r="V36" s="120">
        <f t="shared" si="27"/>
        <v>224</v>
      </c>
      <c r="W36" s="120">
        <f t="shared" si="27"/>
        <v>509</v>
      </c>
      <c r="X36" s="120">
        <f t="shared" si="27"/>
        <v>3661</v>
      </c>
      <c r="Y36" s="120">
        <f t="shared" si="27"/>
        <v>1105</v>
      </c>
      <c r="Z36" s="120">
        <f t="shared" si="27"/>
        <v>2556</v>
      </c>
    </row>
    <row r="37" spans="1:26" s="148" customFormat="1" ht="22.5" x14ac:dyDescent="0.55000000000000004">
      <c r="A37" s="130" t="s">
        <v>41</v>
      </c>
      <c r="B37" s="131"/>
      <c r="C37" s="131"/>
      <c r="D37" s="131"/>
      <c r="E37" s="131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1"/>
    </row>
    <row r="38" spans="1:26" ht="22.5" x14ac:dyDescent="0.55000000000000004">
      <c r="A38" s="30"/>
      <c r="B38" s="152">
        <f>แยกชั้นปี!B38</f>
        <v>1</v>
      </c>
      <c r="C38" s="1" t="str">
        <f>แยกชั้นปี!C38</f>
        <v>ศิลปศาสตรบัณฑิต</v>
      </c>
      <c r="D38" s="1" t="str">
        <f>แยกชั้นปี!D38</f>
        <v>การพัฒนาชุมชน</v>
      </c>
      <c r="E38" s="1" t="str">
        <f>แยกชั้นปี!E38</f>
        <v>ปริญญาตรี</v>
      </c>
      <c r="F38" s="96">
        <f>SUM(G38:H38)</f>
        <v>5</v>
      </c>
      <c r="G38" s="116">
        <f>จบปี65!O36</f>
        <v>1</v>
      </c>
      <c r="H38" s="116">
        <f>จบปี65!P36</f>
        <v>4</v>
      </c>
      <c r="I38" s="96">
        <f t="shared" ref="I38" si="28">SUM(J38:K38)</f>
        <v>20</v>
      </c>
      <c r="J38" s="116">
        <f>แยกชั้นปี!AS38</f>
        <v>6</v>
      </c>
      <c r="K38" s="116">
        <f>แยกชั้นปี!AT38</f>
        <v>14</v>
      </c>
      <c r="L38" s="96">
        <f t="shared" ref="L38" si="29">SUM(M38:N38)</f>
        <v>30</v>
      </c>
      <c r="M38" s="158">
        <f>แยกชั้นปี!AV38</f>
        <v>7</v>
      </c>
      <c r="N38" s="158">
        <f>แยกชั้นปี!AW38</f>
        <v>23</v>
      </c>
      <c r="O38" s="96">
        <f t="shared" ref="O38" si="30">SUM(P38:Q38)</f>
        <v>24</v>
      </c>
      <c r="P38" s="116">
        <f>แยกชั้นปี!AY38</f>
        <v>12</v>
      </c>
      <c r="Q38" s="116">
        <f>แยกชั้นปี!AZ38</f>
        <v>12</v>
      </c>
      <c r="R38" s="96">
        <f t="shared" ref="R38" si="31">SUM(S38:T38)</f>
        <v>22</v>
      </c>
      <c r="S38" s="116">
        <f>แยกชั้นปี!BB38</f>
        <v>6</v>
      </c>
      <c r="T38" s="116">
        <f>แยกชั้นปี!BC38</f>
        <v>16</v>
      </c>
      <c r="U38" s="96">
        <f t="shared" ref="U38" si="32">SUM(V38:W38)</f>
        <v>24</v>
      </c>
      <c r="V38" s="116">
        <f>แยกชั้นปี!BE38+แยกชั้นปี!BH38</f>
        <v>15</v>
      </c>
      <c r="W38" s="116">
        <f>แยกชั้นปี!BF38+แยกชั้นปี!BI38</f>
        <v>9</v>
      </c>
      <c r="X38" s="96">
        <f t="shared" ref="X38" si="33">SUM(Y38:Z38)</f>
        <v>120</v>
      </c>
      <c r="Y38" s="117">
        <f t="shared" ref="Y38" si="34">J38+M38+P38+S38+V38</f>
        <v>46</v>
      </c>
      <c r="Z38" s="117">
        <f t="shared" ref="Z38" si="35">K38+N38+Q38+T38+W38</f>
        <v>74</v>
      </c>
    </row>
    <row r="39" spans="1:26" ht="22.5" x14ac:dyDescent="0.55000000000000004">
      <c r="A39" s="30"/>
      <c r="B39" s="152">
        <f>แยกชั้นปี!B39</f>
        <v>2</v>
      </c>
      <c r="C39" s="1" t="str">
        <f>แยกชั้นปี!C39</f>
        <v>ศิลปศาสตรบัณฑิต</v>
      </c>
      <c r="D39" s="1" t="str">
        <f>แยกชั้นปี!D39</f>
        <v>ภาษาจีน</v>
      </c>
      <c r="E39" s="1" t="str">
        <f>แยกชั้นปี!E39</f>
        <v>ปริญญาตรี</v>
      </c>
      <c r="F39" s="96">
        <f t="shared" ref="F39:F46" si="36">SUM(G39:H39)</f>
        <v>32</v>
      </c>
      <c r="G39" s="116">
        <f>จบปี65!O37</f>
        <v>1</v>
      </c>
      <c r="H39" s="116">
        <f>จบปี65!P37</f>
        <v>31</v>
      </c>
      <c r="I39" s="96">
        <f t="shared" ref="I39:I46" si="37">SUM(J39:K39)</f>
        <v>17</v>
      </c>
      <c r="J39" s="116">
        <f>แยกชั้นปี!AS39</f>
        <v>1</v>
      </c>
      <c r="K39" s="116">
        <f>แยกชั้นปี!AT39</f>
        <v>16</v>
      </c>
      <c r="L39" s="96">
        <f t="shared" ref="L39:L46" si="38">SUM(M39:N39)</f>
        <v>39</v>
      </c>
      <c r="M39" s="158">
        <f>แยกชั้นปี!AV39</f>
        <v>4</v>
      </c>
      <c r="N39" s="158">
        <f>แยกชั้นปี!AW39</f>
        <v>35</v>
      </c>
      <c r="O39" s="96">
        <f t="shared" ref="O39:O46" si="39">SUM(P39:Q39)</f>
        <v>28</v>
      </c>
      <c r="P39" s="116">
        <f>แยกชั้นปี!AY39</f>
        <v>6</v>
      </c>
      <c r="Q39" s="116">
        <f>แยกชั้นปี!AZ39</f>
        <v>22</v>
      </c>
      <c r="R39" s="96">
        <f t="shared" ref="R39:R46" si="40">SUM(S39:T39)</f>
        <v>26</v>
      </c>
      <c r="S39" s="116">
        <f>แยกชั้นปี!BB39</f>
        <v>3</v>
      </c>
      <c r="T39" s="116">
        <f>แยกชั้นปี!BC39</f>
        <v>23</v>
      </c>
      <c r="U39" s="96">
        <f t="shared" ref="U39:U46" si="41">SUM(V39:W39)</f>
        <v>15</v>
      </c>
      <c r="V39" s="116">
        <f>แยกชั้นปี!BE39+แยกชั้นปี!BH39</f>
        <v>0</v>
      </c>
      <c r="W39" s="116">
        <f>แยกชั้นปี!BF39+แยกชั้นปี!BI39</f>
        <v>15</v>
      </c>
      <c r="X39" s="96">
        <f t="shared" ref="X39:X46" si="42">SUM(Y39:Z39)</f>
        <v>125</v>
      </c>
      <c r="Y39" s="117">
        <f t="shared" ref="Y39:Y46" si="43">J39+M39+P39+S39+V39</f>
        <v>14</v>
      </c>
      <c r="Z39" s="117">
        <f t="shared" ref="Z39:Z46" si="44">K39+N39+Q39+T39+W39</f>
        <v>111</v>
      </c>
    </row>
    <row r="40" spans="1:26" ht="22.5" x14ac:dyDescent="0.55000000000000004">
      <c r="A40" s="30"/>
      <c r="B40" s="152">
        <f>แยกชั้นปี!B40</f>
        <v>3</v>
      </c>
      <c r="C40" s="1" t="str">
        <f>แยกชั้นปี!C40</f>
        <v>ศิลปศาสตรบัณฑิต</v>
      </c>
      <c r="D40" s="1" t="str">
        <f>แยกชั้นปี!D40</f>
        <v>ภาษาญี่ปุ่น</v>
      </c>
      <c r="E40" s="1" t="str">
        <f>แยกชั้นปี!E40</f>
        <v>ปริญญาตรี</v>
      </c>
      <c r="F40" s="96">
        <f t="shared" si="36"/>
        <v>11</v>
      </c>
      <c r="G40" s="116">
        <f>จบปี65!O38</f>
        <v>1</v>
      </c>
      <c r="H40" s="116">
        <f>จบปี65!P38</f>
        <v>10</v>
      </c>
      <c r="I40" s="96">
        <f t="shared" si="37"/>
        <v>14</v>
      </c>
      <c r="J40" s="116">
        <f>แยกชั้นปี!AS40</f>
        <v>8</v>
      </c>
      <c r="K40" s="116">
        <f>แยกชั้นปี!AT40</f>
        <v>6</v>
      </c>
      <c r="L40" s="96">
        <f t="shared" si="38"/>
        <v>16</v>
      </c>
      <c r="M40" s="158">
        <f>แยกชั้นปี!AV40</f>
        <v>8</v>
      </c>
      <c r="N40" s="158">
        <f>แยกชั้นปี!AW40</f>
        <v>8</v>
      </c>
      <c r="O40" s="96">
        <f t="shared" si="39"/>
        <v>19</v>
      </c>
      <c r="P40" s="116">
        <f>แยกชั้นปี!AY40</f>
        <v>7</v>
      </c>
      <c r="Q40" s="116">
        <f>แยกชั้นปี!AZ40</f>
        <v>12</v>
      </c>
      <c r="R40" s="96">
        <f t="shared" si="40"/>
        <v>12</v>
      </c>
      <c r="S40" s="116">
        <f>แยกชั้นปี!BB40</f>
        <v>5</v>
      </c>
      <c r="T40" s="116">
        <f>แยกชั้นปี!BC40</f>
        <v>7</v>
      </c>
      <c r="U40" s="96">
        <f t="shared" si="41"/>
        <v>9</v>
      </c>
      <c r="V40" s="116">
        <f>แยกชั้นปี!BE40+แยกชั้นปี!BH40</f>
        <v>3</v>
      </c>
      <c r="W40" s="116">
        <f>แยกชั้นปี!BF40+แยกชั้นปี!BI40</f>
        <v>6</v>
      </c>
      <c r="X40" s="96">
        <f t="shared" si="42"/>
        <v>70</v>
      </c>
      <c r="Y40" s="117">
        <f t="shared" si="43"/>
        <v>31</v>
      </c>
      <c r="Z40" s="117">
        <f t="shared" si="44"/>
        <v>39</v>
      </c>
    </row>
    <row r="41" spans="1:26" ht="22.5" x14ac:dyDescent="0.55000000000000004">
      <c r="A41" s="30"/>
      <c r="B41" s="152">
        <f>แยกชั้นปี!B41</f>
        <v>4</v>
      </c>
      <c r="C41" s="1" t="str">
        <f>แยกชั้นปี!C41</f>
        <v>ศิลปศาสตรบัณฑิต</v>
      </c>
      <c r="D41" s="1" t="str">
        <f>แยกชั้นปี!D41</f>
        <v>ภาษาอังกฤษธุรกิจ</v>
      </c>
      <c r="E41" s="1" t="str">
        <f>แยกชั้นปี!E41</f>
        <v>ปริญญาตรี</v>
      </c>
      <c r="F41" s="96">
        <f t="shared" si="36"/>
        <v>83</v>
      </c>
      <c r="G41" s="116">
        <f>จบปี65!O39</f>
        <v>14</v>
      </c>
      <c r="H41" s="116">
        <f>จบปี65!P39</f>
        <v>69</v>
      </c>
      <c r="I41" s="96">
        <f t="shared" si="37"/>
        <v>64</v>
      </c>
      <c r="J41" s="116">
        <f>แยกชั้นปี!AS41</f>
        <v>13</v>
      </c>
      <c r="K41" s="116">
        <f>แยกชั้นปี!AT41</f>
        <v>51</v>
      </c>
      <c r="L41" s="96">
        <f t="shared" si="38"/>
        <v>70</v>
      </c>
      <c r="M41" s="158">
        <f>แยกชั้นปี!AV41</f>
        <v>23</v>
      </c>
      <c r="N41" s="158">
        <f>แยกชั้นปี!AW41</f>
        <v>47</v>
      </c>
      <c r="O41" s="96">
        <f t="shared" si="39"/>
        <v>90</v>
      </c>
      <c r="P41" s="116">
        <f>แยกชั้นปี!AY41</f>
        <v>22</v>
      </c>
      <c r="Q41" s="116">
        <f>แยกชั้นปี!AZ41</f>
        <v>68</v>
      </c>
      <c r="R41" s="96">
        <f t="shared" si="40"/>
        <v>71</v>
      </c>
      <c r="S41" s="116">
        <f>แยกชั้นปี!BB41</f>
        <v>8</v>
      </c>
      <c r="T41" s="116">
        <f>แยกชั้นปี!BC41</f>
        <v>63</v>
      </c>
      <c r="U41" s="96">
        <f t="shared" si="41"/>
        <v>40</v>
      </c>
      <c r="V41" s="116">
        <f>แยกชั้นปี!BE41+แยกชั้นปี!BH41</f>
        <v>7</v>
      </c>
      <c r="W41" s="116">
        <f>แยกชั้นปี!BF41+แยกชั้นปี!BI41</f>
        <v>33</v>
      </c>
      <c r="X41" s="96">
        <f t="shared" si="42"/>
        <v>335</v>
      </c>
      <c r="Y41" s="117">
        <f t="shared" si="43"/>
        <v>73</v>
      </c>
      <c r="Z41" s="117">
        <f t="shared" si="44"/>
        <v>262</v>
      </c>
    </row>
    <row r="42" spans="1:26" ht="22.5" x14ac:dyDescent="0.55000000000000004">
      <c r="A42" s="30"/>
      <c r="B42" s="152">
        <f>แยกชั้นปี!B42</f>
        <v>5</v>
      </c>
      <c r="C42" s="1" t="str">
        <f>แยกชั้นปี!C42</f>
        <v>ศิลปศาสตรบัณฑิต</v>
      </c>
      <c r="D42" s="1" t="str">
        <f>แยกชั้นปี!D42</f>
        <v>การจัดการสนสนเทศดิจิทัล</v>
      </c>
      <c r="E42" s="1" t="str">
        <f>แยกชั้นปี!E42</f>
        <v>ปริญญาตรี</v>
      </c>
      <c r="F42" s="96">
        <f t="shared" si="36"/>
        <v>5</v>
      </c>
      <c r="G42" s="116"/>
      <c r="H42" s="116">
        <f>จบปี65!P40</f>
        <v>5</v>
      </c>
      <c r="I42" s="96"/>
      <c r="J42" s="116"/>
      <c r="K42" s="116"/>
      <c r="L42" s="96"/>
      <c r="M42" s="158"/>
      <c r="N42" s="158"/>
      <c r="O42" s="96"/>
      <c r="P42" s="116"/>
      <c r="Q42" s="116"/>
      <c r="R42" s="96">
        <f t="shared" si="40"/>
        <v>8</v>
      </c>
      <c r="S42" s="116"/>
      <c r="T42" s="116">
        <f>แยกชั้นปี!BC42</f>
        <v>8</v>
      </c>
      <c r="U42" s="96">
        <f t="shared" si="41"/>
        <v>1</v>
      </c>
      <c r="V42" s="116">
        <f>แยกชั้นปี!BE42+แยกชั้นปี!BH42</f>
        <v>1</v>
      </c>
      <c r="W42" s="116"/>
      <c r="X42" s="96">
        <f t="shared" si="42"/>
        <v>9</v>
      </c>
      <c r="Y42" s="117">
        <f t="shared" si="43"/>
        <v>1</v>
      </c>
      <c r="Z42" s="117">
        <f t="shared" si="44"/>
        <v>8</v>
      </c>
    </row>
    <row r="43" spans="1:26" ht="22.5" x14ac:dyDescent="0.55000000000000004">
      <c r="A43" s="30"/>
      <c r="B43" s="152">
        <f>แยกชั้นปี!B43</f>
        <v>6</v>
      </c>
      <c r="C43" s="1" t="str">
        <f>แยกชั้นปี!C43</f>
        <v>ศิลปศาสตรบัณฑิต</v>
      </c>
      <c r="D43" s="1" t="str">
        <f>แยกชั้นปี!D43</f>
        <v>ศิลปะและการออกแบบ</v>
      </c>
      <c r="E43" s="1" t="str">
        <f>แยกชั้นปี!E43</f>
        <v>ปริญญาตรี</v>
      </c>
      <c r="F43" s="96">
        <f t="shared" si="36"/>
        <v>9</v>
      </c>
      <c r="G43" s="116">
        <f>จบปี65!O41</f>
        <v>5</v>
      </c>
      <c r="H43" s="116">
        <f>จบปี65!P41</f>
        <v>4</v>
      </c>
      <c r="I43" s="96">
        <f t="shared" si="37"/>
        <v>18</v>
      </c>
      <c r="J43" s="116">
        <f>แยกชั้นปี!AS43</f>
        <v>6</v>
      </c>
      <c r="K43" s="116">
        <f>แยกชั้นปี!AT43</f>
        <v>12</v>
      </c>
      <c r="L43" s="96">
        <f t="shared" si="38"/>
        <v>10</v>
      </c>
      <c r="M43" s="158">
        <f>แยกชั้นปี!AV43</f>
        <v>3</v>
      </c>
      <c r="N43" s="158">
        <f>แยกชั้นปี!AW43</f>
        <v>7</v>
      </c>
      <c r="O43" s="96">
        <f t="shared" si="39"/>
        <v>15</v>
      </c>
      <c r="P43" s="116">
        <f>แยกชั้นปี!AY43</f>
        <v>12</v>
      </c>
      <c r="Q43" s="116">
        <f>แยกชั้นปี!AZ43</f>
        <v>3</v>
      </c>
      <c r="R43" s="96">
        <f t="shared" si="40"/>
        <v>8</v>
      </c>
      <c r="S43" s="116">
        <f>แยกชั้นปี!BB43</f>
        <v>3</v>
      </c>
      <c r="T43" s="116">
        <f>แยกชั้นปี!BC43</f>
        <v>5</v>
      </c>
      <c r="U43" s="96">
        <f t="shared" si="41"/>
        <v>15</v>
      </c>
      <c r="V43" s="116">
        <f>แยกชั้นปี!BE43+แยกชั้นปี!BH43</f>
        <v>8</v>
      </c>
      <c r="W43" s="116">
        <f>แยกชั้นปี!BF43+แยกชั้นปี!BI43</f>
        <v>7</v>
      </c>
      <c r="X43" s="96">
        <f t="shared" si="42"/>
        <v>66</v>
      </c>
      <c r="Y43" s="117">
        <f t="shared" si="43"/>
        <v>32</v>
      </c>
      <c r="Z43" s="117">
        <f t="shared" si="44"/>
        <v>34</v>
      </c>
    </row>
    <row r="44" spans="1:26" ht="22.5" x14ac:dyDescent="0.55000000000000004">
      <c r="A44" s="30"/>
      <c r="B44" s="152">
        <f>แยกชั้นปี!B44</f>
        <v>7</v>
      </c>
      <c r="C44" s="1" t="str">
        <f>แยกชั้นปี!C44</f>
        <v>ศิลปศาสตรบัณฑิต</v>
      </c>
      <c r="D44" s="1" t="str">
        <f>แยกชั้นปี!D44</f>
        <v>ภาษาไทยเพื่อการสื่อสาร</v>
      </c>
      <c r="E44" s="1" t="str">
        <f>แยกชั้นปี!E44</f>
        <v>ปริญญาตรี</v>
      </c>
      <c r="F44" s="96">
        <f t="shared" si="36"/>
        <v>55</v>
      </c>
      <c r="G44" s="116">
        <f>จบปี65!O42</f>
        <v>6</v>
      </c>
      <c r="H44" s="116">
        <f>จบปี65!P42</f>
        <v>49</v>
      </c>
      <c r="I44" s="96">
        <f t="shared" si="37"/>
        <v>45</v>
      </c>
      <c r="J44" s="116">
        <f>แยกชั้นปี!AS44</f>
        <v>3</v>
      </c>
      <c r="K44" s="116">
        <f>แยกชั้นปี!AT44</f>
        <v>42</v>
      </c>
      <c r="L44" s="96">
        <f t="shared" si="38"/>
        <v>31</v>
      </c>
      <c r="M44" s="158">
        <f>แยกชั้นปี!AV44</f>
        <v>3</v>
      </c>
      <c r="N44" s="158">
        <f>แยกชั้นปี!AW44</f>
        <v>28</v>
      </c>
      <c r="O44" s="96">
        <f t="shared" si="39"/>
        <v>71</v>
      </c>
      <c r="P44" s="116">
        <f>แยกชั้นปี!AY44</f>
        <v>9</v>
      </c>
      <c r="Q44" s="116">
        <f>แยกชั้นปี!AZ44</f>
        <v>62</v>
      </c>
      <c r="R44" s="96">
        <f t="shared" si="40"/>
        <v>35</v>
      </c>
      <c r="S44" s="116">
        <f>แยกชั้นปี!BB44</f>
        <v>4</v>
      </c>
      <c r="T44" s="116">
        <f>แยกชั้นปี!BC44</f>
        <v>31</v>
      </c>
      <c r="U44" s="96">
        <f t="shared" si="41"/>
        <v>23</v>
      </c>
      <c r="V44" s="116">
        <f>แยกชั้นปี!BE44+แยกชั้นปี!BH44</f>
        <v>3</v>
      </c>
      <c r="W44" s="116">
        <f>แยกชั้นปี!BF44+แยกชั้นปี!BI44</f>
        <v>20</v>
      </c>
      <c r="X44" s="96">
        <f t="shared" si="42"/>
        <v>205</v>
      </c>
      <c r="Y44" s="117">
        <f t="shared" si="43"/>
        <v>22</v>
      </c>
      <c r="Z44" s="117">
        <f t="shared" si="44"/>
        <v>183</v>
      </c>
    </row>
    <row r="45" spans="1:26" ht="22.5" x14ac:dyDescent="0.55000000000000004">
      <c r="A45" s="30"/>
      <c r="B45" s="152">
        <f>แยกชั้นปี!B45</f>
        <v>8</v>
      </c>
      <c r="C45" s="1" t="str">
        <f>แยกชั้นปี!C45</f>
        <v>ศิลปศาสตรบัณฑิต</v>
      </c>
      <c r="D45" s="1" t="str">
        <f>แยกชั้นปี!D45</f>
        <v>ประวัติศาสตร์</v>
      </c>
      <c r="E45" s="1" t="str">
        <f>แยกชั้นปี!E45</f>
        <v>ปริญญาตรี</v>
      </c>
      <c r="F45" s="96">
        <f t="shared" si="36"/>
        <v>17</v>
      </c>
      <c r="G45" s="116">
        <f>จบปี65!O43</f>
        <v>7</v>
      </c>
      <c r="H45" s="116">
        <f>จบปี65!P43</f>
        <v>10</v>
      </c>
      <c r="I45" s="96">
        <f t="shared" si="37"/>
        <v>10</v>
      </c>
      <c r="J45" s="116">
        <f>แยกชั้นปี!AS45</f>
        <v>2</v>
      </c>
      <c r="K45" s="116">
        <f>แยกชั้นปี!AT45</f>
        <v>8</v>
      </c>
      <c r="L45" s="96">
        <f t="shared" si="38"/>
        <v>7</v>
      </c>
      <c r="M45" s="158">
        <f>แยกชั้นปี!AV45</f>
        <v>2</v>
      </c>
      <c r="N45" s="158">
        <f>แยกชั้นปี!AW45</f>
        <v>5</v>
      </c>
      <c r="O45" s="96">
        <f t="shared" si="39"/>
        <v>6</v>
      </c>
      <c r="P45" s="116">
        <f>แยกชั้นปี!AY45</f>
        <v>3</v>
      </c>
      <c r="Q45" s="116">
        <f>แยกชั้นปี!AZ45</f>
        <v>3</v>
      </c>
      <c r="R45" s="96">
        <f t="shared" si="40"/>
        <v>8</v>
      </c>
      <c r="S45" s="116">
        <f>แยกชั้นปี!BB45</f>
        <v>3</v>
      </c>
      <c r="T45" s="116">
        <f>แยกชั้นปี!BC45</f>
        <v>5</v>
      </c>
      <c r="U45" s="96">
        <f t="shared" si="41"/>
        <v>4</v>
      </c>
      <c r="V45" s="116">
        <f>แยกชั้นปี!BE45+แยกชั้นปี!BH45</f>
        <v>4</v>
      </c>
      <c r="W45" s="116">
        <f>แยกชั้นปี!BF45+แยกชั้นปี!BI45</f>
        <v>0</v>
      </c>
      <c r="X45" s="96">
        <f t="shared" si="42"/>
        <v>35</v>
      </c>
      <c r="Y45" s="117">
        <f t="shared" si="43"/>
        <v>14</v>
      </c>
      <c r="Z45" s="117">
        <f t="shared" si="44"/>
        <v>21</v>
      </c>
    </row>
    <row r="46" spans="1:26" ht="22.5" x14ac:dyDescent="0.55000000000000004">
      <c r="A46" s="30"/>
      <c r="B46" s="152">
        <f>แยกชั้นปี!B46</f>
        <v>9</v>
      </c>
      <c r="C46" s="1" t="str">
        <f>แยกชั้นปี!C46</f>
        <v>นิเทศศาสตรบัณฑิต</v>
      </c>
      <c r="D46" s="1" t="str">
        <f>แยกชั้นปี!D46</f>
        <v>นิเทศศาสตร์</v>
      </c>
      <c r="E46" s="1" t="str">
        <f>แยกชั้นปี!E46</f>
        <v>ปริญญาตรี</v>
      </c>
      <c r="F46" s="96">
        <f t="shared" si="36"/>
        <v>5</v>
      </c>
      <c r="G46" s="116">
        <f>จบปี65!O44</f>
        <v>3</v>
      </c>
      <c r="H46" s="116">
        <f>จบปี65!P44</f>
        <v>2</v>
      </c>
      <c r="I46" s="96">
        <f t="shared" si="37"/>
        <v>15</v>
      </c>
      <c r="J46" s="116">
        <f>แยกชั้นปี!AS46</f>
        <v>9</v>
      </c>
      <c r="K46" s="116">
        <f>แยกชั้นปี!AT46</f>
        <v>6</v>
      </c>
      <c r="L46" s="96">
        <f t="shared" si="38"/>
        <v>25</v>
      </c>
      <c r="M46" s="158">
        <f>แยกชั้นปี!AV46</f>
        <v>14</v>
      </c>
      <c r="N46" s="158">
        <f>แยกชั้นปี!AW46</f>
        <v>11</v>
      </c>
      <c r="O46" s="96">
        <f t="shared" si="39"/>
        <v>22</v>
      </c>
      <c r="P46" s="116">
        <f>แยกชั้นปี!AY46</f>
        <v>14</v>
      </c>
      <c r="Q46" s="116">
        <f>แยกชั้นปี!AZ46</f>
        <v>8</v>
      </c>
      <c r="R46" s="96">
        <f t="shared" si="40"/>
        <v>19</v>
      </c>
      <c r="S46" s="116">
        <f>แยกชั้นปี!BB46</f>
        <v>14</v>
      </c>
      <c r="T46" s="116">
        <f>แยกชั้นปี!BC46</f>
        <v>5</v>
      </c>
      <c r="U46" s="96">
        <f t="shared" si="41"/>
        <v>18</v>
      </c>
      <c r="V46" s="116">
        <f>แยกชั้นปี!BE46+แยกชั้นปี!BH46</f>
        <v>6</v>
      </c>
      <c r="W46" s="116">
        <f>แยกชั้นปี!BF46+แยกชั้นปี!BI46</f>
        <v>12</v>
      </c>
      <c r="X46" s="96">
        <f t="shared" si="42"/>
        <v>99</v>
      </c>
      <c r="Y46" s="117">
        <f t="shared" si="43"/>
        <v>57</v>
      </c>
      <c r="Z46" s="117">
        <f t="shared" si="44"/>
        <v>42</v>
      </c>
    </row>
    <row r="47" spans="1:26" s="148" customFormat="1" ht="22.5" x14ac:dyDescent="0.55000000000000004">
      <c r="A47" s="332" t="s">
        <v>50</v>
      </c>
      <c r="B47" s="332"/>
      <c r="C47" s="332"/>
      <c r="D47" s="332"/>
      <c r="E47" s="333"/>
      <c r="F47" s="96">
        <f t="shared" ref="F47:H47" si="45">SUM(F38:F46)</f>
        <v>222</v>
      </c>
      <c r="G47" s="96">
        <f t="shared" si="45"/>
        <v>38</v>
      </c>
      <c r="H47" s="96">
        <f t="shared" si="45"/>
        <v>184</v>
      </c>
      <c r="I47" s="96">
        <f>SUM(I38:I46)</f>
        <v>203</v>
      </c>
      <c r="J47" s="96">
        <f t="shared" ref="J47:Z47" si="46">SUM(J38:J46)</f>
        <v>48</v>
      </c>
      <c r="K47" s="96">
        <f t="shared" si="46"/>
        <v>155</v>
      </c>
      <c r="L47" s="96">
        <f t="shared" si="46"/>
        <v>228</v>
      </c>
      <c r="M47" s="96">
        <f t="shared" si="46"/>
        <v>64</v>
      </c>
      <c r="N47" s="96">
        <f t="shared" si="46"/>
        <v>164</v>
      </c>
      <c r="O47" s="96">
        <f t="shared" si="46"/>
        <v>275</v>
      </c>
      <c r="P47" s="96">
        <f t="shared" si="46"/>
        <v>85</v>
      </c>
      <c r="Q47" s="96">
        <f t="shared" si="46"/>
        <v>190</v>
      </c>
      <c r="R47" s="96">
        <f t="shared" si="46"/>
        <v>209</v>
      </c>
      <c r="S47" s="96">
        <f t="shared" si="46"/>
        <v>46</v>
      </c>
      <c r="T47" s="96">
        <f t="shared" si="46"/>
        <v>163</v>
      </c>
      <c r="U47" s="96">
        <f t="shared" si="46"/>
        <v>149</v>
      </c>
      <c r="V47" s="96">
        <f t="shared" si="46"/>
        <v>47</v>
      </c>
      <c r="W47" s="96">
        <f t="shared" si="46"/>
        <v>102</v>
      </c>
      <c r="X47" s="96">
        <f t="shared" si="46"/>
        <v>1064</v>
      </c>
      <c r="Y47" s="96">
        <f t="shared" si="46"/>
        <v>290</v>
      </c>
      <c r="Z47" s="96">
        <f t="shared" si="46"/>
        <v>774</v>
      </c>
    </row>
    <row r="48" spans="1:26" s="148" customFormat="1" ht="22.5" x14ac:dyDescent="0.55000000000000004">
      <c r="A48" s="165" t="s">
        <v>51</v>
      </c>
      <c r="B48" s="166"/>
      <c r="C48" s="167"/>
      <c r="D48" s="167"/>
      <c r="E48" s="167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9"/>
    </row>
    <row r="49" spans="1:26" ht="22.5" x14ac:dyDescent="0.55000000000000004">
      <c r="A49" s="30"/>
      <c r="B49" s="152">
        <f>แยกชั้นปี!B49</f>
        <v>1</v>
      </c>
      <c r="C49" s="1" t="str">
        <f>แยกชั้นปี!C49</f>
        <v>ศิลปศาสตรบัณฑิต</v>
      </c>
      <c r="D49" s="1" t="str">
        <f>แยกชั้นปี!D49</f>
        <v>การท่องเที่ยวและการโรงแรม</v>
      </c>
      <c r="E49" s="1" t="str">
        <f>แยกชั้นปี!E49</f>
        <v>ปริญญาตรี</v>
      </c>
      <c r="F49" s="97">
        <f>SUM(G49:H49)</f>
        <v>39</v>
      </c>
      <c r="G49" s="116">
        <f>จบปี65!O47</f>
        <v>9</v>
      </c>
      <c r="H49" s="116">
        <f>จบปี65!P47</f>
        <v>30</v>
      </c>
      <c r="I49" s="97">
        <f t="shared" ref="I49" si="47">SUM(J49:K49)</f>
        <v>15</v>
      </c>
      <c r="J49" s="116">
        <f>แยกชั้นปี!AS49</f>
        <v>1</v>
      </c>
      <c r="K49" s="116">
        <f>แยกชั้นปี!AT49</f>
        <v>14</v>
      </c>
      <c r="L49" s="97">
        <f t="shared" ref="L49" si="48">SUM(M49:N49)</f>
        <v>13</v>
      </c>
      <c r="M49" s="158">
        <f>แยกชั้นปี!AV49</f>
        <v>2</v>
      </c>
      <c r="N49" s="158">
        <f>แยกชั้นปี!AW49</f>
        <v>11</v>
      </c>
      <c r="O49" s="97">
        <f t="shared" ref="O49" si="49">SUM(P49:Q49)</f>
        <v>17</v>
      </c>
      <c r="P49" s="116">
        <f>แยกชั้นปี!AY49</f>
        <v>5</v>
      </c>
      <c r="Q49" s="116">
        <f>แยกชั้นปี!AZ49</f>
        <v>12</v>
      </c>
      <c r="R49" s="97">
        <f t="shared" ref="R49" si="50">SUM(S49:T49)</f>
        <v>35</v>
      </c>
      <c r="S49" s="116">
        <f>แยกชั้นปี!BB49</f>
        <v>5</v>
      </c>
      <c r="T49" s="116">
        <f>แยกชั้นปี!BC49</f>
        <v>30</v>
      </c>
      <c r="U49" s="97">
        <f t="shared" ref="U49" si="51">SUM(V49:W49)</f>
        <v>28</v>
      </c>
      <c r="V49" s="116">
        <f>แยกชั้นปี!BE49+แยกชั้นปี!BH49</f>
        <v>3</v>
      </c>
      <c r="W49" s="116">
        <f>แยกชั้นปี!BF49+แยกชั้นปี!BI49</f>
        <v>25</v>
      </c>
      <c r="X49" s="97">
        <f t="shared" ref="X49" si="52">SUM(Y49:Z49)</f>
        <v>108</v>
      </c>
      <c r="Y49" s="117">
        <f t="shared" ref="Y49" si="53">J49+M49+P49+S49+V49</f>
        <v>16</v>
      </c>
      <c r="Z49" s="117">
        <f t="shared" ref="Z49" si="54">K49+N49+Q49+T49+W49</f>
        <v>92</v>
      </c>
    </row>
    <row r="50" spans="1:26" ht="22.5" x14ac:dyDescent="0.55000000000000004">
      <c r="A50" s="30"/>
      <c r="B50" s="152">
        <f>แยกชั้นปี!B50</f>
        <v>2</v>
      </c>
      <c r="C50" s="1" t="str">
        <f>แยกชั้นปี!C50</f>
        <v>บริหารธุรกิจบัณฑิต</v>
      </c>
      <c r="D50" s="1" t="str">
        <f>แยกชั้นปี!D50</f>
        <v>การจัดการ</v>
      </c>
      <c r="E50" s="1" t="str">
        <f>แยกชั้นปี!E50</f>
        <v>ปริญญาตรี</v>
      </c>
      <c r="F50" s="97">
        <f t="shared" ref="F50:F55" si="55">SUM(G50:H50)</f>
        <v>22</v>
      </c>
      <c r="G50" s="116">
        <f>จบปี65!O48</f>
        <v>7</v>
      </c>
      <c r="H50" s="116">
        <f>จบปี65!P48</f>
        <v>15</v>
      </c>
      <c r="I50" s="97">
        <f t="shared" ref="I50:I56" si="56">SUM(J50:K50)</f>
        <v>22</v>
      </c>
      <c r="J50" s="116">
        <f>แยกชั้นปี!AS50</f>
        <v>6</v>
      </c>
      <c r="K50" s="116">
        <f>แยกชั้นปี!AT50</f>
        <v>16</v>
      </c>
      <c r="L50" s="97">
        <f t="shared" ref="L50:L56" si="57">SUM(M50:N50)</f>
        <v>27</v>
      </c>
      <c r="M50" s="158">
        <f>แยกชั้นปี!AV50</f>
        <v>3</v>
      </c>
      <c r="N50" s="158">
        <f>แยกชั้นปี!AW50</f>
        <v>24</v>
      </c>
      <c r="O50" s="97">
        <f t="shared" ref="O50:O56" si="58">SUM(P50:Q50)</f>
        <v>16</v>
      </c>
      <c r="P50" s="116">
        <f>แยกชั้นปี!AY50</f>
        <v>5</v>
      </c>
      <c r="Q50" s="116">
        <f>แยกชั้นปี!AZ50</f>
        <v>11</v>
      </c>
      <c r="R50" s="97">
        <f t="shared" ref="R50:R56" si="59">SUM(S50:T50)</f>
        <v>20</v>
      </c>
      <c r="S50" s="116">
        <f>แยกชั้นปี!BB50</f>
        <v>3</v>
      </c>
      <c r="T50" s="116">
        <f>แยกชั้นปี!BC50</f>
        <v>17</v>
      </c>
      <c r="U50" s="97">
        <f t="shared" ref="U50:U55" si="60">SUM(V50:W50)</f>
        <v>21</v>
      </c>
      <c r="V50" s="116">
        <f>แยกชั้นปี!BE50+แยกชั้นปี!BH50</f>
        <v>8</v>
      </c>
      <c r="W50" s="116">
        <f>แยกชั้นปี!BF50+แยกชั้นปี!BI50</f>
        <v>13</v>
      </c>
      <c r="X50" s="97">
        <f t="shared" ref="X50:X56" si="61">SUM(Y50:Z50)</f>
        <v>106</v>
      </c>
      <c r="Y50" s="117">
        <f t="shared" ref="Y50:Y56" si="62">J50+M50+P50+S50+V50</f>
        <v>25</v>
      </c>
      <c r="Z50" s="117">
        <f t="shared" ref="Z50:Z56" si="63">K50+N50+Q50+T50+W50</f>
        <v>81</v>
      </c>
    </row>
    <row r="51" spans="1:26" ht="22.5" x14ac:dyDescent="0.55000000000000004">
      <c r="A51" s="30"/>
      <c r="B51" s="152">
        <f>แยกชั้นปี!B51</f>
        <v>3</v>
      </c>
      <c r="C51" s="1" t="str">
        <f>แยกชั้นปี!C51</f>
        <v>บริหารธุรกิจบัณฑิต</v>
      </c>
      <c r="D51" s="1" t="str">
        <f>แยกชั้นปี!D51</f>
        <v>การตลาด</v>
      </c>
      <c r="E51" s="1" t="str">
        <f>แยกชั้นปี!E51</f>
        <v>ปริญญาตรี</v>
      </c>
      <c r="F51" s="97">
        <f t="shared" si="55"/>
        <v>18</v>
      </c>
      <c r="G51" s="116">
        <f>จบปี65!O49</f>
        <v>5</v>
      </c>
      <c r="H51" s="116">
        <f>จบปี65!P49</f>
        <v>13</v>
      </c>
      <c r="I51" s="97">
        <f t="shared" si="56"/>
        <v>41</v>
      </c>
      <c r="J51" s="116">
        <f>แยกชั้นปี!AS51</f>
        <v>9</v>
      </c>
      <c r="K51" s="116">
        <f>แยกชั้นปี!AT51</f>
        <v>32</v>
      </c>
      <c r="L51" s="97">
        <f t="shared" si="57"/>
        <v>36</v>
      </c>
      <c r="M51" s="158">
        <f>แยกชั้นปี!AV51</f>
        <v>9</v>
      </c>
      <c r="N51" s="158">
        <f>แยกชั้นปี!AW51</f>
        <v>27</v>
      </c>
      <c r="O51" s="97">
        <f t="shared" si="58"/>
        <v>18</v>
      </c>
      <c r="P51" s="116">
        <f>แยกชั้นปี!AY51</f>
        <v>2</v>
      </c>
      <c r="Q51" s="116">
        <f>แยกชั้นปี!AZ51</f>
        <v>16</v>
      </c>
      <c r="R51" s="97">
        <f t="shared" si="59"/>
        <v>19</v>
      </c>
      <c r="S51" s="116">
        <f>แยกชั้นปี!BB51</f>
        <v>4</v>
      </c>
      <c r="T51" s="116">
        <f>แยกชั้นปี!BC51</f>
        <v>15</v>
      </c>
      <c r="U51" s="97">
        <f t="shared" si="60"/>
        <v>20</v>
      </c>
      <c r="V51" s="116">
        <f>แยกชั้นปี!BE51+แยกชั้นปี!BH51</f>
        <v>6</v>
      </c>
      <c r="W51" s="116">
        <f>แยกชั้นปี!BF51+แยกชั้นปี!BI51</f>
        <v>14</v>
      </c>
      <c r="X51" s="97">
        <f t="shared" si="61"/>
        <v>134</v>
      </c>
      <c r="Y51" s="117">
        <f t="shared" si="62"/>
        <v>30</v>
      </c>
      <c r="Z51" s="117">
        <f t="shared" si="63"/>
        <v>104</v>
      </c>
    </row>
    <row r="52" spans="1:26" ht="22.5" x14ac:dyDescent="0.55000000000000004">
      <c r="A52" s="30"/>
      <c r="B52" s="152">
        <f>แยกชั้นปี!B52</f>
        <v>4</v>
      </c>
      <c r="C52" s="1" t="str">
        <f>แยกชั้นปี!C52</f>
        <v>บริหารธุรกิจบัณฑิต</v>
      </c>
      <c r="D52" s="1" t="str">
        <f>แยกชั้นปี!D52</f>
        <v>คอมพิวเตอร์ธุรกิจดิจิทัล</v>
      </c>
      <c r="E52" s="1" t="str">
        <f>แยกชั้นปี!E52</f>
        <v>ปริญญาตรี</v>
      </c>
      <c r="F52" s="97">
        <f t="shared" si="55"/>
        <v>15</v>
      </c>
      <c r="G52" s="116">
        <f>จบปี65!O50</f>
        <v>10</v>
      </c>
      <c r="H52" s="116">
        <f>จบปี65!P50</f>
        <v>5</v>
      </c>
      <c r="I52" s="97">
        <f t="shared" si="56"/>
        <v>19</v>
      </c>
      <c r="J52" s="116">
        <f>แยกชั้นปี!AS52</f>
        <v>11</v>
      </c>
      <c r="K52" s="116">
        <f>แยกชั้นปี!AT52</f>
        <v>8</v>
      </c>
      <c r="L52" s="97">
        <f t="shared" si="57"/>
        <v>18</v>
      </c>
      <c r="M52" s="158">
        <f>แยกชั้นปี!AV52</f>
        <v>9</v>
      </c>
      <c r="N52" s="158">
        <f>แยกชั้นปี!AW52</f>
        <v>9</v>
      </c>
      <c r="O52" s="97">
        <f t="shared" si="58"/>
        <v>27</v>
      </c>
      <c r="P52" s="116">
        <f>แยกชั้นปี!AY52</f>
        <v>4</v>
      </c>
      <c r="Q52" s="116">
        <f>แยกชั้นปี!AZ52</f>
        <v>23</v>
      </c>
      <c r="R52" s="97">
        <f t="shared" si="59"/>
        <v>14</v>
      </c>
      <c r="S52" s="116">
        <f>แยกชั้นปี!BB52</f>
        <v>7</v>
      </c>
      <c r="T52" s="116">
        <f>แยกชั้นปี!BC52</f>
        <v>7</v>
      </c>
      <c r="U52" s="97">
        <f t="shared" si="60"/>
        <v>22</v>
      </c>
      <c r="V52" s="116">
        <f>แยกชั้นปี!BE52+แยกชั้นปี!BH52</f>
        <v>14</v>
      </c>
      <c r="W52" s="116">
        <f>แยกชั้นปี!BF52+แยกชั้นปี!BI52</f>
        <v>8</v>
      </c>
      <c r="X52" s="97">
        <f t="shared" si="61"/>
        <v>100</v>
      </c>
      <c r="Y52" s="117">
        <f t="shared" si="62"/>
        <v>45</v>
      </c>
      <c r="Z52" s="117">
        <f t="shared" si="63"/>
        <v>55</v>
      </c>
    </row>
    <row r="53" spans="1:26" ht="22.5" x14ac:dyDescent="0.55000000000000004">
      <c r="A53" s="30"/>
      <c r="B53" s="152">
        <f>แยกชั้นปี!B53</f>
        <v>5</v>
      </c>
      <c r="C53" s="1" t="str">
        <f>แยกชั้นปี!C53</f>
        <v>บริหารธุรกิจบัณฑิต</v>
      </c>
      <c r="D53" s="1" t="str">
        <f>แยกชั้นปี!D53</f>
        <v>บริหารธุรกิจระหว่างประเทศ</v>
      </c>
      <c r="E53" s="1" t="str">
        <f>แยกชั้นปี!E53</f>
        <v>ปริญญาตรี</v>
      </c>
      <c r="F53" s="97">
        <f t="shared" si="55"/>
        <v>15</v>
      </c>
      <c r="G53" s="116">
        <f>จบปี65!O51</f>
        <v>3</v>
      </c>
      <c r="H53" s="116">
        <f>จบปี65!P51</f>
        <v>12</v>
      </c>
      <c r="I53" s="97">
        <f t="shared" si="56"/>
        <v>6</v>
      </c>
      <c r="J53" s="116">
        <f>แยกชั้นปี!AS53</f>
        <v>1</v>
      </c>
      <c r="K53" s="116">
        <f>แยกชั้นปี!AT53</f>
        <v>5</v>
      </c>
      <c r="L53" s="97">
        <f t="shared" si="57"/>
        <v>13</v>
      </c>
      <c r="M53" s="158">
        <f>แยกชั้นปี!AV53</f>
        <v>4</v>
      </c>
      <c r="N53" s="158">
        <f>แยกชั้นปี!AW53</f>
        <v>9</v>
      </c>
      <c r="O53" s="97">
        <f t="shared" si="58"/>
        <v>8</v>
      </c>
      <c r="P53" s="116">
        <f>แยกชั้นปี!AY53</f>
        <v>2</v>
      </c>
      <c r="Q53" s="116">
        <f>แยกชั้นปี!AZ53</f>
        <v>6</v>
      </c>
      <c r="R53" s="97">
        <f t="shared" si="59"/>
        <v>12</v>
      </c>
      <c r="S53" s="116">
        <f>แยกชั้นปี!BB53</f>
        <v>1</v>
      </c>
      <c r="T53" s="116">
        <f>แยกชั้นปี!BC53</f>
        <v>11</v>
      </c>
      <c r="U53" s="97">
        <f t="shared" si="60"/>
        <v>5</v>
      </c>
      <c r="V53" s="116"/>
      <c r="W53" s="116">
        <f>แยกชั้นปี!BF53+แยกชั้นปี!BI53</f>
        <v>5</v>
      </c>
      <c r="X53" s="97">
        <f t="shared" si="61"/>
        <v>44</v>
      </c>
      <c r="Y53" s="117">
        <f t="shared" si="62"/>
        <v>8</v>
      </c>
      <c r="Z53" s="117">
        <f t="shared" si="63"/>
        <v>36</v>
      </c>
    </row>
    <row r="54" spans="1:26" ht="22.5" x14ac:dyDescent="0.55000000000000004">
      <c r="A54" s="30"/>
      <c r="B54" s="152">
        <f>แยกชั้นปี!B54</f>
        <v>6</v>
      </c>
      <c r="C54" s="1" t="str">
        <f>แยกชั้นปี!C54</f>
        <v>บริหารธุรกิจบัณฑิต</v>
      </c>
      <c r="D54" s="1" t="str">
        <f>แยกชั้นปี!D54</f>
        <v>เศรษฐศาสตร์การเงินการคลัง</v>
      </c>
      <c r="E54" s="1" t="str">
        <f>แยกชั้นปี!E54</f>
        <v>ปริญญาตรี</v>
      </c>
      <c r="F54" s="97">
        <f t="shared" si="55"/>
        <v>7</v>
      </c>
      <c r="G54" s="116">
        <f>จบปี65!O52</f>
        <v>1</v>
      </c>
      <c r="H54" s="116">
        <f>จบปี65!P52</f>
        <v>6</v>
      </c>
      <c r="I54" s="97"/>
      <c r="J54" s="116"/>
      <c r="K54" s="116"/>
      <c r="L54" s="97"/>
      <c r="M54" s="158"/>
      <c r="N54" s="158"/>
      <c r="O54" s="97"/>
      <c r="P54" s="116"/>
      <c r="Q54" s="116"/>
      <c r="R54" s="97"/>
      <c r="S54" s="116"/>
      <c r="T54" s="116"/>
      <c r="U54" s="97">
        <f t="shared" si="60"/>
        <v>5</v>
      </c>
      <c r="V54" s="116">
        <f>แยกชั้นปี!BE54+แยกชั้นปี!BH54</f>
        <v>1</v>
      </c>
      <c r="W54" s="116">
        <f>แยกชั้นปี!BF54+แยกชั้นปี!BI54</f>
        <v>4</v>
      </c>
      <c r="X54" s="97">
        <f t="shared" si="61"/>
        <v>5</v>
      </c>
      <c r="Y54" s="117">
        <f t="shared" si="62"/>
        <v>1</v>
      </c>
      <c r="Z54" s="117">
        <f t="shared" si="63"/>
        <v>4</v>
      </c>
    </row>
    <row r="55" spans="1:26" ht="22.5" x14ac:dyDescent="0.55000000000000004">
      <c r="A55" s="30"/>
      <c r="B55" s="152">
        <f>แยกชั้นปี!B55</f>
        <v>7</v>
      </c>
      <c r="C55" s="1" t="str">
        <f>แยกชั้นปี!C55</f>
        <v>บัญชีบัณฑิต</v>
      </c>
      <c r="D55" s="1" t="str">
        <f>แยกชั้นปี!D55</f>
        <v>การบัญชี</v>
      </c>
      <c r="E55" s="1" t="str">
        <f>แยกชั้นปี!E55</f>
        <v>ปริญญาตรี</v>
      </c>
      <c r="F55" s="97">
        <f t="shared" si="55"/>
        <v>104</v>
      </c>
      <c r="G55" s="116">
        <f>จบปี65!O53</f>
        <v>6</v>
      </c>
      <c r="H55" s="116">
        <f>จบปี65!P53</f>
        <v>98</v>
      </c>
      <c r="I55" s="97">
        <f t="shared" si="56"/>
        <v>111</v>
      </c>
      <c r="J55" s="116">
        <f>แยกชั้นปี!AS55</f>
        <v>9</v>
      </c>
      <c r="K55" s="116">
        <f>แยกชั้นปี!AT55</f>
        <v>102</v>
      </c>
      <c r="L55" s="97">
        <f t="shared" si="57"/>
        <v>78</v>
      </c>
      <c r="M55" s="158">
        <f>แยกชั้นปี!AV55</f>
        <v>10</v>
      </c>
      <c r="N55" s="158">
        <f>แยกชั้นปี!AW55</f>
        <v>68</v>
      </c>
      <c r="O55" s="97">
        <f t="shared" si="58"/>
        <v>89</v>
      </c>
      <c r="P55" s="116">
        <f>แยกชั้นปี!AY55</f>
        <v>2</v>
      </c>
      <c r="Q55" s="116">
        <f>แยกชั้นปี!AZ55</f>
        <v>87</v>
      </c>
      <c r="R55" s="97">
        <f t="shared" si="59"/>
        <v>79</v>
      </c>
      <c r="S55" s="116">
        <f>แยกชั้นปี!BB55</f>
        <v>7</v>
      </c>
      <c r="T55" s="116">
        <f>แยกชั้นปี!BC55</f>
        <v>72</v>
      </c>
      <c r="U55" s="97">
        <f t="shared" si="60"/>
        <v>39</v>
      </c>
      <c r="V55" s="116">
        <f>แยกชั้นปี!BE55+แยกชั้นปี!BH55</f>
        <v>3</v>
      </c>
      <c r="W55" s="116">
        <f>แยกชั้นปี!BF55+แยกชั้นปี!BI55</f>
        <v>36</v>
      </c>
      <c r="X55" s="97">
        <f t="shared" si="61"/>
        <v>396</v>
      </c>
      <c r="Y55" s="117">
        <f t="shared" si="62"/>
        <v>31</v>
      </c>
      <c r="Z55" s="117">
        <f t="shared" si="63"/>
        <v>365</v>
      </c>
    </row>
    <row r="56" spans="1:26" ht="22.5" x14ac:dyDescent="0.55000000000000004">
      <c r="A56" s="30"/>
      <c r="B56" s="152">
        <f>แยกชั้นปี!B56</f>
        <v>8</v>
      </c>
      <c r="C56" s="1" t="str">
        <f>แยกชั้นปี!C56</f>
        <v>บริหารธุรกิจบัณฑิต</v>
      </c>
      <c r="D56" s="1" t="str">
        <f>แยกชั้นปี!D56</f>
        <v>การจัดการธุรกิจการค้าสมัยใหม่</v>
      </c>
      <c r="E56" s="1" t="str">
        <f>แยกชั้นปี!E56</f>
        <v>ปริญญาตรี</v>
      </c>
      <c r="F56" s="97"/>
      <c r="G56" s="116"/>
      <c r="H56" s="116"/>
      <c r="I56" s="97">
        <f t="shared" si="56"/>
        <v>17</v>
      </c>
      <c r="J56" s="116">
        <f>แยกชั้นปี!AS56</f>
        <v>4</v>
      </c>
      <c r="K56" s="116">
        <f>แยกชั้นปี!AT56</f>
        <v>13</v>
      </c>
      <c r="L56" s="97">
        <f t="shared" si="57"/>
        <v>11</v>
      </c>
      <c r="M56" s="158">
        <f>แยกชั้นปี!AV56</f>
        <v>3</v>
      </c>
      <c r="N56" s="158">
        <f>แยกชั้นปี!AW56</f>
        <v>8</v>
      </c>
      <c r="O56" s="97">
        <f t="shared" si="58"/>
        <v>14</v>
      </c>
      <c r="P56" s="116">
        <f>แยกชั้นปี!AY56</f>
        <v>2</v>
      </c>
      <c r="Q56" s="116">
        <f>แยกชั้นปี!AZ56</f>
        <v>12</v>
      </c>
      <c r="R56" s="97">
        <f t="shared" si="59"/>
        <v>16</v>
      </c>
      <c r="S56" s="116">
        <f>แยกชั้นปี!BB56</f>
        <v>5</v>
      </c>
      <c r="T56" s="116">
        <f>แยกชั้นปี!BC56</f>
        <v>11</v>
      </c>
      <c r="U56" s="97"/>
      <c r="V56" s="116"/>
      <c r="W56" s="116"/>
      <c r="X56" s="97">
        <f t="shared" si="61"/>
        <v>58</v>
      </c>
      <c r="Y56" s="117">
        <f t="shared" si="62"/>
        <v>14</v>
      </c>
      <c r="Z56" s="117">
        <f t="shared" si="63"/>
        <v>44</v>
      </c>
    </row>
    <row r="57" spans="1:26" s="148" customFormat="1" ht="22.5" x14ac:dyDescent="0.55000000000000004">
      <c r="A57" s="284" t="s">
        <v>60</v>
      </c>
      <c r="B57" s="284"/>
      <c r="C57" s="284"/>
      <c r="D57" s="284"/>
      <c r="E57" s="284"/>
      <c r="F57" s="97">
        <f t="shared" ref="F57:H57" si="64">SUM(F49:F56)</f>
        <v>220</v>
      </c>
      <c r="G57" s="97">
        <f t="shared" si="64"/>
        <v>41</v>
      </c>
      <c r="H57" s="97">
        <f t="shared" si="64"/>
        <v>179</v>
      </c>
      <c r="I57" s="97">
        <f>SUM(I49:I56)</f>
        <v>231</v>
      </c>
      <c r="J57" s="97">
        <f t="shared" ref="J57:Z57" si="65">SUM(J49:J56)</f>
        <v>41</v>
      </c>
      <c r="K57" s="97">
        <f t="shared" si="65"/>
        <v>190</v>
      </c>
      <c r="L57" s="97">
        <f t="shared" si="65"/>
        <v>196</v>
      </c>
      <c r="M57" s="97">
        <f t="shared" si="65"/>
        <v>40</v>
      </c>
      <c r="N57" s="97">
        <f t="shared" si="65"/>
        <v>156</v>
      </c>
      <c r="O57" s="97">
        <f t="shared" si="65"/>
        <v>189</v>
      </c>
      <c r="P57" s="97">
        <f t="shared" si="65"/>
        <v>22</v>
      </c>
      <c r="Q57" s="97">
        <f t="shared" si="65"/>
        <v>167</v>
      </c>
      <c r="R57" s="97">
        <f t="shared" si="65"/>
        <v>195</v>
      </c>
      <c r="S57" s="97">
        <f t="shared" si="65"/>
        <v>32</v>
      </c>
      <c r="T57" s="97">
        <f t="shared" si="65"/>
        <v>163</v>
      </c>
      <c r="U57" s="97">
        <f t="shared" si="65"/>
        <v>140</v>
      </c>
      <c r="V57" s="97">
        <f t="shared" si="65"/>
        <v>35</v>
      </c>
      <c r="W57" s="97">
        <f t="shared" si="65"/>
        <v>105</v>
      </c>
      <c r="X57" s="97">
        <f t="shared" si="65"/>
        <v>951</v>
      </c>
      <c r="Y57" s="97">
        <f t="shared" si="65"/>
        <v>170</v>
      </c>
      <c r="Z57" s="97">
        <f t="shared" si="65"/>
        <v>781</v>
      </c>
    </row>
    <row r="58" spans="1:26" s="148" customFormat="1" ht="22.5" x14ac:dyDescent="0.55000000000000004">
      <c r="A58" s="128" t="s">
        <v>61</v>
      </c>
      <c r="B58" s="129"/>
      <c r="C58" s="129"/>
      <c r="D58" s="129"/>
      <c r="E58" s="129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3"/>
    </row>
    <row r="59" spans="1:26" ht="22.5" x14ac:dyDescent="0.55000000000000004">
      <c r="A59" s="30"/>
      <c r="B59" s="152">
        <f>แยกชั้นปี!B59</f>
        <v>1</v>
      </c>
      <c r="C59" s="1" t="str">
        <f>แยกชั้นปี!C59</f>
        <v>นิติศาสตรบัณฑิต</v>
      </c>
      <c r="D59" s="1" t="str">
        <f>แยกชั้นปี!D59</f>
        <v>นิติศาสตร์</v>
      </c>
      <c r="E59" s="1" t="str">
        <f>แยกชั้นปี!E59</f>
        <v>ปริญญาตรี</v>
      </c>
      <c r="F59" s="161">
        <f>SUM(G59:H59)</f>
        <v>63</v>
      </c>
      <c r="G59" s="116">
        <f>จบปี65!O56</f>
        <v>21</v>
      </c>
      <c r="H59" s="116">
        <f>จบปี65!P56</f>
        <v>42</v>
      </c>
      <c r="I59" s="161">
        <f t="shared" ref="I59:I61" si="66">SUM(J59:K59)</f>
        <v>87</v>
      </c>
      <c r="J59" s="116">
        <f>แยกชั้นปี!AS59</f>
        <v>55</v>
      </c>
      <c r="K59" s="116">
        <f>แยกชั้นปี!AT59</f>
        <v>32</v>
      </c>
      <c r="L59" s="161">
        <f t="shared" ref="L59" si="67">SUM(M59:N59)</f>
        <v>93</v>
      </c>
      <c r="M59" s="158">
        <f>แยกชั้นปี!AV59</f>
        <v>55</v>
      </c>
      <c r="N59" s="158">
        <f>แยกชั้นปี!AW59</f>
        <v>38</v>
      </c>
      <c r="O59" s="161">
        <f t="shared" ref="O59" si="68">SUM(P59:Q59)</f>
        <v>102</v>
      </c>
      <c r="P59" s="116">
        <f>แยกชั้นปี!AY59</f>
        <v>59</v>
      </c>
      <c r="Q59" s="116">
        <f>แยกชั้นปี!AZ59</f>
        <v>43</v>
      </c>
      <c r="R59" s="161">
        <f t="shared" ref="R59" si="69">SUM(S59:T59)</f>
        <v>70</v>
      </c>
      <c r="S59" s="116">
        <f>แยกชั้นปี!BB59</f>
        <v>37</v>
      </c>
      <c r="T59" s="116">
        <f>แยกชั้นปี!BC59</f>
        <v>33</v>
      </c>
      <c r="U59" s="161">
        <f t="shared" ref="U59" si="70">SUM(V59:W59)</f>
        <v>59</v>
      </c>
      <c r="V59" s="116">
        <f>แยกชั้นปี!BE59+แยกชั้นปี!BH59</f>
        <v>49</v>
      </c>
      <c r="W59" s="116">
        <f>แยกชั้นปี!BF59+แยกชั้นปี!BI59</f>
        <v>10</v>
      </c>
      <c r="X59" s="161">
        <f t="shared" ref="X59" si="71">SUM(Y59:Z59)</f>
        <v>411</v>
      </c>
      <c r="Y59" s="117">
        <f t="shared" ref="Y59" si="72">J59+M59+P59+S59+V59</f>
        <v>255</v>
      </c>
      <c r="Z59" s="117">
        <f t="shared" ref="Z59" si="73">K59+N59+Q59+T59+W59</f>
        <v>156</v>
      </c>
    </row>
    <row r="60" spans="1:26" ht="22.5" x14ac:dyDescent="0.55000000000000004">
      <c r="A60" s="30"/>
      <c r="B60" s="152">
        <f>แยกชั้นปี!B60</f>
        <v>2</v>
      </c>
      <c r="C60" s="1" t="str">
        <f>แยกชั้นปี!C60</f>
        <v>รัฐประศาสนศาสตรบัณฑิต</v>
      </c>
      <c r="D60" s="1" t="str">
        <f>แยกชั้นปี!D60</f>
        <v>รัฐประศาสนศาสตร์</v>
      </c>
      <c r="E60" s="1" t="str">
        <f>แยกชั้นปี!E60</f>
        <v>ปริญญาตรี</v>
      </c>
      <c r="F60" s="161">
        <f t="shared" ref="F60:F61" si="74">SUM(G60:H60)</f>
        <v>50</v>
      </c>
      <c r="G60" s="116">
        <f>จบปี65!O57</f>
        <v>20</v>
      </c>
      <c r="H60" s="116">
        <f>จบปี65!P57</f>
        <v>30</v>
      </c>
      <c r="I60" s="164">
        <f t="shared" si="66"/>
        <v>43</v>
      </c>
      <c r="J60" s="116">
        <f>แยกชั้นปี!AS60</f>
        <v>17</v>
      </c>
      <c r="K60" s="116">
        <f>แยกชั้นปี!AT60</f>
        <v>26</v>
      </c>
      <c r="L60" s="161">
        <f t="shared" ref="L60:L61" si="75">SUM(M60:N60)</f>
        <v>54</v>
      </c>
      <c r="M60" s="158">
        <f>แยกชั้นปี!AV60</f>
        <v>18</v>
      </c>
      <c r="N60" s="158">
        <f>แยกชั้นปี!AW60</f>
        <v>36</v>
      </c>
      <c r="O60" s="161">
        <f t="shared" ref="O60:O61" si="76">SUM(P60:Q60)</f>
        <v>53</v>
      </c>
      <c r="P60" s="116">
        <f>แยกชั้นปี!AY60</f>
        <v>13</v>
      </c>
      <c r="Q60" s="116">
        <f>แยกชั้นปี!AZ60</f>
        <v>40</v>
      </c>
      <c r="R60" s="161">
        <f t="shared" ref="R60:R61" si="77">SUM(S60:T60)</f>
        <v>42</v>
      </c>
      <c r="S60" s="116">
        <f>แยกชั้นปี!BB60</f>
        <v>22</v>
      </c>
      <c r="T60" s="116">
        <f>แยกชั้นปี!BC60</f>
        <v>20</v>
      </c>
      <c r="U60" s="161">
        <f t="shared" ref="U60:U61" si="78">SUM(V60:W60)</f>
        <v>31</v>
      </c>
      <c r="V60" s="116">
        <f>แยกชั้นปี!BE60+แยกชั้นปี!BH60</f>
        <v>15</v>
      </c>
      <c r="W60" s="116">
        <f>แยกชั้นปี!BF60+แยกชั้นปี!BI60</f>
        <v>16</v>
      </c>
      <c r="X60" s="161">
        <f t="shared" ref="X60:X61" si="79">SUM(Y60:Z60)</f>
        <v>223</v>
      </c>
      <c r="Y60" s="117">
        <f t="shared" ref="Y60:Y61" si="80">J60+M60+P60+S60+V60</f>
        <v>85</v>
      </c>
      <c r="Z60" s="117">
        <f t="shared" ref="Z60:Z61" si="81">K60+N60+Q60+T60+W60</f>
        <v>138</v>
      </c>
    </row>
    <row r="61" spans="1:26" ht="22.5" x14ac:dyDescent="0.55000000000000004">
      <c r="A61" s="30"/>
      <c r="B61" s="152">
        <f>แยกชั้นปี!B61</f>
        <v>3</v>
      </c>
      <c r="C61" s="1" t="str">
        <f>แยกชั้นปี!C61</f>
        <v>รัฐศาสตรบัณฑิต</v>
      </c>
      <c r="D61" s="1" t="str">
        <f>แยกชั้นปี!D61</f>
        <v>รัฐศาสตร์</v>
      </c>
      <c r="E61" s="1" t="str">
        <f>แยกชั้นปี!E61</f>
        <v>ปริญญาตรี</v>
      </c>
      <c r="F61" s="161">
        <f t="shared" si="74"/>
        <v>86</v>
      </c>
      <c r="G61" s="116">
        <f>จบปี65!O58</f>
        <v>49</v>
      </c>
      <c r="H61" s="116">
        <f>จบปี65!P58</f>
        <v>37</v>
      </c>
      <c r="I61" s="164">
        <f t="shared" si="66"/>
        <v>72</v>
      </c>
      <c r="J61" s="116">
        <f>แยกชั้นปี!AS61</f>
        <v>36</v>
      </c>
      <c r="K61" s="116">
        <f>แยกชั้นปี!AT61</f>
        <v>36</v>
      </c>
      <c r="L61" s="161">
        <f t="shared" si="75"/>
        <v>90</v>
      </c>
      <c r="M61" s="158">
        <f>แยกชั้นปี!AV61</f>
        <v>38</v>
      </c>
      <c r="N61" s="158">
        <f>แยกชั้นปี!AW61</f>
        <v>52</v>
      </c>
      <c r="O61" s="161">
        <f t="shared" si="76"/>
        <v>123</v>
      </c>
      <c r="P61" s="116">
        <f>แยกชั้นปี!AY61</f>
        <v>65</v>
      </c>
      <c r="Q61" s="116">
        <f>แยกชั้นปี!AZ61</f>
        <v>58</v>
      </c>
      <c r="R61" s="161">
        <f t="shared" si="77"/>
        <v>105</v>
      </c>
      <c r="S61" s="116">
        <f>แยกชั้นปี!BB61</f>
        <v>38</v>
      </c>
      <c r="T61" s="116">
        <f>แยกชั้นปี!BC61</f>
        <v>67</v>
      </c>
      <c r="U61" s="161">
        <f t="shared" si="78"/>
        <v>55</v>
      </c>
      <c r="V61" s="116">
        <f>แยกชั้นปี!BE61+แยกชั้นปี!BH61</f>
        <v>33</v>
      </c>
      <c r="W61" s="116">
        <f>แยกชั้นปี!BF61+แยกชั้นปี!BI61</f>
        <v>22</v>
      </c>
      <c r="X61" s="161">
        <f t="shared" si="79"/>
        <v>445</v>
      </c>
      <c r="Y61" s="117">
        <f t="shared" si="80"/>
        <v>210</v>
      </c>
      <c r="Z61" s="117">
        <f t="shared" si="81"/>
        <v>235</v>
      </c>
    </row>
    <row r="62" spans="1:26" s="148" customFormat="1" ht="22.5" x14ac:dyDescent="0.55000000000000004">
      <c r="A62" s="298" t="s">
        <v>68</v>
      </c>
      <c r="B62" s="298"/>
      <c r="C62" s="298"/>
      <c r="D62" s="298"/>
      <c r="E62" s="298"/>
      <c r="F62" s="258">
        <f t="shared" ref="F62:Z62" si="82">SUM(F59:F61)</f>
        <v>199</v>
      </c>
      <c r="G62" s="258">
        <f t="shared" si="82"/>
        <v>90</v>
      </c>
      <c r="H62" s="258">
        <f t="shared" si="82"/>
        <v>109</v>
      </c>
      <c r="I62" s="258">
        <f t="shared" si="82"/>
        <v>202</v>
      </c>
      <c r="J62" s="258">
        <f t="shared" si="82"/>
        <v>108</v>
      </c>
      <c r="K62" s="258">
        <f t="shared" si="82"/>
        <v>94</v>
      </c>
      <c r="L62" s="258">
        <f t="shared" si="82"/>
        <v>237</v>
      </c>
      <c r="M62" s="258">
        <f t="shared" si="82"/>
        <v>111</v>
      </c>
      <c r="N62" s="258">
        <f t="shared" si="82"/>
        <v>126</v>
      </c>
      <c r="O62" s="258">
        <f t="shared" si="82"/>
        <v>278</v>
      </c>
      <c r="P62" s="258">
        <f t="shared" si="82"/>
        <v>137</v>
      </c>
      <c r="Q62" s="258">
        <f t="shared" si="82"/>
        <v>141</v>
      </c>
      <c r="R62" s="258">
        <f t="shared" si="82"/>
        <v>217</v>
      </c>
      <c r="S62" s="258">
        <f t="shared" si="82"/>
        <v>97</v>
      </c>
      <c r="T62" s="258">
        <f t="shared" si="82"/>
        <v>120</v>
      </c>
      <c r="U62" s="258">
        <f t="shared" si="82"/>
        <v>145</v>
      </c>
      <c r="V62" s="258">
        <f t="shared" si="82"/>
        <v>97</v>
      </c>
      <c r="W62" s="258">
        <f t="shared" si="82"/>
        <v>48</v>
      </c>
      <c r="X62" s="258">
        <f t="shared" si="82"/>
        <v>1079</v>
      </c>
      <c r="Y62" s="258">
        <f t="shared" si="82"/>
        <v>550</v>
      </c>
      <c r="Z62" s="258">
        <f t="shared" si="82"/>
        <v>529</v>
      </c>
    </row>
    <row r="63" spans="1:26" s="148" customFormat="1" ht="22.5" x14ac:dyDescent="0.55000000000000004">
      <c r="A63" s="246" t="s">
        <v>128</v>
      </c>
      <c r="B63" s="238"/>
      <c r="C63" s="238"/>
      <c r="D63" s="238"/>
      <c r="E63" s="238"/>
      <c r="F63" s="239"/>
      <c r="G63" s="239"/>
      <c r="H63" s="239"/>
      <c r="I63" s="239"/>
      <c r="J63" s="239"/>
      <c r="K63" s="239"/>
      <c r="L63" s="239"/>
      <c r="M63" s="239"/>
      <c r="N63" s="239"/>
      <c r="O63" s="239"/>
      <c r="P63" s="239"/>
      <c r="Q63" s="239"/>
      <c r="R63" s="239"/>
      <c r="S63" s="239"/>
      <c r="T63" s="239"/>
      <c r="U63" s="239"/>
      <c r="V63" s="239"/>
      <c r="W63" s="239"/>
      <c r="X63" s="239"/>
      <c r="Y63" s="239"/>
      <c r="Z63" s="240"/>
    </row>
    <row r="64" spans="1:26" s="148" customFormat="1" ht="22.5" x14ac:dyDescent="0.55000000000000004">
      <c r="A64" s="250"/>
      <c r="B64" s="247">
        <v>1</v>
      </c>
      <c r="C64" s="248" t="str">
        <f>แยกชั้นปี!C64</f>
        <v>พยาบาลบัณฑิต</v>
      </c>
      <c r="D64" s="248" t="s">
        <v>130</v>
      </c>
      <c r="E64" s="249" t="s">
        <v>14</v>
      </c>
      <c r="F64" s="259"/>
      <c r="G64" s="259"/>
      <c r="H64" s="259"/>
      <c r="I64" s="259">
        <f t="shared" ref="I64" si="83">SUM(J64:K64)</f>
        <v>55</v>
      </c>
      <c r="J64" s="259">
        <f>แยกชั้นปี!AS64</f>
        <v>4</v>
      </c>
      <c r="K64" s="259">
        <f>แยกชั้นปี!AT64</f>
        <v>51</v>
      </c>
      <c r="L64" s="259">
        <f t="shared" ref="L64" si="84">SUM(M64:N64)</f>
        <v>50</v>
      </c>
      <c r="M64" s="259">
        <f>แยกชั้นปี!AV64</f>
        <v>10</v>
      </c>
      <c r="N64" s="259">
        <f>แยกชั้นปี!AW64</f>
        <v>40</v>
      </c>
      <c r="O64" s="259"/>
      <c r="P64" s="259"/>
      <c r="Q64" s="259"/>
      <c r="R64" s="259"/>
      <c r="S64" s="259"/>
      <c r="T64" s="259"/>
      <c r="U64" s="259"/>
      <c r="V64" s="259"/>
      <c r="W64" s="259"/>
      <c r="X64" s="259">
        <f>SUM(Y64:Z64)</f>
        <v>105</v>
      </c>
      <c r="Y64" s="259">
        <f>J64+M64+P64+S64+V64</f>
        <v>14</v>
      </c>
      <c r="Z64" s="259">
        <f>K64+N64+Q64+T64+W64</f>
        <v>91</v>
      </c>
    </row>
    <row r="65" spans="1:26" s="148" customFormat="1" ht="22.5" x14ac:dyDescent="0.55000000000000004">
      <c r="A65" s="283" t="s">
        <v>131</v>
      </c>
      <c r="B65" s="283"/>
      <c r="C65" s="283"/>
      <c r="D65" s="283"/>
      <c r="E65" s="234"/>
      <c r="F65" s="237"/>
      <c r="G65" s="237"/>
      <c r="H65" s="237"/>
      <c r="I65" s="237">
        <f t="shared" ref="I65:Z65" si="85">I64</f>
        <v>55</v>
      </c>
      <c r="J65" s="237">
        <f t="shared" si="85"/>
        <v>4</v>
      </c>
      <c r="K65" s="237">
        <f t="shared" si="85"/>
        <v>51</v>
      </c>
      <c r="L65" s="237">
        <f t="shared" si="85"/>
        <v>50</v>
      </c>
      <c r="M65" s="237">
        <f t="shared" si="85"/>
        <v>10</v>
      </c>
      <c r="N65" s="237">
        <f t="shared" si="85"/>
        <v>40</v>
      </c>
      <c r="O65" s="237"/>
      <c r="P65" s="237"/>
      <c r="Q65" s="237"/>
      <c r="R65" s="237"/>
      <c r="S65" s="237"/>
      <c r="T65" s="237"/>
      <c r="U65" s="237"/>
      <c r="V65" s="237"/>
      <c r="W65" s="237"/>
      <c r="X65" s="237">
        <f t="shared" si="85"/>
        <v>105</v>
      </c>
      <c r="Y65" s="237">
        <f t="shared" si="85"/>
        <v>14</v>
      </c>
      <c r="Z65" s="237">
        <f t="shared" si="85"/>
        <v>91</v>
      </c>
    </row>
    <row r="66" spans="1:26" s="148" customFormat="1" ht="22.5" x14ac:dyDescent="0.55000000000000004">
      <c r="A66" s="329" t="s">
        <v>69</v>
      </c>
      <c r="B66" s="329"/>
      <c r="C66" s="329"/>
      <c r="D66" s="329"/>
      <c r="E66" s="329"/>
      <c r="F66" s="260">
        <f t="shared" ref="F66:Z66" si="86">F19+F36+F47+F57+F62+F65</f>
        <v>1538</v>
      </c>
      <c r="G66" s="260">
        <f t="shared" si="86"/>
        <v>434</v>
      </c>
      <c r="H66" s="260">
        <f t="shared" si="86"/>
        <v>1104</v>
      </c>
      <c r="I66" s="260">
        <f t="shared" si="86"/>
        <v>1751</v>
      </c>
      <c r="J66" s="260">
        <f t="shared" si="86"/>
        <v>645</v>
      </c>
      <c r="K66" s="260">
        <f t="shared" si="86"/>
        <v>1106</v>
      </c>
      <c r="L66" s="260">
        <f t="shared" si="86"/>
        <v>1875</v>
      </c>
      <c r="M66" s="260">
        <f t="shared" si="86"/>
        <v>629</v>
      </c>
      <c r="N66" s="260">
        <f t="shared" si="86"/>
        <v>1246</v>
      </c>
      <c r="O66" s="260">
        <f t="shared" si="86"/>
        <v>1875</v>
      </c>
      <c r="P66" s="260">
        <f t="shared" si="86"/>
        <v>685</v>
      </c>
      <c r="Q66" s="260">
        <f t="shared" si="86"/>
        <v>1190</v>
      </c>
      <c r="R66" s="260">
        <f t="shared" si="86"/>
        <v>1574</v>
      </c>
      <c r="S66" s="260">
        <f t="shared" si="86"/>
        <v>506</v>
      </c>
      <c r="T66" s="260">
        <f t="shared" si="86"/>
        <v>1068</v>
      </c>
      <c r="U66" s="260">
        <f t="shared" si="86"/>
        <v>1322</v>
      </c>
      <c r="V66" s="260">
        <f t="shared" si="86"/>
        <v>501</v>
      </c>
      <c r="W66" s="260">
        <f t="shared" si="86"/>
        <v>821</v>
      </c>
      <c r="X66" s="260">
        <f t="shared" si="86"/>
        <v>8397</v>
      </c>
      <c r="Y66" s="260">
        <f t="shared" si="86"/>
        <v>2966</v>
      </c>
      <c r="Z66" s="260">
        <f t="shared" si="86"/>
        <v>5431</v>
      </c>
    </row>
  </sheetData>
  <mergeCells count="16">
    <mergeCell ref="A36:E36"/>
    <mergeCell ref="A47:E47"/>
    <mergeCell ref="A57:E57"/>
    <mergeCell ref="A62:E62"/>
    <mergeCell ref="A66:E66"/>
    <mergeCell ref="A65:D65"/>
    <mergeCell ref="I2:Z2"/>
    <mergeCell ref="A19:E19"/>
    <mergeCell ref="F2:H2"/>
    <mergeCell ref="F3:H3"/>
    <mergeCell ref="I3:K3"/>
    <mergeCell ref="L3:N3"/>
    <mergeCell ref="O3:Q3"/>
    <mergeCell ref="R3:T3"/>
    <mergeCell ref="U3:W3"/>
    <mergeCell ref="X3:Z3"/>
  </mergeCells>
  <pageMargins left="0.39370078740157483" right="0.39370078740157483" top="0.39370078740157483" bottom="0.39370078740157483" header="0.51181102362204722" footer="0.51181102362204722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6</vt:i4>
      </vt:variant>
    </vt:vector>
  </HeadingPairs>
  <TitlesOfParts>
    <vt:vector size="14" baseType="lpstr">
      <vt:lpstr>data66</vt:lpstr>
      <vt:lpstr>แยกชั้นปี</vt:lpstr>
      <vt:lpstr>จบปี65</vt:lpstr>
      <vt:lpstr>สรุปแยก</vt:lpstr>
      <vt:lpstr>สรุปรวม</vt:lpstr>
      <vt:lpstr>เผยแพร่ 4</vt:lpstr>
      <vt:lpstr>เผยแพร่ 5</vt:lpstr>
      <vt:lpstr>จัดหางาน</vt:lpstr>
      <vt:lpstr>แยกชั้นปี!Print_Area</vt:lpstr>
      <vt:lpstr>จบปี65!Print_Titles</vt:lpstr>
      <vt:lpstr>จัดหางาน!Print_Titles</vt:lpstr>
      <vt:lpstr>'เผยแพร่ 5'!Print_Titles</vt:lpstr>
      <vt:lpstr>แยกชั้นปี!Print_Titles</vt:lpstr>
      <vt:lpstr>สรุปแยก!Print_Titles</vt:lpstr>
    </vt:vector>
  </TitlesOfParts>
  <Company>www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</dc:creator>
  <cp:lastModifiedBy>Admin</cp:lastModifiedBy>
  <cp:lastPrinted>2023-10-19T04:16:03Z</cp:lastPrinted>
  <dcterms:created xsi:type="dcterms:W3CDTF">2015-10-24T07:41:00Z</dcterms:created>
  <dcterms:modified xsi:type="dcterms:W3CDTF">2023-11-14T01:43:07Z</dcterms:modified>
</cp:coreProperties>
</file>