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395" windowHeight="12270" activeTab="0"/>
  </bookViews>
  <sheets>
    <sheet name="เผยแพร่4" sheetId="1" r:id="rId1"/>
    <sheet name="เผยแพร่5" sheetId="2" r:id="rId2"/>
    <sheet name="แยกชั้นปี" sheetId="3" r:id="rId3"/>
    <sheet name="สรุปแยก" sheetId="4" r:id="rId4"/>
    <sheet name="สรุปรวม" sheetId="5" r:id="rId5"/>
  </sheets>
  <definedNames/>
  <calcPr fullCalcOnLoad="1"/>
</workbook>
</file>

<file path=xl/sharedStrings.xml><?xml version="1.0" encoding="utf-8"?>
<sst xmlns="http://schemas.openxmlformats.org/spreadsheetml/2006/main" count="667" uniqueCount="139">
  <si>
    <t>ปริญญาตรี</t>
  </si>
  <si>
    <t>บัณฑิตศึกษา</t>
  </si>
  <si>
    <t>ภาคปกติ</t>
  </si>
  <si>
    <t>ภาคกศ.บป.</t>
  </si>
  <si>
    <t>ครุศาสตร์</t>
  </si>
  <si>
    <t>นิติศาสตร์</t>
  </si>
  <si>
    <t>การบัญชี</t>
  </si>
  <si>
    <t>รัฐประศาสนศาสตร์</t>
  </si>
  <si>
    <t>วิทยาศาสตร์</t>
  </si>
  <si>
    <t>รวม</t>
  </si>
  <si>
    <t>หลักสูตร</t>
  </si>
  <si>
    <t>ที่</t>
  </si>
  <si>
    <t>ชาย</t>
  </si>
  <si>
    <t>หญิง</t>
  </si>
  <si>
    <t>ครุศาสตรบัณฑิต</t>
  </si>
  <si>
    <t>คณิตศาสตร์</t>
  </si>
  <si>
    <t>วิทยาศาสตรบัณฑิต</t>
  </si>
  <si>
    <t>ศิลปศาสตรบัณฑิต</t>
  </si>
  <si>
    <t>ภาษาอังกฤษธุรกิจ</t>
  </si>
  <si>
    <t>บริหารธุรกิจบัณฑิต</t>
  </si>
  <si>
    <t>การศึกษาปฐมวัย</t>
  </si>
  <si>
    <t>วิทยาการคอมพิวเตอร์</t>
  </si>
  <si>
    <t>การพัฒนาชุมชน</t>
  </si>
  <si>
    <t>ภาษาจีน</t>
  </si>
  <si>
    <t>ภาษาญี่ปุ่น</t>
  </si>
  <si>
    <t>นิติศาสตรบัณฑิต</t>
  </si>
  <si>
    <t>ภาษาอังกฤษ</t>
  </si>
  <si>
    <t>คอมพิวเตอร์ศึกษา</t>
  </si>
  <si>
    <t>ระดับการศึกษา</t>
  </si>
  <si>
    <t>ประกาศนียบัตรบัณฑิต</t>
  </si>
  <si>
    <t>ปริญญาโท</t>
  </si>
  <si>
    <t>การบริหารการศึกษา</t>
  </si>
  <si>
    <t>ประกาศนียบัตรวิชาชีพครู</t>
  </si>
  <si>
    <t>หลักสูตรและการสอน</t>
  </si>
  <si>
    <t>นิเทศศาสตร์ แขนงวิชาการประชาสัมพันธ์</t>
  </si>
  <si>
    <t>การบริหารธุรกิจ</t>
  </si>
  <si>
    <t>การปกครองท้องถิ่น</t>
  </si>
  <si>
    <t>สหวิทยาการเพื่อการพัฒนาท้องถิ่น</t>
  </si>
  <si>
    <t>สังคมศาสตร์เพื่อการพัฒนา</t>
  </si>
  <si>
    <t>หลักสูตรภาษาไทย</t>
  </si>
  <si>
    <t>ครุศาสตรมหาบัณฑิต</t>
  </si>
  <si>
    <t>นิเทศศาสตรบัณฑิต</t>
  </si>
  <si>
    <t>บริหารธุรกิจมหาบัณฑิต</t>
  </si>
  <si>
    <t>บัญชีบัณฑิต</t>
  </si>
  <si>
    <t>รัฐประศาสนศาสตรบัณฑิต</t>
  </si>
  <si>
    <t>รัฐประศาสนศาสตรมหาบัณฑิต</t>
  </si>
  <si>
    <t>ศิลปศาสตรมหาบัณฑิต</t>
  </si>
  <si>
    <t>เทคโนโลยีบัณฑิต</t>
  </si>
  <si>
    <t>ภาษาไทย</t>
  </si>
  <si>
    <t>เทคโนโลยีสารสนเทศ</t>
  </si>
  <si>
    <t>สาธารณสุขชุมชน</t>
  </si>
  <si>
    <t>ภาค</t>
  </si>
  <si>
    <t>กศ.บป.</t>
  </si>
  <si>
    <t>บัณฑิต</t>
  </si>
  <si>
    <t>ปกติ</t>
  </si>
  <si>
    <t>รัฐศาสตร์</t>
  </si>
  <si>
    <t>การจัดการการท่องเที่ยวและการโรงแรม</t>
  </si>
  <si>
    <t>พลศึกษา</t>
  </si>
  <si>
    <t>ดนตรีศึกษา</t>
  </si>
  <si>
    <t>ครุศาสตรดุษฎีบัณฑิต</t>
  </si>
  <si>
    <t>ปริญญาเอก</t>
  </si>
  <si>
    <t>บัญชีมหาบัณฑิต</t>
  </si>
  <si>
    <t>วิศวกรรมซอฟแวร์</t>
  </si>
  <si>
    <t>รัฐศาสตรบัณฑิต</t>
  </si>
  <si>
    <t>รายงานเผยแพร่ 4</t>
  </si>
  <si>
    <t>คณะ/หน่วยงานเทียบเท่า</t>
  </si>
  <si>
    <t>รวมทั้งหมด</t>
  </si>
  <si>
    <t>คณะศิลปศาสตร์และวิทยาศาสตร์</t>
  </si>
  <si>
    <t>สังคมศึกษา</t>
  </si>
  <si>
    <t>การประถมศึกษา</t>
  </si>
  <si>
    <t>รวมสาขานิติศาสตร์</t>
  </si>
  <si>
    <t>นิเทศศาสตร์ แขนงวิชาวิทยุโทรทัศน์และวิทยุกระจายเสียง</t>
  </si>
  <si>
    <t>รวมสาขานิเทศศาสตร์</t>
  </si>
  <si>
    <t>รวมสาขาบริหารธุรกิจ</t>
  </si>
  <si>
    <t>รวมสาขาการบัญชี</t>
  </si>
  <si>
    <t>รวมสาขารัฐประศาสนศาสตร์</t>
  </si>
  <si>
    <t>รวมสาขาศิลปศาสตร์</t>
  </si>
  <si>
    <t>รวมสาขาวิทยาศาสตร์</t>
  </si>
  <si>
    <t>เทคโนโลยี ออกแบบผลิตภัณฑ์อุตสาหกรรม</t>
  </si>
  <si>
    <t>เทคโนโลยี ก่อสร้าง</t>
  </si>
  <si>
    <t>เทคโนโลยี การจัดการอุตสาหกรรม</t>
  </si>
  <si>
    <t>รวมสาขาเทคโนโลยี</t>
  </si>
  <si>
    <t>รวมคณะศิลปศาสตร์และวิทยาศาสตร์</t>
  </si>
  <si>
    <t>รายงานเผยแพร่ 5</t>
  </si>
  <si>
    <t>จำนวนนักศึกษา</t>
  </si>
  <si>
    <t>รวมสาขารัฐศาสตร์</t>
  </si>
  <si>
    <t>วิจัยและประเมินผลการศึกษา</t>
  </si>
  <si>
    <t>ประกาศนียบัตร</t>
  </si>
  <si>
    <t>ศิลปศาสตร์และวิทยาศาสตร์</t>
  </si>
  <si>
    <t>คณะ/วิทยาลัย</t>
  </si>
  <si>
    <t>มนุษย์ศาสตร์และสังคมศาสตร์</t>
  </si>
  <si>
    <t>บริหารธุรกิจและการบัญชี</t>
  </si>
  <si>
    <t>กฎหมายและการปกครอง</t>
  </si>
  <si>
    <t>จำนวนสาขาวิชา</t>
  </si>
  <si>
    <t>การจัดการ</t>
  </si>
  <si>
    <t>การตลาด</t>
  </si>
  <si>
    <t>คอมพิวเตอร์ธุรกิจ</t>
  </si>
  <si>
    <t>จำนวนนักศึกษาจบ (ปีการศึกษา 2556)</t>
  </si>
  <si>
    <t>นักศึกษาจบ (ปีการศึกษา 56)</t>
  </si>
  <si>
    <t>สังคม</t>
  </si>
  <si>
    <t>วิทย์</t>
  </si>
  <si>
    <t>วิทยาศาสตร์การกีฬา</t>
  </si>
  <si>
    <t>วิทยาศาสตร์สิ่งแวดล้อม</t>
  </si>
  <si>
    <t>วิศวกรรมโลจิสติกส์</t>
  </si>
  <si>
    <t>คณะครุศาสตร์</t>
  </si>
  <si>
    <t>รวมคณะครุศาสตร์</t>
  </si>
  <si>
    <t>คณะมนุษยศาสตร์และสังคมศาสตร์</t>
  </si>
  <si>
    <t>รวมคณะมนุษยศาสตร์และสังคมศาสตร์</t>
  </si>
  <si>
    <t>บรรณรักษ์ศาสตร์และสารสนเทศศาสตร์</t>
  </si>
  <si>
    <t>ศิลปะและการออกแบบ</t>
  </si>
  <si>
    <t>บริหารธุรกิจระหว่างประเทศ</t>
  </si>
  <si>
    <t>เศรษฐศาสตร์การเงินการคลัง</t>
  </si>
  <si>
    <t>รวมคณะบริหารธุรกิจและการบัญชี</t>
  </si>
  <si>
    <t>คณะบริหารธุรกิจและการบัญชี</t>
  </si>
  <si>
    <t>วิทยาลัยกฎหมายและการปกครอง</t>
  </si>
  <si>
    <t>รวมวิทยาลัยกฎหมายและการปกครอง</t>
  </si>
  <si>
    <t>สาขาวิชา/แขนงวิชา</t>
  </si>
  <si>
    <t>ปี 1 (2557)</t>
  </si>
  <si>
    <t>ปี 2 (2556)</t>
  </si>
  <si>
    <t>ปี 3 (2555)</t>
  </si>
  <si>
    <t>ปี 4 (2554)</t>
  </si>
  <si>
    <t>ปี 5 (2553)</t>
  </si>
  <si>
    <t>รวมทุกชั้นปี</t>
  </si>
  <si>
    <t>ระดับ</t>
  </si>
  <si>
    <t>การศึกษา</t>
  </si>
  <si>
    <t>นักศึกษา ภาคปกติ</t>
  </si>
  <si>
    <t>นักศึกษา ภาค กศ.บป. (เสาร์ - อาทิตย์)</t>
  </si>
  <si>
    <t>ผู้สำเร็จการศึกษา</t>
  </si>
  <si>
    <t>ปีการศึกษา 2556</t>
  </si>
  <si>
    <t>จำนวนนักศึกษาเข้าใหม่ ( 20 ก.ย. 57)</t>
  </si>
  <si>
    <t>จำนวนนักศึกษาทั้งหมด ( 28 ก.พ. 58)</t>
  </si>
  <si>
    <t>สถิติจำนวนนักศึกษา จำแนกตามคณะ/วิทยาลัย ประจำปีการศึกษา 2557 (ข้อมูล ณ วันที่ 28 ก.พ. 2557)</t>
  </si>
  <si>
    <t>สถิติจำนวนนักศึกษา จำแนกตามคณะ/วิทยาลัย ประจำปีการศึกษา 2557 (ข้อมูล ณ วันที่ 28 ก.พ. 2558)</t>
  </si>
  <si>
    <r>
      <t>หมายเหตุ</t>
    </r>
    <r>
      <rPr>
        <sz val="16"/>
        <rFont val="TH Niramit AS"/>
        <family val="0"/>
      </rPr>
      <t xml:space="preserve"> : ข้อมูล ณ วันที่ 28 กุมภาพันธ์  2558 มหาวิทยาลัยราชภัฏศรีสะเกษ</t>
    </r>
  </si>
  <si>
    <t>รายงานจำนวนนิสิต/นักศึกษาทั้งหมด ภาคการศึกษา 2/2557 จำแนกตามคณะ สาขาวิชา ระดับการศึกษา และเพศ</t>
  </si>
  <si>
    <t>รายงานข้อมูลหลักสูตร ภาคการศึกษา 2/2557 จำแนกตามคณะ หลักสูตร สาขาวิชา และระดับการศึกษา</t>
  </si>
  <si>
    <r>
      <t>หมายเหตุ</t>
    </r>
    <r>
      <rPr>
        <sz val="16"/>
        <rFont val="TH Niramit AS"/>
        <family val="0"/>
      </rPr>
      <t xml:space="preserve"> : ข้อมูล ณ วันที่ 28 กุมภาพันธ์  2558  มหาวิทยาลัยราชภัฏศรีสะเกษ</t>
    </r>
  </si>
  <si>
    <t>จำนวนนักศึกษาเข้าใหม่ (20 ก.ย. 57)</t>
  </si>
  <si>
    <t>จำนวนนักศึกษาทั่งหมด ( 28 ก.พ. 58)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</si>
</sst>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_-;\-* #,##0.0_-;_-* &quot;-&quot;??_-;_-@_-"/>
  </numFmts>
  <fonts count="33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4"/>
      <name val="AngsanaUPC"/>
      <family val="0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Arial"/>
      <family val="0"/>
    </font>
    <font>
      <sz val="16"/>
      <name val="TH Niramit AS"/>
      <family val="0"/>
    </font>
    <font>
      <b/>
      <sz val="18"/>
      <name val="TH Niramit AS"/>
      <family val="0"/>
    </font>
    <font>
      <b/>
      <sz val="16"/>
      <name val="TH Niramit AS"/>
      <family val="0"/>
    </font>
    <font>
      <sz val="10"/>
      <name val="TH Niramit AS"/>
      <family val="0"/>
    </font>
    <font>
      <sz val="14"/>
      <name val="TH Niramit AS"/>
      <family val="0"/>
    </font>
    <font>
      <b/>
      <sz val="14"/>
      <name val="TH Niramit AS"/>
      <family val="0"/>
    </font>
    <font>
      <b/>
      <sz val="20"/>
      <name val="TH SarabunPSK"/>
      <family val="2"/>
    </font>
    <font>
      <b/>
      <sz val="16"/>
      <name val="TH SarabunPSK"/>
      <family val="2"/>
    </font>
    <font>
      <sz val="18"/>
      <name val="TH Niramit AS"/>
      <family val="0"/>
    </font>
    <font>
      <sz val="16"/>
      <name val="TH SarabunPSK"/>
      <family val="2"/>
    </font>
    <font>
      <sz val="16"/>
      <name val="Arial"/>
      <family val="0"/>
    </font>
    <font>
      <b/>
      <sz val="18"/>
      <name val="TH SarabunPSK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2" borderId="2" applyNumberFormat="0" applyAlignment="0" applyProtection="0"/>
    <xf numFmtId="0" fontId="6" fillId="0" borderId="3" applyNumberFormat="0" applyFill="0" applyAlignment="0" applyProtection="0"/>
    <xf numFmtId="0" fontId="10" fillId="6" borderId="0" applyNumberFormat="0" applyBorder="0" applyAlignment="0" applyProtection="0"/>
    <xf numFmtId="0" fontId="11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0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1" fillId="0" borderId="0" xfId="47" applyFont="1" applyFill="1" applyBorder="1">
      <alignment/>
      <protection/>
    </xf>
    <xf numFmtId="0" fontId="21" fillId="0" borderId="0" xfId="47" applyFont="1" applyFill="1" applyAlignment="1">
      <alignment shrinkToFit="1"/>
      <protection/>
    </xf>
    <xf numFmtId="0" fontId="21" fillId="0" borderId="0" xfId="47" applyFont="1" applyFill="1" applyAlignment="1">
      <alignment horizontal="right"/>
      <protection/>
    </xf>
    <xf numFmtId="0" fontId="21" fillId="0" borderId="0" xfId="47" applyFont="1" applyFill="1" applyAlignment="1">
      <alignment horizontal="right" shrinkToFit="1"/>
      <protection/>
    </xf>
    <xf numFmtId="0" fontId="23" fillId="0" borderId="0" xfId="47" applyFont="1" applyFill="1" applyBorder="1" applyAlignment="1">
      <alignment horizontal="center"/>
      <protection/>
    </xf>
    <xf numFmtId="0" fontId="23" fillId="0" borderId="0" xfId="47" applyFont="1" applyFill="1" applyAlignment="1">
      <alignment horizontal="center" shrinkToFit="1"/>
      <protection/>
    </xf>
    <xf numFmtId="0" fontId="23" fillId="0" borderId="10" xfId="47" applyFont="1" applyFill="1" applyBorder="1" applyAlignment="1">
      <alignment horizontal="center" vertical="center" shrinkToFit="1"/>
      <protection/>
    </xf>
    <xf numFmtId="0" fontId="23" fillId="0" borderId="11" xfId="47" applyFont="1" applyFill="1" applyBorder="1" applyAlignment="1">
      <alignment horizontal="center" vertical="center" shrinkToFit="1"/>
      <protection/>
    </xf>
    <xf numFmtId="0" fontId="23" fillId="18" borderId="12" xfId="47" applyFont="1" applyFill="1" applyBorder="1" applyAlignment="1">
      <alignment horizontal="center" vertical="center"/>
      <protection/>
    </xf>
    <xf numFmtId="0" fontId="23" fillId="18" borderId="13" xfId="47" applyFont="1" applyFill="1" applyBorder="1" applyAlignment="1">
      <alignment horizontal="center" vertical="center"/>
      <protection/>
    </xf>
    <xf numFmtId="187" fontId="21" fillId="18" borderId="13" xfId="33" applyNumberFormat="1" applyFont="1" applyFill="1" applyBorder="1" applyAlignment="1">
      <alignment horizontal="center" vertical="center" shrinkToFit="1"/>
    </xf>
    <xf numFmtId="187" fontId="21" fillId="18" borderId="14" xfId="33" applyNumberFormat="1" applyFont="1" applyFill="1" applyBorder="1" applyAlignment="1">
      <alignment horizontal="center" vertical="center" shrinkToFit="1"/>
    </xf>
    <xf numFmtId="0" fontId="23" fillId="0" borderId="15" xfId="47" applyFont="1" applyFill="1" applyBorder="1" applyAlignment="1">
      <alignment horizontal="center" vertical="center"/>
      <protection/>
    </xf>
    <xf numFmtId="49" fontId="21" fillId="0" borderId="16" xfId="0" applyNumberFormat="1" applyFont="1" applyFill="1" applyBorder="1" applyAlignment="1">
      <alignment horizontal="left" shrinkToFit="1"/>
    </xf>
    <xf numFmtId="187" fontId="21" fillId="0" borderId="16" xfId="33" applyNumberFormat="1" applyFont="1" applyFill="1" applyBorder="1" applyAlignment="1">
      <alignment horizontal="center" vertical="center" shrinkToFit="1"/>
    </xf>
    <xf numFmtId="187" fontId="23" fillId="0" borderId="16" xfId="33" applyNumberFormat="1" applyFont="1" applyFill="1" applyBorder="1" applyAlignment="1">
      <alignment horizontal="right" vertical="center" shrinkToFit="1"/>
    </xf>
    <xf numFmtId="187" fontId="21" fillId="0" borderId="17" xfId="33" applyNumberFormat="1" applyFont="1" applyFill="1" applyBorder="1" applyAlignment="1">
      <alignment horizontal="center" vertical="center" shrinkToFit="1"/>
    </xf>
    <xf numFmtId="187" fontId="21" fillId="0" borderId="18" xfId="33" applyNumberFormat="1" applyFont="1" applyFill="1" applyBorder="1" applyAlignment="1">
      <alignment horizontal="right" vertical="center" shrinkToFit="1"/>
    </xf>
    <xf numFmtId="187" fontId="21" fillId="0" borderId="16" xfId="33" applyNumberFormat="1" applyFont="1" applyFill="1" applyBorder="1" applyAlignment="1">
      <alignment horizontal="right" vertical="center" shrinkToFit="1"/>
    </xf>
    <xf numFmtId="187" fontId="23" fillId="0" borderId="19" xfId="33" applyNumberFormat="1" applyFont="1" applyFill="1" applyBorder="1" applyAlignment="1">
      <alignment horizontal="right" vertical="center" shrinkToFit="1"/>
    </xf>
    <xf numFmtId="49" fontId="21" fillId="0" borderId="20" xfId="0" applyNumberFormat="1" applyFont="1" applyFill="1" applyBorder="1" applyAlignment="1">
      <alignment horizontal="left" shrinkToFit="1"/>
    </xf>
    <xf numFmtId="187" fontId="21" fillId="0" borderId="20" xfId="33" applyNumberFormat="1" applyFont="1" applyFill="1" applyBorder="1" applyAlignment="1">
      <alignment horizontal="center" vertical="center" shrinkToFit="1"/>
    </xf>
    <xf numFmtId="187" fontId="23" fillId="0" borderId="20" xfId="33" applyNumberFormat="1" applyFont="1" applyFill="1" applyBorder="1" applyAlignment="1">
      <alignment horizontal="right" vertical="center" shrinkToFit="1"/>
    </xf>
    <xf numFmtId="187" fontId="21" fillId="0" borderId="21" xfId="33" applyNumberFormat="1" applyFont="1" applyFill="1" applyBorder="1" applyAlignment="1">
      <alignment horizontal="center" vertical="center" shrinkToFit="1"/>
    </xf>
    <xf numFmtId="187" fontId="21" fillId="0" borderId="22" xfId="33" applyNumberFormat="1" applyFont="1" applyFill="1" applyBorder="1" applyAlignment="1">
      <alignment horizontal="right" vertical="center" shrinkToFit="1"/>
    </xf>
    <xf numFmtId="187" fontId="21" fillId="0" borderId="20" xfId="33" applyNumberFormat="1" applyFont="1" applyFill="1" applyBorder="1" applyAlignment="1">
      <alignment horizontal="right" vertical="center" shrinkToFit="1"/>
    </xf>
    <xf numFmtId="187" fontId="23" fillId="0" borderId="23" xfId="33" applyNumberFormat="1" applyFont="1" applyFill="1" applyBorder="1" applyAlignment="1">
      <alignment horizontal="right" vertical="center" shrinkToFit="1"/>
    </xf>
    <xf numFmtId="187" fontId="23" fillId="18" borderId="24" xfId="33" applyNumberFormat="1" applyFont="1" applyFill="1" applyBorder="1" applyAlignment="1">
      <alignment horizontal="center" vertical="center" shrinkToFit="1"/>
    </xf>
    <xf numFmtId="49" fontId="23" fillId="18" borderId="13" xfId="0" applyNumberFormat="1" applyFont="1" applyFill="1" applyBorder="1" applyAlignment="1">
      <alignment horizontal="center" shrinkToFit="1"/>
    </xf>
    <xf numFmtId="187" fontId="23" fillId="18" borderId="13" xfId="33" applyNumberFormat="1" applyFont="1" applyFill="1" applyBorder="1" applyAlignment="1">
      <alignment horizontal="right" vertical="center" shrinkToFit="1"/>
    </xf>
    <xf numFmtId="187" fontId="23" fillId="18" borderId="14" xfId="33" applyNumberFormat="1" applyFont="1" applyFill="1" applyBorder="1" applyAlignment="1">
      <alignment horizontal="center" vertical="center" shrinkToFit="1"/>
    </xf>
    <xf numFmtId="0" fontId="21" fillId="0" borderId="15" xfId="47" applyFont="1" applyFill="1" applyBorder="1" applyAlignment="1">
      <alignment vertical="center" shrinkToFit="1"/>
      <protection/>
    </xf>
    <xf numFmtId="187" fontId="21" fillId="0" borderId="21" xfId="33" applyNumberFormat="1" applyFont="1" applyFill="1" applyBorder="1" applyAlignment="1">
      <alignment horizontal="right" vertical="center" shrinkToFit="1"/>
    </xf>
    <xf numFmtId="187" fontId="23" fillId="0" borderId="21" xfId="33" applyNumberFormat="1" applyFont="1" applyFill="1" applyBorder="1" applyAlignment="1">
      <alignment horizontal="right" vertical="center" shrinkToFit="1"/>
    </xf>
    <xf numFmtId="49" fontId="21" fillId="0" borderId="25" xfId="0" applyNumberFormat="1" applyFont="1" applyFill="1" applyBorder="1" applyAlignment="1">
      <alignment horizontal="left" shrinkToFit="1"/>
    </xf>
    <xf numFmtId="187" fontId="21" fillId="0" borderId="25" xfId="33" applyNumberFormat="1" applyFont="1" applyFill="1" applyBorder="1" applyAlignment="1">
      <alignment horizontal="right" vertical="center" shrinkToFit="1"/>
    </xf>
    <xf numFmtId="187" fontId="23" fillId="0" borderId="25" xfId="33" applyNumberFormat="1" applyFont="1" applyFill="1" applyBorder="1" applyAlignment="1">
      <alignment horizontal="right" vertical="center" shrinkToFit="1"/>
    </xf>
    <xf numFmtId="187" fontId="21" fillId="0" borderId="26" xfId="33" applyNumberFormat="1" applyFont="1" applyFill="1" applyBorder="1" applyAlignment="1">
      <alignment horizontal="right" vertical="center" shrinkToFit="1"/>
    </xf>
    <xf numFmtId="187" fontId="21" fillId="0" borderId="27" xfId="33" applyNumberFormat="1" applyFont="1" applyFill="1" applyBorder="1" applyAlignment="1">
      <alignment horizontal="right" vertical="center" shrinkToFit="1"/>
    </xf>
    <xf numFmtId="187" fontId="23" fillId="0" borderId="28" xfId="33" applyNumberFormat="1" applyFont="1" applyFill="1" applyBorder="1" applyAlignment="1">
      <alignment horizontal="right" vertical="center" shrinkToFit="1"/>
    </xf>
    <xf numFmtId="187" fontId="23" fillId="18" borderId="24" xfId="33" applyNumberFormat="1" applyFont="1" applyFill="1" applyBorder="1" applyAlignment="1">
      <alignment horizontal="right" vertical="center" shrinkToFit="1"/>
    </xf>
    <xf numFmtId="187" fontId="21" fillId="18" borderId="13" xfId="33" applyNumberFormat="1" applyFont="1" applyFill="1" applyBorder="1" applyAlignment="1">
      <alignment horizontal="right" vertical="center" shrinkToFit="1"/>
    </xf>
    <xf numFmtId="187" fontId="23" fillId="18" borderId="14" xfId="33" applyNumberFormat="1" applyFont="1" applyFill="1" applyBorder="1" applyAlignment="1">
      <alignment horizontal="right" vertical="center" shrinkToFit="1"/>
    </xf>
    <xf numFmtId="187" fontId="21" fillId="0" borderId="17" xfId="33" applyNumberFormat="1" applyFont="1" applyFill="1" applyBorder="1" applyAlignment="1">
      <alignment horizontal="right" vertical="center" shrinkToFit="1"/>
    </xf>
    <xf numFmtId="49" fontId="21" fillId="0" borderId="16" xfId="0" applyNumberFormat="1" applyFont="1" applyFill="1" applyBorder="1" applyAlignment="1">
      <alignment shrinkToFit="1"/>
    </xf>
    <xf numFmtId="0" fontId="23" fillId="0" borderId="15" xfId="47" applyFont="1" applyFill="1" applyBorder="1" applyAlignment="1">
      <alignment vertical="center" shrinkToFit="1"/>
      <protection/>
    </xf>
    <xf numFmtId="0" fontId="21" fillId="18" borderId="12" xfId="47" applyFont="1" applyFill="1" applyBorder="1" applyAlignment="1">
      <alignment vertical="center" shrinkToFit="1"/>
      <protection/>
    </xf>
    <xf numFmtId="0" fontId="23" fillId="18" borderId="13" xfId="47" applyFont="1" applyFill="1" applyBorder="1" applyAlignment="1">
      <alignment horizontal="center" shrinkToFit="1"/>
      <protection/>
    </xf>
    <xf numFmtId="0" fontId="21" fillId="0" borderId="0" xfId="47" applyFont="1" applyFill="1" applyBorder="1" applyAlignment="1">
      <alignment vertical="center" shrinkToFit="1"/>
      <protection/>
    </xf>
    <xf numFmtId="0" fontId="21" fillId="0" borderId="0" xfId="47" applyFont="1" applyFill="1" applyBorder="1" applyAlignment="1">
      <alignment horizontal="center" shrinkToFit="1"/>
      <protection/>
    </xf>
    <xf numFmtId="187" fontId="21" fillId="0" borderId="0" xfId="33" applyNumberFormat="1" applyFont="1" applyFill="1" applyBorder="1" applyAlignment="1">
      <alignment horizontal="right" vertical="center" shrinkToFit="1"/>
    </xf>
    <xf numFmtId="0" fontId="23" fillId="0" borderId="0" xfId="0" applyFont="1" applyAlignment="1">
      <alignment horizontal="left" vertical="center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187" fontId="21" fillId="0" borderId="0" xfId="33" applyNumberFormat="1" applyFont="1" applyFill="1" applyAlignment="1">
      <alignment horizontal="center"/>
    </xf>
    <xf numFmtId="0" fontId="23" fillId="18" borderId="29" xfId="47" applyFont="1" applyFill="1" applyBorder="1">
      <alignment/>
      <protection/>
    </xf>
    <xf numFmtId="0" fontId="25" fillId="0" borderId="0" xfId="47" applyFont="1" applyFill="1">
      <alignment/>
      <protection/>
    </xf>
    <xf numFmtId="0" fontId="25" fillId="0" borderId="0" xfId="47" applyFont="1" applyFill="1" applyAlignment="1">
      <alignment horizontal="center"/>
      <protection/>
    </xf>
    <xf numFmtId="187" fontId="25" fillId="0" borderId="0" xfId="33" applyNumberFormat="1" applyFont="1" applyFill="1" applyAlignment="1">
      <alignment horizontal="center"/>
    </xf>
    <xf numFmtId="0" fontId="26" fillId="0" borderId="0" xfId="47" applyFont="1" applyFill="1" applyBorder="1" applyAlignment="1">
      <alignment horizontal="center"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30" xfId="0" applyFont="1" applyBorder="1" applyAlignment="1">
      <alignment/>
    </xf>
    <xf numFmtId="0" fontId="25" fillId="0" borderId="30" xfId="0" applyFont="1" applyBorder="1" applyAlignment="1">
      <alignment horizontal="center"/>
    </xf>
    <xf numFmtId="0" fontId="25" fillId="18" borderId="31" xfId="0" applyFont="1" applyFill="1" applyBorder="1" applyAlignment="1">
      <alignment/>
    </xf>
    <xf numFmtId="0" fontId="25" fillId="18" borderId="32" xfId="0" applyFont="1" applyFill="1" applyBorder="1" applyAlignment="1">
      <alignment horizontal="center"/>
    </xf>
    <xf numFmtId="0" fontId="25" fillId="0" borderId="29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4" xfId="0" applyFont="1" applyBorder="1" applyAlignment="1">
      <alignment/>
    </xf>
    <xf numFmtId="0" fontId="23" fillId="18" borderId="35" xfId="47" applyFont="1" applyFill="1" applyBorder="1">
      <alignment/>
      <protection/>
    </xf>
    <xf numFmtId="0" fontId="21" fillId="18" borderId="31" xfId="47" applyFont="1" applyFill="1" applyBorder="1">
      <alignment/>
      <protection/>
    </xf>
    <xf numFmtId="3" fontId="21" fillId="18" borderId="31" xfId="47" applyNumberFormat="1" applyFont="1" applyFill="1" applyBorder="1" applyAlignment="1">
      <alignment horizontal="left"/>
      <protection/>
    </xf>
    <xf numFmtId="187" fontId="21" fillId="18" borderId="32" xfId="33" applyNumberFormat="1" applyFont="1" applyFill="1" applyBorder="1" applyAlignment="1">
      <alignment horizontal="center"/>
    </xf>
    <xf numFmtId="0" fontId="21" fillId="0" borderId="36" xfId="47" applyFont="1" applyFill="1" applyBorder="1">
      <alignment/>
      <protection/>
    </xf>
    <xf numFmtId="0" fontId="21" fillId="0" borderId="37" xfId="47" applyFont="1" applyFill="1" applyBorder="1">
      <alignment/>
      <protection/>
    </xf>
    <xf numFmtId="0" fontId="21" fillId="0" borderId="38" xfId="47" applyFont="1" applyFill="1" applyBorder="1">
      <alignment/>
      <protection/>
    </xf>
    <xf numFmtId="49" fontId="21" fillId="0" borderId="38" xfId="47" applyNumberFormat="1" applyFont="1" applyFill="1" applyBorder="1">
      <alignment/>
      <protection/>
    </xf>
    <xf numFmtId="0" fontId="21" fillId="0" borderId="38" xfId="0" applyFont="1" applyBorder="1" applyAlignment="1">
      <alignment/>
    </xf>
    <xf numFmtId="49" fontId="21" fillId="0" borderId="38" xfId="0" applyNumberFormat="1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/>
    </xf>
    <xf numFmtId="49" fontId="21" fillId="0" borderId="39" xfId="47" applyNumberFormat="1" applyFont="1" applyFill="1" applyBorder="1">
      <alignment/>
      <protection/>
    </xf>
    <xf numFmtId="49" fontId="21" fillId="0" borderId="39" xfId="0" applyNumberFormat="1" applyFont="1" applyBorder="1" applyAlignment="1">
      <alignment/>
    </xf>
    <xf numFmtId="0" fontId="21" fillId="0" borderId="39" xfId="47" applyFont="1" applyFill="1" applyBorder="1">
      <alignment/>
      <protection/>
    </xf>
    <xf numFmtId="0" fontId="21" fillId="0" borderId="39" xfId="0" applyFont="1" applyBorder="1" applyAlignment="1">
      <alignment horizontal="center"/>
    </xf>
    <xf numFmtId="0" fontId="23" fillId="18" borderId="30" xfId="47" applyFont="1" applyFill="1" applyBorder="1">
      <alignment/>
      <protection/>
    </xf>
    <xf numFmtId="0" fontId="21" fillId="18" borderId="31" xfId="0" applyFont="1" applyFill="1" applyBorder="1" applyAlignment="1">
      <alignment/>
    </xf>
    <xf numFmtId="0" fontId="21" fillId="18" borderId="32" xfId="0" applyFont="1" applyFill="1" applyBorder="1" applyAlignment="1">
      <alignment horizontal="center"/>
    </xf>
    <xf numFmtId="0" fontId="21" fillId="0" borderId="37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8" xfId="47" applyFont="1" applyFill="1" applyBorder="1" applyAlignment="1">
      <alignment horizontal="left"/>
      <protection/>
    </xf>
    <xf numFmtId="0" fontId="21" fillId="0" borderId="34" xfId="0" applyFont="1" applyBorder="1" applyAlignment="1">
      <alignment/>
    </xf>
    <xf numFmtId="0" fontId="21" fillId="0" borderId="39" xfId="47" applyFont="1" applyFill="1" applyBorder="1" applyAlignment="1">
      <alignment horizontal="left"/>
      <protection/>
    </xf>
    <xf numFmtId="0" fontId="21" fillId="0" borderId="36" xfId="0" applyFont="1" applyBorder="1" applyAlignment="1">
      <alignment/>
    </xf>
    <xf numFmtId="0" fontId="21" fillId="18" borderId="0" xfId="0" applyFont="1" applyFill="1" applyBorder="1" applyAlignment="1">
      <alignment/>
    </xf>
    <xf numFmtId="0" fontId="21" fillId="18" borderId="40" xfId="0" applyFont="1" applyFill="1" applyBorder="1" applyAlignment="1">
      <alignment horizontal="center"/>
    </xf>
    <xf numFmtId="0" fontId="21" fillId="0" borderId="41" xfId="0" applyFont="1" applyBorder="1" applyAlignment="1">
      <alignment/>
    </xf>
    <xf numFmtId="49" fontId="21" fillId="0" borderId="37" xfId="0" applyNumberFormat="1" applyFont="1" applyBorder="1" applyAlignment="1">
      <alignment/>
    </xf>
    <xf numFmtId="0" fontId="21" fillId="0" borderId="37" xfId="0" applyFont="1" applyBorder="1" applyAlignment="1">
      <alignment horizontal="center"/>
    </xf>
    <xf numFmtId="0" fontId="23" fillId="0" borderId="35" xfId="47" applyFont="1" applyFill="1" applyBorder="1">
      <alignment/>
      <protection/>
    </xf>
    <xf numFmtId="0" fontId="21" fillId="0" borderId="31" xfId="0" applyFont="1" applyBorder="1" applyAlignment="1">
      <alignment/>
    </xf>
    <xf numFmtId="187" fontId="21" fillId="0" borderId="32" xfId="33" applyNumberFormat="1" applyFont="1" applyBorder="1" applyAlignment="1">
      <alignment horizontal="center"/>
    </xf>
    <xf numFmtId="49" fontId="21" fillId="0" borderId="37" xfId="47" applyNumberFormat="1" applyFont="1" applyFill="1" applyBorder="1">
      <alignment/>
      <protection/>
    </xf>
    <xf numFmtId="1" fontId="21" fillId="0" borderId="37" xfId="33" applyNumberFormat="1" applyFont="1" applyFill="1" applyBorder="1" applyAlignment="1">
      <alignment horizontal="center"/>
    </xf>
    <xf numFmtId="0" fontId="21" fillId="0" borderId="31" xfId="47" applyFont="1" applyFill="1" applyBorder="1">
      <alignment/>
      <protection/>
    </xf>
    <xf numFmtId="3" fontId="21" fillId="0" borderId="31" xfId="47" applyNumberFormat="1" applyFont="1" applyFill="1" applyBorder="1" applyAlignment="1">
      <alignment horizontal="left"/>
      <protection/>
    </xf>
    <xf numFmtId="187" fontId="21" fillId="0" borderId="32" xfId="33" applyNumberFormat="1" applyFont="1" applyFill="1" applyBorder="1" applyAlignment="1">
      <alignment horizontal="center"/>
    </xf>
    <xf numFmtId="0" fontId="23" fillId="0" borderId="29" xfId="47" applyFont="1" applyFill="1" applyBorder="1" applyAlignment="1">
      <alignment horizontal="center" vertical="center"/>
      <protection/>
    </xf>
    <xf numFmtId="187" fontId="23" fillId="0" borderId="29" xfId="33" applyNumberFormat="1" applyFont="1" applyFill="1" applyBorder="1" applyAlignment="1">
      <alignment horizontal="center" vertical="center" wrapText="1"/>
    </xf>
    <xf numFmtId="187" fontId="21" fillId="0" borderId="25" xfId="33" applyNumberFormat="1" applyFont="1" applyFill="1" applyBorder="1" applyAlignment="1">
      <alignment horizontal="center" vertical="center" shrinkToFit="1"/>
    </xf>
    <xf numFmtId="187" fontId="21" fillId="0" borderId="26" xfId="33" applyNumberFormat="1" applyFont="1" applyFill="1" applyBorder="1" applyAlignment="1">
      <alignment horizontal="center" vertical="center" shrinkToFit="1"/>
    </xf>
    <xf numFmtId="0" fontId="23" fillId="19" borderId="30" xfId="47" applyFont="1" applyFill="1" applyBorder="1" applyAlignment="1">
      <alignment horizontal="center" shrinkToFit="1"/>
      <protection/>
    </xf>
    <xf numFmtId="187" fontId="23" fillId="19" borderId="30" xfId="33" applyNumberFormat="1" applyFont="1" applyFill="1" applyBorder="1" applyAlignment="1">
      <alignment horizontal="center" vertical="center" shrinkToFit="1"/>
    </xf>
    <xf numFmtId="0" fontId="23" fillId="19" borderId="30" xfId="47" applyFont="1" applyFill="1" applyBorder="1" applyAlignment="1">
      <alignment horizontal="center" vertical="center"/>
      <protection/>
    </xf>
    <xf numFmtId="187" fontId="23" fillId="19" borderId="30" xfId="33" applyNumberFormat="1" applyFont="1" applyFill="1" applyBorder="1" applyAlignment="1">
      <alignment horizontal="right" vertical="center" shrinkToFit="1"/>
    </xf>
    <xf numFmtId="49" fontId="21" fillId="0" borderId="33" xfId="0" applyNumberFormat="1" applyFont="1" applyFill="1" applyBorder="1" applyAlignment="1">
      <alignment horizontal="left" shrinkToFit="1"/>
    </xf>
    <xf numFmtId="187" fontId="21" fillId="0" borderId="33" xfId="33" applyNumberFormat="1" applyFont="1" applyFill="1" applyBorder="1" applyAlignment="1">
      <alignment horizontal="right" vertical="center" shrinkToFit="1"/>
    </xf>
    <xf numFmtId="187" fontId="23" fillId="0" borderId="33" xfId="33" applyNumberFormat="1" applyFont="1" applyFill="1" applyBorder="1" applyAlignment="1">
      <alignment horizontal="right" vertical="center" shrinkToFit="1"/>
    </xf>
    <xf numFmtId="187" fontId="21" fillId="0" borderId="36" xfId="33" applyNumberFormat="1" applyFont="1" applyFill="1" applyBorder="1" applyAlignment="1">
      <alignment horizontal="right" vertical="center" shrinkToFit="1"/>
    </xf>
    <xf numFmtId="187" fontId="21" fillId="0" borderId="15" xfId="33" applyNumberFormat="1" applyFont="1" applyFill="1" applyBorder="1" applyAlignment="1">
      <alignment horizontal="right" vertical="center" shrinkToFit="1"/>
    </xf>
    <xf numFmtId="187" fontId="23" fillId="0" borderId="42" xfId="33" applyNumberFormat="1" applyFont="1" applyFill="1" applyBorder="1" applyAlignment="1">
      <alignment horizontal="right" vertical="center" shrinkToFit="1"/>
    </xf>
    <xf numFmtId="49" fontId="23" fillId="19" borderId="29" xfId="0" applyNumberFormat="1" applyFont="1" applyFill="1" applyBorder="1" applyAlignment="1">
      <alignment horizontal="center" shrinkToFit="1"/>
    </xf>
    <xf numFmtId="187" fontId="23" fillId="19" borderId="29" xfId="33" applyNumberFormat="1" applyFont="1" applyFill="1" applyBorder="1" applyAlignment="1">
      <alignment horizontal="center" vertical="center" shrinkToFit="1"/>
    </xf>
    <xf numFmtId="187" fontId="23" fillId="19" borderId="29" xfId="33" applyNumberFormat="1" applyFont="1" applyFill="1" applyBorder="1" applyAlignment="1">
      <alignment horizontal="right" vertical="center" shrinkToFit="1"/>
    </xf>
    <xf numFmtId="0" fontId="23" fillId="19" borderId="29" xfId="47" applyFont="1" applyFill="1" applyBorder="1" applyAlignment="1">
      <alignment horizontal="center" shrinkToFit="1"/>
      <protection/>
    </xf>
    <xf numFmtId="0" fontId="25" fillId="7" borderId="30" xfId="0" applyFont="1" applyFill="1" applyBorder="1" applyAlignment="1">
      <alignment horizontal="center"/>
    </xf>
    <xf numFmtId="0" fontId="25" fillId="18" borderId="35" xfId="0" applyFont="1" applyFill="1" applyBorder="1" applyAlignment="1">
      <alignment/>
    </xf>
    <xf numFmtId="0" fontId="25" fillId="18" borderId="31" xfId="0" applyFont="1" applyFill="1" applyBorder="1" applyAlignment="1">
      <alignment horizontal="center"/>
    </xf>
    <xf numFmtId="0" fontId="25" fillId="19" borderId="30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25" fillId="19" borderId="43" xfId="0" applyFont="1" applyFill="1" applyBorder="1" applyAlignment="1">
      <alignment/>
    </xf>
    <xf numFmtId="0" fontId="25" fillId="19" borderId="44" xfId="0" applyFont="1" applyFill="1" applyBorder="1" applyAlignment="1">
      <alignment/>
    </xf>
    <xf numFmtId="0" fontId="25" fillId="19" borderId="29" xfId="0" applyFont="1" applyFill="1" applyBorder="1" applyAlignment="1">
      <alignment horizontal="center"/>
    </xf>
    <xf numFmtId="0" fontId="25" fillId="19" borderId="36" xfId="0" applyFont="1" applyFill="1" applyBorder="1" applyAlignment="1">
      <alignment/>
    </xf>
    <xf numFmtId="0" fontId="25" fillId="19" borderId="40" xfId="0" applyFont="1" applyFill="1" applyBorder="1" applyAlignment="1">
      <alignment horizontal="center"/>
    </xf>
    <xf numFmtId="0" fontId="25" fillId="19" borderId="33" xfId="0" applyFont="1" applyFill="1" applyBorder="1" applyAlignment="1">
      <alignment horizontal="center"/>
    </xf>
    <xf numFmtId="0" fontId="25" fillId="19" borderId="41" xfId="0" applyFont="1" applyFill="1" applyBorder="1" applyAlignment="1">
      <alignment/>
    </xf>
    <xf numFmtId="0" fontId="25" fillId="19" borderId="45" xfId="0" applyFont="1" applyFill="1" applyBorder="1" applyAlignment="1">
      <alignment/>
    </xf>
    <xf numFmtId="0" fontId="25" fillId="19" borderId="34" xfId="0" applyFont="1" applyFill="1" applyBorder="1" applyAlignment="1">
      <alignment horizontal="center"/>
    </xf>
    <xf numFmtId="0" fontId="30" fillId="0" borderId="30" xfId="0" applyFont="1" applyFill="1" applyBorder="1" applyAlignment="1">
      <alignment horizontal="center"/>
    </xf>
    <xf numFmtId="0" fontId="28" fillId="0" borderId="30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30" fillId="0" borderId="29" xfId="0" applyFont="1" applyFill="1" applyBorder="1" applyAlignment="1">
      <alignment/>
    </xf>
    <xf numFmtId="0" fontId="30" fillId="0" borderId="30" xfId="0" applyFont="1" applyFill="1" applyBorder="1" applyAlignment="1">
      <alignment horizontal="left"/>
    </xf>
    <xf numFmtId="0" fontId="30" fillId="0" borderId="34" xfId="0" applyFont="1" applyFill="1" applyBorder="1" applyAlignment="1">
      <alignment/>
    </xf>
    <xf numFmtId="0" fontId="30" fillId="0" borderId="30" xfId="0" applyFont="1" applyFill="1" applyBorder="1" applyAlignment="1">
      <alignment/>
    </xf>
    <xf numFmtId="0" fontId="31" fillId="0" borderId="34" xfId="0" applyFont="1" applyBorder="1" applyAlignment="1">
      <alignment/>
    </xf>
    <xf numFmtId="0" fontId="30" fillId="0" borderId="33" xfId="0" applyFont="1" applyFill="1" applyBorder="1" applyAlignment="1">
      <alignment/>
    </xf>
    <xf numFmtId="0" fontId="28" fillId="0" borderId="30" xfId="0" applyFont="1" applyFill="1" applyBorder="1" applyAlignment="1">
      <alignment horizontal="left"/>
    </xf>
    <xf numFmtId="0" fontId="30" fillId="0" borderId="0" xfId="0" applyFont="1" applyAlignment="1">
      <alignment/>
    </xf>
    <xf numFmtId="0" fontId="32" fillId="18" borderId="30" xfId="0" applyFont="1" applyFill="1" applyBorder="1" applyAlignment="1">
      <alignment/>
    </xf>
    <xf numFmtId="0" fontId="32" fillId="18" borderId="30" xfId="0" applyFont="1" applyFill="1" applyBorder="1" applyAlignment="1">
      <alignment horizontal="center"/>
    </xf>
    <xf numFmtId="0" fontId="32" fillId="20" borderId="30" xfId="0" applyFont="1" applyFill="1" applyBorder="1" applyAlignment="1">
      <alignment/>
    </xf>
    <xf numFmtId="0" fontId="32" fillId="20" borderId="30" xfId="0" applyFont="1" applyFill="1" applyBorder="1" applyAlignment="1">
      <alignment horizontal="center"/>
    </xf>
    <xf numFmtId="0" fontId="25" fillId="0" borderId="30" xfId="0" applyFont="1" applyFill="1" applyBorder="1" applyAlignment="1">
      <alignment/>
    </xf>
    <xf numFmtId="0" fontId="25" fillId="0" borderId="0" xfId="0" applyFont="1" applyFill="1" applyAlignment="1">
      <alignment/>
    </xf>
    <xf numFmtId="49" fontId="28" fillId="0" borderId="30" xfId="0" applyNumberFormat="1" applyFont="1" applyBorder="1" applyAlignment="1">
      <alignment horizontal="center" vertical="center" shrinkToFit="1"/>
    </xf>
    <xf numFmtId="0" fontId="28" fillId="0" borderId="30" xfId="0" applyFont="1" applyBorder="1" applyAlignment="1">
      <alignment horizontal="center" vertical="center" shrinkToFit="1"/>
    </xf>
    <xf numFmtId="0" fontId="25" fillId="0" borderId="30" xfId="0" applyFont="1" applyFill="1" applyBorder="1" applyAlignment="1">
      <alignment shrinkToFit="1"/>
    </xf>
    <xf numFmtId="0" fontId="25" fillId="0" borderId="36" xfId="0" applyFont="1" applyBorder="1" applyAlignment="1">
      <alignment/>
    </xf>
    <xf numFmtId="0" fontId="23" fillId="0" borderId="44" xfId="47" applyFont="1" applyFill="1" applyBorder="1" applyAlignment="1">
      <alignment horizontal="center" vertical="center"/>
      <protection/>
    </xf>
    <xf numFmtId="0" fontId="25" fillId="19" borderId="30" xfId="0" applyFont="1" applyFill="1" applyBorder="1" applyAlignment="1">
      <alignment horizontal="center"/>
    </xf>
    <xf numFmtId="0" fontId="25" fillId="7" borderId="30" xfId="0" applyFont="1" applyFill="1" applyBorder="1" applyAlignment="1">
      <alignment horizontal="center"/>
    </xf>
    <xf numFmtId="0" fontId="25" fillId="19" borderId="43" xfId="0" applyFont="1" applyFill="1" applyBorder="1" applyAlignment="1">
      <alignment horizontal="center"/>
    </xf>
    <xf numFmtId="0" fontId="23" fillId="18" borderId="24" xfId="47" applyFont="1" applyFill="1" applyBorder="1" applyAlignment="1">
      <alignment horizontal="center" vertical="center"/>
      <protection/>
    </xf>
    <xf numFmtId="0" fontId="23" fillId="18" borderId="12" xfId="47" applyFont="1" applyFill="1" applyBorder="1" applyAlignment="1">
      <alignment horizontal="center" vertical="center"/>
      <protection/>
    </xf>
    <xf numFmtId="0" fontId="23" fillId="18" borderId="13" xfId="47" applyFont="1" applyFill="1" applyBorder="1" applyAlignment="1">
      <alignment horizontal="center" vertical="center"/>
      <protection/>
    </xf>
    <xf numFmtId="0" fontId="23" fillId="0" borderId="24" xfId="47" applyFont="1" applyFill="1" applyBorder="1" applyAlignment="1">
      <alignment horizontal="center" vertical="center" shrinkToFit="1"/>
      <protection/>
    </xf>
    <xf numFmtId="0" fontId="22" fillId="0" borderId="0" xfId="47" applyFont="1" applyFill="1" applyAlignment="1">
      <alignment horizontal="center"/>
      <protection/>
    </xf>
    <xf numFmtId="0" fontId="23" fillId="0" borderId="46" xfId="47" applyFont="1" applyFill="1" applyBorder="1" applyAlignment="1">
      <alignment horizontal="center" vertical="center"/>
      <protection/>
    </xf>
    <xf numFmtId="0" fontId="23" fillId="0" borderId="47" xfId="47" applyFont="1" applyFill="1" applyBorder="1" applyAlignment="1">
      <alignment horizontal="center" vertical="center"/>
      <protection/>
    </xf>
    <xf numFmtId="0" fontId="23" fillId="0" borderId="48" xfId="47" applyFont="1" applyFill="1" applyBorder="1" applyAlignment="1">
      <alignment horizontal="center" vertical="center"/>
      <protection/>
    </xf>
    <xf numFmtId="0" fontId="23" fillId="0" borderId="35" xfId="47" applyFont="1" applyFill="1" applyBorder="1" applyAlignment="1">
      <alignment horizontal="center" vertical="center"/>
      <protection/>
    </xf>
    <xf numFmtId="0" fontId="23" fillId="0" borderId="49" xfId="47" applyFont="1" applyFill="1" applyBorder="1" applyAlignment="1">
      <alignment horizontal="center" vertical="center"/>
      <protection/>
    </xf>
    <xf numFmtId="0" fontId="23" fillId="0" borderId="43" xfId="47" applyFont="1" applyFill="1" applyBorder="1" applyAlignment="1">
      <alignment horizontal="center" vertical="center"/>
      <protection/>
    </xf>
    <xf numFmtId="0" fontId="23" fillId="0" borderId="12" xfId="47" applyFont="1" applyFill="1" applyBorder="1" applyAlignment="1">
      <alignment horizontal="center" vertical="center" shrinkToFit="1"/>
      <protection/>
    </xf>
    <xf numFmtId="0" fontId="22" fillId="0" borderId="0" xfId="47" applyFont="1" applyFill="1" applyBorder="1" applyAlignment="1">
      <alignment horizontal="center"/>
      <protection/>
    </xf>
    <xf numFmtId="0" fontId="23" fillId="0" borderId="50" xfId="47" applyFont="1" applyFill="1" applyBorder="1" applyAlignment="1">
      <alignment horizontal="center" vertical="center"/>
      <protection/>
    </xf>
    <xf numFmtId="0" fontId="25" fillId="19" borderId="50" xfId="0" applyFont="1" applyFill="1" applyBorder="1" applyAlignment="1">
      <alignment horizontal="center"/>
    </xf>
    <xf numFmtId="0" fontId="25" fillId="19" borderId="44" xfId="0" applyFont="1" applyFill="1" applyBorder="1" applyAlignment="1">
      <alignment horizontal="center"/>
    </xf>
    <xf numFmtId="0" fontId="25" fillId="19" borderId="36" xfId="0" applyFont="1" applyFill="1" applyBorder="1" applyAlignment="1">
      <alignment horizontal="center"/>
    </xf>
    <xf numFmtId="0" fontId="25" fillId="19" borderId="0" xfId="0" applyFont="1" applyFill="1" applyBorder="1" applyAlignment="1">
      <alignment horizontal="center"/>
    </xf>
    <xf numFmtId="0" fontId="25" fillId="19" borderId="4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5" fillId="0" borderId="51" xfId="0" applyFont="1" applyBorder="1" applyAlignment="1">
      <alignment horizontal="center"/>
    </xf>
    <xf numFmtId="0" fontId="28" fillId="0" borderId="30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51" xfId="0" applyFont="1" applyBorder="1" applyAlignment="1">
      <alignment horizontal="center"/>
    </xf>
    <xf numFmtId="0" fontId="30" fillId="0" borderId="30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ตารางสถาบันรัฐ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28515625" style="56" customWidth="1"/>
    <col min="2" max="2" width="50.8515625" style="55" bestFit="1" customWidth="1"/>
    <col min="3" max="17" width="7.140625" style="55" customWidth="1"/>
    <col min="18" max="16384" width="9.140625" style="1" customWidth="1"/>
  </cols>
  <sheetData>
    <row r="1" spans="1:17" ht="24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 t="s">
        <v>64</v>
      </c>
    </row>
    <row r="2" spans="1:17" ht="24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6"/>
    </row>
    <row r="3" spans="1:17" ht="27.75">
      <c r="A3" s="172" t="s">
        <v>134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25.5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25.5" thickBot="1">
      <c r="A5" s="173" t="s">
        <v>65</v>
      </c>
      <c r="B5" s="174"/>
      <c r="C5" s="171" t="s">
        <v>28</v>
      </c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9"/>
      <c r="O5" s="171" t="s">
        <v>66</v>
      </c>
      <c r="P5" s="171"/>
      <c r="Q5" s="171"/>
    </row>
    <row r="6" spans="1:17" ht="25.5" thickBot="1">
      <c r="A6" s="175"/>
      <c r="B6" s="176"/>
      <c r="C6" s="171" t="s">
        <v>0</v>
      </c>
      <c r="D6" s="171"/>
      <c r="E6" s="171"/>
      <c r="F6" s="171" t="s">
        <v>29</v>
      </c>
      <c r="G6" s="171"/>
      <c r="H6" s="171"/>
      <c r="I6" s="171" t="s">
        <v>30</v>
      </c>
      <c r="J6" s="171"/>
      <c r="K6" s="171"/>
      <c r="L6" s="171" t="s">
        <v>60</v>
      </c>
      <c r="M6" s="171"/>
      <c r="N6" s="179"/>
      <c r="O6" s="171"/>
      <c r="P6" s="171"/>
      <c r="Q6" s="171"/>
    </row>
    <row r="7" spans="1:17" ht="25.5" thickBot="1">
      <c r="A7" s="177"/>
      <c r="B7" s="178"/>
      <c r="C7" s="9" t="s">
        <v>12</v>
      </c>
      <c r="D7" s="9" t="s">
        <v>13</v>
      </c>
      <c r="E7" s="9" t="s">
        <v>9</v>
      </c>
      <c r="F7" s="9" t="s">
        <v>12</v>
      </c>
      <c r="G7" s="9" t="s">
        <v>13</v>
      </c>
      <c r="H7" s="9" t="s">
        <v>9</v>
      </c>
      <c r="I7" s="9" t="s">
        <v>12</v>
      </c>
      <c r="J7" s="9" t="s">
        <v>13</v>
      </c>
      <c r="K7" s="9" t="s">
        <v>9</v>
      </c>
      <c r="L7" s="9" t="s">
        <v>12</v>
      </c>
      <c r="M7" s="9" t="s">
        <v>13</v>
      </c>
      <c r="N7" s="10" t="s">
        <v>9</v>
      </c>
      <c r="O7" s="9" t="s">
        <v>12</v>
      </c>
      <c r="P7" s="9" t="s">
        <v>13</v>
      </c>
      <c r="Q7" s="9" t="s">
        <v>9</v>
      </c>
    </row>
    <row r="8" spans="1:17" ht="25.5" thickBot="1">
      <c r="A8" s="169" t="s">
        <v>67</v>
      </c>
      <c r="B8" s="170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4"/>
    </row>
    <row r="9" spans="1:17" ht="24.75">
      <c r="A9" s="15"/>
      <c r="B9" s="16" t="s">
        <v>21</v>
      </c>
      <c r="C9" s="17">
        <f>แยกชั้นปี!X6+แยกชั้นปี!AP6</f>
        <v>96</v>
      </c>
      <c r="D9" s="17">
        <f>แยกชั้นปี!Y6+แยกชั้นปี!AQ6</f>
        <v>68</v>
      </c>
      <c r="E9" s="18">
        <f>SUM(C9:D9)</f>
        <v>164</v>
      </c>
      <c r="F9" s="17"/>
      <c r="G9" s="17"/>
      <c r="H9" s="17"/>
      <c r="I9" s="17"/>
      <c r="J9" s="17"/>
      <c r="K9" s="17"/>
      <c r="L9" s="17"/>
      <c r="M9" s="17"/>
      <c r="N9" s="19"/>
      <c r="O9" s="20">
        <f>C9+F9+I9+L9</f>
        <v>96</v>
      </c>
      <c r="P9" s="21">
        <f>D9+G9+J9+M9</f>
        <v>68</v>
      </c>
      <c r="Q9" s="22">
        <f>SUM(O9:P9)</f>
        <v>164</v>
      </c>
    </row>
    <row r="10" spans="1:17" ht="24.75">
      <c r="A10" s="15"/>
      <c r="B10" s="23" t="s">
        <v>49</v>
      </c>
      <c r="C10" s="17">
        <f>แยกชั้นปี!X7+แยกชั้นปี!AP7</f>
        <v>73</v>
      </c>
      <c r="D10" s="17">
        <f>แยกชั้นปี!Y7+แยกชั้นปี!AQ7</f>
        <v>44</v>
      </c>
      <c r="E10" s="25">
        <f aca="true" t="shared" si="0" ref="E10:E15">SUM(C10:D10)</f>
        <v>117</v>
      </c>
      <c r="F10" s="24"/>
      <c r="G10" s="24"/>
      <c r="H10" s="24"/>
      <c r="I10" s="24"/>
      <c r="J10" s="24"/>
      <c r="K10" s="24"/>
      <c r="L10" s="24"/>
      <c r="M10" s="24"/>
      <c r="N10" s="26"/>
      <c r="O10" s="27">
        <f aca="true" t="shared" si="1" ref="O10:O15">C10+F10+I10+L10</f>
        <v>73</v>
      </c>
      <c r="P10" s="28">
        <f aca="true" t="shared" si="2" ref="P10:P15">D10+G10+J10+M10</f>
        <v>44</v>
      </c>
      <c r="Q10" s="29">
        <f aca="true" t="shared" si="3" ref="Q10:Q15">SUM(O10:P10)</f>
        <v>117</v>
      </c>
    </row>
    <row r="11" spans="1:17" ht="24.75">
      <c r="A11" s="15"/>
      <c r="B11" s="23" t="s">
        <v>62</v>
      </c>
      <c r="C11" s="17">
        <f>แยกชั้นปี!X8+แยกชั้นปี!AP8</f>
        <v>24</v>
      </c>
      <c r="D11" s="17">
        <f>แยกชั้นปี!Y8+แยกชั้นปี!AQ8</f>
        <v>2</v>
      </c>
      <c r="E11" s="25">
        <f t="shared" si="0"/>
        <v>26</v>
      </c>
      <c r="F11" s="24"/>
      <c r="G11" s="24"/>
      <c r="H11" s="24"/>
      <c r="I11" s="24"/>
      <c r="J11" s="24"/>
      <c r="K11" s="24"/>
      <c r="L11" s="24"/>
      <c r="M11" s="24"/>
      <c r="N11" s="26"/>
      <c r="O11" s="27">
        <f t="shared" si="1"/>
        <v>24</v>
      </c>
      <c r="P11" s="28">
        <f t="shared" si="2"/>
        <v>2</v>
      </c>
      <c r="Q11" s="29">
        <f t="shared" si="3"/>
        <v>26</v>
      </c>
    </row>
    <row r="12" spans="1:17" ht="24.75">
      <c r="A12" s="15"/>
      <c r="B12" s="23" t="s">
        <v>50</v>
      </c>
      <c r="C12" s="17">
        <f>แยกชั้นปี!X9+แยกชั้นปี!AP9</f>
        <v>29</v>
      </c>
      <c r="D12" s="17">
        <f>แยกชั้นปี!Y9+แยกชั้นปี!AQ9</f>
        <v>369</v>
      </c>
      <c r="E12" s="25">
        <f t="shared" si="0"/>
        <v>398</v>
      </c>
      <c r="F12" s="24"/>
      <c r="G12" s="24"/>
      <c r="H12" s="24"/>
      <c r="I12" s="24"/>
      <c r="J12" s="24"/>
      <c r="K12" s="24"/>
      <c r="L12" s="24"/>
      <c r="M12" s="24"/>
      <c r="N12" s="26"/>
      <c r="O12" s="27">
        <f t="shared" si="1"/>
        <v>29</v>
      </c>
      <c r="P12" s="28">
        <f t="shared" si="2"/>
        <v>369</v>
      </c>
      <c r="Q12" s="29">
        <f t="shared" si="3"/>
        <v>398</v>
      </c>
    </row>
    <row r="13" spans="1:17" ht="24.75">
      <c r="A13" s="15"/>
      <c r="B13" s="23" t="s">
        <v>101</v>
      </c>
      <c r="C13" s="17">
        <f>แยกชั้นปี!X10+แยกชั้นปี!AP10</f>
        <v>61</v>
      </c>
      <c r="D13" s="17">
        <f>แยกชั้นปี!Y10+แยกชั้นปี!AQ10</f>
        <v>18</v>
      </c>
      <c r="E13" s="25">
        <f t="shared" si="0"/>
        <v>79</v>
      </c>
      <c r="F13" s="24"/>
      <c r="G13" s="24"/>
      <c r="H13" s="24"/>
      <c r="I13" s="24"/>
      <c r="J13" s="24"/>
      <c r="K13" s="24"/>
      <c r="L13" s="24"/>
      <c r="M13" s="24"/>
      <c r="N13" s="26"/>
      <c r="O13" s="27">
        <f t="shared" si="1"/>
        <v>61</v>
      </c>
      <c r="P13" s="28">
        <f t="shared" si="2"/>
        <v>18</v>
      </c>
      <c r="Q13" s="29">
        <f t="shared" si="3"/>
        <v>79</v>
      </c>
    </row>
    <row r="14" spans="1:17" ht="24.75">
      <c r="A14" s="15"/>
      <c r="B14" s="23" t="s">
        <v>102</v>
      </c>
      <c r="C14" s="17">
        <f>แยกชั้นปี!X11+แยกชั้นปี!AP11</f>
        <v>4</v>
      </c>
      <c r="D14" s="17">
        <f>แยกชั้นปี!Y11+แยกชั้นปี!AQ11</f>
        <v>46</v>
      </c>
      <c r="E14" s="25">
        <f t="shared" si="0"/>
        <v>50</v>
      </c>
      <c r="F14" s="24"/>
      <c r="G14" s="24"/>
      <c r="H14" s="24"/>
      <c r="I14" s="24"/>
      <c r="J14" s="24"/>
      <c r="K14" s="24"/>
      <c r="L14" s="24"/>
      <c r="M14" s="24"/>
      <c r="N14" s="26"/>
      <c r="O14" s="27">
        <f t="shared" si="1"/>
        <v>4</v>
      </c>
      <c r="P14" s="28">
        <f t="shared" si="2"/>
        <v>46</v>
      </c>
      <c r="Q14" s="29">
        <f t="shared" si="3"/>
        <v>50</v>
      </c>
    </row>
    <row r="15" spans="1:17" ht="24.75">
      <c r="A15" s="15"/>
      <c r="B15" s="37" t="s">
        <v>103</v>
      </c>
      <c r="C15" s="17">
        <f>แยกชั้นปี!X12+แยกชั้นปี!AP12</f>
        <v>9</v>
      </c>
      <c r="D15" s="17">
        <f>แยกชั้นปี!Y12+แยกชั้นปี!AQ12</f>
        <v>15</v>
      </c>
      <c r="E15" s="39">
        <f t="shared" si="0"/>
        <v>24</v>
      </c>
      <c r="F15" s="113"/>
      <c r="G15" s="113"/>
      <c r="H15" s="113"/>
      <c r="I15" s="113"/>
      <c r="J15" s="113"/>
      <c r="K15" s="113"/>
      <c r="L15" s="113"/>
      <c r="M15" s="113"/>
      <c r="N15" s="114"/>
      <c r="O15" s="41">
        <f t="shared" si="1"/>
        <v>9</v>
      </c>
      <c r="P15" s="38">
        <f t="shared" si="2"/>
        <v>15</v>
      </c>
      <c r="Q15" s="42">
        <f t="shared" si="3"/>
        <v>24</v>
      </c>
    </row>
    <row r="16" spans="1:17" ht="24.75">
      <c r="A16" s="15"/>
      <c r="B16" s="115" t="s">
        <v>77</v>
      </c>
      <c r="C16" s="116">
        <f>SUM(C9:C15)</f>
        <v>296</v>
      </c>
      <c r="D16" s="116">
        <f>SUM(D9:D15)</f>
        <v>562</v>
      </c>
      <c r="E16" s="116">
        <f>SUM(E9:E15)</f>
        <v>858</v>
      </c>
      <c r="F16" s="116"/>
      <c r="G16" s="116"/>
      <c r="H16" s="116"/>
      <c r="I16" s="116"/>
      <c r="J16" s="116"/>
      <c r="K16" s="116"/>
      <c r="L16" s="116"/>
      <c r="M16" s="116"/>
      <c r="N16" s="116"/>
      <c r="O16" s="116">
        <f>SUM(O9:O15)</f>
        <v>296</v>
      </c>
      <c r="P16" s="116">
        <f>SUM(P9:P15)</f>
        <v>562</v>
      </c>
      <c r="Q16" s="116">
        <f>SUM(Q9:Q15)</f>
        <v>858</v>
      </c>
    </row>
    <row r="17" spans="1:17" ht="24.75">
      <c r="A17" s="15"/>
      <c r="B17" s="16" t="s">
        <v>78</v>
      </c>
      <c r="C17" s="17">
        <f>แยกชั้นปี!X13+แยกชั้นปี!AP13</f>
        <v>23</v>
      </c>
      <c r="D17" s="17">
        <f>แยกชั้นปี!Y13+แยกชั้นปี!AQ13</f>
        <v>5</v>
      </c>
      <c r="E17" s="18">
        <f>SUM(C17:D17)</f>
        <v>28</v>
      </c>
      <c r="F17" s="17"/>
      <c r="G17" s="17"/>
      <c r="H17" s="17"/>
      <c r="I17" s="17"/>
      <c r="J17" s="17"/>
      <c r="K17" s="17"/>
      <c r="L17" s="17"/>
      <c r="M17" s="17"/>
      <c r="N17" s="19"/>
      <c r="O17" s="20">
        <f aca="true" t="shared" si="4" ref="O17:P19">C17+F17+I17+L17</f>
        <v>23</v>
      </c>
      <c r="P17" s="21">
        <f t="shared" si="4"/>
        <v>5</v>
      </c>
      <c r="Q17" s="22">
        <f>SUM(O17:P17)</f>
        <v>28</v>
      </c>
    </row>
    <row r="18" spans="1:17" ht="24.75">
      <c r="A18" s="15"/>
      <c r="B18" s="23" t="s">
        <v>79</v>
      </c>
      <c r="C18" s="17">
        <f>แยกชั้นปี!X14+แยกชั้นปี!AP14</f>
        <v>57</v>
      </c>
      <c r="D18" s="17">
        <f>แยกชั้นปี!Y14+แยกชั้นปี!AQ14</f>
        <v>6</v>
      </c>
      <c r="E18" s="25">
        <f>SUM(C18:D18)</f>
        <v>63</v>
      </c>
      <c r="F18" s="24"/>
      <c r="G18" s="24"/>
      <c r="H18" s="24"/>
      <c r="I18" s="24"/>
      <c r="J18" s="24"/>
      <c r="K18" s="24"/>
      <c r="L18" s="24"/>
      <c r="M18" s="24"/>
      <c r="N18" s="26"/>
      <c r="O18" s="27">
        <f t="shared" si="4"/>
        <v>57</v>
      </c>
      <c r="P18" s="28">
        <f t="shared" si="4"/>
        <v>6</v>
      </c>
      <c r="Q18" s="29">
        <f>SUM(O18:P18)</f>
        <v>63</v>
      </c>
    </row>
    <row r="19" spans="1:17" ht="24.75">
      <c r="A19" s="15"/>
      <c r="B19" s="37" t="s">
        <v>80</v>
      </c>
      <c r="C19" s="17">
        <f>แยกชั้นปี!X15+แยกชั้นปี!AP15</f>
        <v>105</v>
      </c>
      <c r="D19" s="17">
        <f>แยกชั้นปี!Y15+แยกชั้นปี!AQ15</f>
        <v>16</v>
      </c>
      <c r="E19" s="39">
        <f>SUM(C19:D19)</f>
        <v>121</v>
      </c>
      <c r="F19" s="113"/>
      <c r="G19" s="113"/>
      <c r="H19" s="113"/>
      <c r="I19" s="113"/>
      <c r="J19" s="113"/>
      <c r="K19" s="113"/>
      <c r="L19" s="113"/>
      <c r="M19" s="113"/>
      <c r="N19" s="114"/>
      <c r="O19" s="41">
        <f t="shared" si="4"/>
        <v>105</v>
      </c>
      <c r="P19" s="38">
        <f t="shared" si="4"/>
        <v>16</v>
      </c>
      <c r="Q19" s="42">
        <f>SUM(O19:P19)</f>
        <v>121</v>
      </c>
    </row>
    <row r="20" spans="1:17" ht="25.5" thickBot="1">
      <c r="A20" s="15"/>
      <c r="B20" s="125" t="s">
        <v>81</v>
      </c>
      <c r="C20" s="126">
        <f>SUM(C17:C19)</f>
        <v>185</v>
      </c>
      <c r="D20" s="126">
        <f>SUM(D17:D19)</f>
        <v>27</v>
      </c>
      <c r="E20" s="126">
        <f>SUM(E17:E19)</f>
        <v>212</v>
      </c>
      <c r="F20" s="126"/>
      <c r="G20" s="126"/>
      <c r="H20" s="126"/>
      <c r="I20" s="126"/>
      <c r="J20" s="126"/>
      <c r="K20" s="126"/>
      <c r="L20" s="126"/>
      <c r="M20" s="126"/>
      <c r="N20" s="126"/>
      <c r="O20" s="126">
        <f>SUM(O17:O19)</f>
        <v>185</v>
      </c>
      <c r="P20" s="126">
        <f>SUM(P17:P19)</f>
        <v>27</v>
      </c>
      <c r="Q20" s="126">
        <f>SUM(Q17:Q19)</f>
        <v>212</v>
      </c>
    </row>
    <row r="21" spans="1:17" ht="25.5" thickBot="1">
      <c r="A21" s="168" t="s">
        <v>82</v>
      </c>
      <c r="B21" s="168"/>
      <c r="C21" s="30">
        <f>C16+C20</f>
        <v>481</v>
      </c>
      <c r="D21" s="30">
        <f>D16+D20</f>
        <v>589</v>
      </c>
      <c r="E21" s="30">
        <f>E16+E20</f>
        <v>1070</v>
      </c>
      <c r="F21" s="30"/>
      <c r="G21" s="30"/>
      <c r="H21" s="30"/>
      <c r="I21" s="30"/>
      <c r="J21" s="30"/>
      <c r="K21" s="30"/>
      <c r="L21" s="30"/>
      <c r="M21" s="30"/>
      <c r="N21" s="30"/>
      <c r="O21" s="30">
        <f>O16+O20</f>
        <v>481</v>
      </c>
      <c r="P21" s="30">
        <f>P16+P20</f>
        <v>589</v>
      </c>
      <c r="Q21" s="30">
        <f>Q16+Q20</f>
        <v>1070</v>
      </c>
    </row>
    <row r="22" spans="1:17" ht="25.5" thickBot="1">
      <c r="A22" s="11"/>
      <c r="B22" s="31" t="s">
        <v>104</v>
      </c>
      <c r="C22" s="13"/>
      <c r="D22" s="13"/>
      <c r="E22" s="3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33"/>
    </row>
    <row r="23" spans="1:17" ht="24.75">
      <c r="A23" s="15"/>
      <c r="B23" s="16" t="s">
        <v>20</v>
      </c>
      <c r="C23" s="17">
        <f>แยกชั้นปี!X18</f>
        <v>9</v>
      </c>
      <c r="D23" s="17">
        <f>แยกชั้นปี!Y18</f>
        <v>563</v>
      </c>
      <c r="E23" s="18">
        <f aca="true" t="shared" si="5" ref="E23:E32">SUM(C23:D23)</f>
        <v>572</v>
      </c>
      <c r="F23" s="17"/>
      <c r="G23" s="17"/>
      <c r="H23" s="17"/>
      <c r="I23" s="17"/>
      <c r="J23" s="17"/>
      <c r="K23" s="17"/>
      <c r="L23" s="17"/>
      <c r="M23" s="17"/>
      <c r="N23" s="19"/>
      <c r="O23" s="20">
        <f aca="true" t="shared" si="6" ref="O23:O36">C23+F23+I23+L23</f>
        <v>9</v>
      </c>
      <c r="P23" s="21">
        <f aca="true" t="shared" si="7" ref="P23:P36">D23+G23+J23+M23</f>
        <v>563</v>
      </c>
      <c r="Q23" s="22">
        <f aca="true" t="shared" si="8" ref="Q23:Q36">SUM(O23:P23)</f>
        <v>572</v>
      </c>
    </row>
    <row r="24" spans="1:17" ht="24.75">
      <c r="A24" s="15"/>
      <c r="B24" s="23" t="s">
        <v>15</v>
      </c>
      <c r="C24" s="17">
        <f>แยกชั้นปี!X19</f>
        <v>172</v>
      </c>
      <c r="D24" s="17">
        <f>แยกชั้นปี!Y19</f>
        <v>504</v>
      </c>
      <c r="E24" s="25">
        <f t="shared" si="5"/>
        <v>676</v>
      </c>
      <c r="F24" s="24"/>
      <c r="G24" s="24"/>
      <c r="H24" s="24"/>
      <c r="I24" s="24"/>
      <c r="J24" s="24"/>
      <c r="K24" s="24"/>
      <c r="L24" s="24"/>
      <c r="M24" s="24"/>
      <c r="N24" s="26"/>
      <c r="O24" s="27">
        <f t="shared" si="6"/>
        <v>172</v>
      </c>
      <c r="P24" s="28">
        <f t="shared" si="7"/>
        <v>504</v>
      </c>
      <c r="Q24" s="29">
        <f t="shared" si="8"/>
        <v>676</v>
      </c>
    </row>
    <row r="25" spans="1:17" ht="24.75">
      <c r="A25" s="15"/>
      <c r="B25" s="23" t="s">
        <v>27</v>
      </c>
      <c r="C25" s="17">
        <f>แยกชั้นปี!X20</f>
        <v>175</v>
      </c>
      <c r="D25" s="17">
        <f>แยกชั้นปี!Y20</f>
        <v>323</v>
      </c>
      <c r="E25" s="25">
        <f t="shared" si="5"/>
        <v>498</v>
      </c>
      <c r="F25" s="24"/>
      <c r="G25" s="24"/>
      <c r="H25" s="24"/>
      <c r="I25" s="24"/>
      <c r="J25" s="24"/>
      <c r="K25" s="24"/>
      <c r="L25" s="24"/>
      <c r="M25" s="24"/>
      <c r="N25" s="26"/>
      <c r="O25" s="27">
        <f t="shared" si="6"/>
        <v>175</v>
      </c>
      <c r="P25" s="28">
        <f t="shared" si="7"/>
        <v>323</v>
      </c>
      <c r="Q25" s="29">
        <f t="shared" si="8"/>
        <v>498</v>
      </c>
    </row>
    <row r="26" spans="1:17" ht="24.75">
      <c r="A26" s="34"/>
      <c r="B26" s="23" t="s">
        <v>26</v>
      </c>
      <c r="C26" s="17">
        <f>แยกชั้นปี!X21</f>
        <v>70</v>
      </c>
      <c r="D26" s="17">
        <f>แยกชั้นปี!Y21</f>
        <v>550</v>
      </c>
      <c r="E26" s="25">
        <f t="shared" si="5"/>
        <v>620</v>
      </c>
      <c r="F26" s="28"/>
      <c r="G26" s="28"/>
      <c r="H26" s="28"/>
      <c r="I26" s="28"/>
      <c r="J26" s="28"/>
      <c r="K26" s="28"/>
      <c r="L26" s="28"/>
      <c r="M26" s="28"/>
      <c r="N26" s="35"/>
      <c r="O26" s="27">
        <f t="shared" si="6"/>
        <v>70</v>
      </c>
      <c r="P26" s="28">
        <f t="shared" si="7"/>
        <v>550</v>
      </c>
      <c r="Q26" s="29">
        <f t="shared" si="8"/>
        <v>620</v>
      </c>
    </row>
    <row r="27" spans="1:17" ht="24.75">
      <c r="A27" s="34"/>
      <c r="B27" s="23" t="s">
        <v>48</v>
      </c>
      <c r="C27" s="17">
        <f>แยกชั้นปี!X22</f>
        <v>73</v>
      </c>
      <c r="D27" s="17">
        <f>แยกชั้นปี!Y22</f>
        <v>591</v>
      </c>
      <c r="E27" s="25">
        <f t="shared" si="5"/>
        <v>664</v>
      </c>
      <c r="F27" s="28"/>
      <c r="G27" s="28"/>
      <c r="H27" s="28"/>
      <c r="I27" s="28"/>
      <c r="J27" s="28"/>
      <c r="K27" s="28"/>
      <c r="L27" s="28"/>
      <c r="M27" s="28"/>
      <c r="N27" s="35"/>
      <c r="O27" s="27">
        <f t="shared" si="6"/>
        <v>73</v>
      </c>
      <c r="P27" s="28">
        <f t="shared" si="7"/>
        <v>591</v>
      </c>
      <c r="Q27" s="29">
        <f t="shared" si="8"/>
        <v>664</v>
      </c>
    </row>
    <row r="28" spans="1:17" ht="24.75">
      <c r="A28" s="34"/>
      <c r="B28" s="23" t="s">
        <v>68</v>
      </c>
      <c r="C28" s="17">
        <f>แยกชั้นปี!X23</f>
        <v>205</v>
      </c>
      <c r="D28" s="17">
        <f>แยกชั้นปี!Y23</f>
        <v>501</v>
      </c>
      <c r="E28" s="25">
        <f t="shared" si="5"/>
        <v>706</v>
      </c>
      <c r="F28" s="28"/>
      <c r="G28" s="28"/>
      <c r="H28" s="28"/>
      <c r="I28" s="28"/>
      <c r="J28" s="28"/>
      <c r="K28" s="28"/>
      <c r="L28" s="28"/>
      <c r="M28" s="28"/>
      <c r="N28" s="35"/>
      <c r="O28" s="27">
        <f t="shared" si="6"/>
        <v>205</v>
      </c>
      <c r="P28" s="28">
        <f t="shared" si="7"/>
        <v>501</v>
      </c>
      <c r="Q28" s="29">
        <f t="shared" si="8"/>
        <v>706</v>
      </c>
    </row>
    <row r="29" spans="1:17" ht="24.75">
      <c r="A29" s="34"/>
      <c r="B29" s="23" t="s">
        <v>69</v>
      </c>
      <c r="C29" s="17">
        <f>แยกชั้นปี!X24</f>
        <v>54</v>
      </c>
      <c r="D29" s="17">
        <f>แยกชั้นปี!Y24</f>
        <v>550</v>
      </c>
      <c r="E29" s="25">
        <f t="shared" si="5"/>
        <v>604</v>
      </c>
      <c r="F29" s="28"/>
      <c r="G29" s="28"/>
      <c r="H29" s="28"/>
      <c r="I29" s="28"/>
      <c r="J29" s="28"/>
      <c r="K29" s="28"/>
      <c r="L29" s="28"/>
      <c r="M29" s="28"/>
      <c r="N29" s="35"/>
      <c r="O29" s="27">
        <f t="shared" si="6"/>
        <v>54</v>
      </c>
      <c r="P29" s="28">
        <f t="shared" si="7"/>
        <v>550</v>
      </c>
      <c r="Q29" s="29">
        <f t="shared" si="8"/>
        <v>604</v>
      </c>
    </row>
    <row r="30" spans="1:17" ht="24.75">
      <c r="A30" s="34"/>
      <c r="B30" s="23" t="s">
        <v>8</v>
      </c>
      <c r="C30" s="17">
        <f>แยกชั้นปี!X25</f>
        <v>53</v>
      </c>
      <c r="D30" s="17">
        <f>แยกชั้นปี!Y25</f>
        <v>384</v>
      </c>
      <c r="E30" s="25">
        <f t="shared" si="5"/>
        <v>437</v>
      </c>
      <c r="F30" s="28"/>
      <c r="G30" s="28"/>
      <c r="H30" s="28"/>
      <c r="I30" s="28"/>
      <c r="J30" s="28"/>
      <c r="K30" s="28"/>
      <c r="L30" s="28"/>
      <c r="M30" s="28"/>
      <c r="N30" s="35"/>
      <c r="O30" s="27">
        <f t="shared" si="6"/>
        <v>53</v>
      </c>
      <c r="P30" s="28">
        <f t="shared" si="7"/>
        <v>384</v>
      </c>
      <c r="Q30" s="29">
        <f t="shared" si="8"/>
        <v>437</v>
      </c>
    </row>
    <row r="31" spans="1:17" ht="24.75">
      <c r="A31" s="34"/>
      <c r="B31" s="23" t="s">
        <v>57</v>
      </c>
      <c r="C31" s="17">
        <f>แยกชั้นปี!X26</f>
        <v>191</v>
      </c>
      <c r="D31" s="17">
        <f>แยกชั้นปี!Y26</f>
        <v>55</v>
      </c>
      <c r="E31" s="25">
        <f t="shared" si="5"/>
        <v>246</v>
      </c>
      <c r="F31" s="28"/>
      <c r="G31" s="28"/>
      <c r="H31" s="28"/>
      <c r="I31" s="28"/>
      <c r="J31" s="28"/>
      <c r="K31" s="28"/>
      <c r="L31" s="28"/>
      <c r="M31" s="28"/>
      <c r="N31" s="35"/>
      <c r="O31" s="27">
        <f t="shared" si="6"/>
        <v>191</v>
      </c>
      <c r="P31" s="28">
        <f t="shared" si="7"/>
        <v>55</v>
      </c>
      <c r="Q31" s="29">
        <f t="shared" si="8"/>
        <v>246</v>
      </c>
    </row>
    <row r="32" spans="1:17" ht="24.75">
      <c r="A32" s="34"/>
      <c r="B32" s="23" t="s">
        <v>58</v>
      </c>
      <c r="C32" s="17">
        <f>แยกชั้นปี!X27</f>
        <v>68</v>
      </c>
      <c r="D32" s="17">
        <f>แยกชั้นปี!Y27</f>
        <v>17</v>
      </c>
      <c r="E32" s="25">
        <f t="shared" si="5"/>
        <v>85</v>
      </c>
      <c r="F32" s="28"/>
      <c r="G32" s="28"/>
      <c r="H32" s="28"/>
      <c r="I32" s="28"/>
      <c r="J32" s="28"/>
      <c r="K32" s="28"/>
      <c r="L32" s="28"/>
      <c r="M32" s="28"/>
      <c r="N32" s="35"/>
      <c r="O32" s="27">
        <f t="shared" si="6"/>
        <v>68</v>
      </c>
      <c r="P32" s="28">
        <f t="shared" si="7"/>
        <v>17</v>
      </c>
      <c r="Q32" s="29">
        <f t="shared" si="8"/>
        <v>85</v>
      </c>
    </row>
    <row r="33" spans="1:17" ht="24.75">
      <c r="A33" s="34"/>
      <c r="B33" s="23" t="s">
        <v>32</v>
      </c>
      <c r="C33" s="28"/>
      <c r="D33" s="28"/>
      <c r="E33" s="25"/>
      <c r="F33" s="28">
        <f>แยกชั้นปี!AP28</f>
        <v>49</v>
      </c>
      <c r="G33" s="28">
        <f>แยกชั้นปี!AQ28</f>
        <v>93</v>
      </c>
      <c r="H33" s="25">
        <f>SUM(F33:G33)</f>
        <v>142</v>
      </c>
      <c r="I33" s="28"/>
      <c r="J33" s="28"/>
      <c r="K33" s="25"/>
      <c r="L33" s="28"/>
      <c r="M33" s="28"/>
      <c r="N33" s="35"/>
      <c r="O33" s="27">
        <f>C33+F33+I33+L33</f>
        <v>49</v>
      </c>
      <c r="P33" s="28">
        <f>D33+G33+J33+M33</f>
        <v>93</v>
      </c>
      <c r="Q33" s="29">
        <f>SUM(O33:P33)</f>
        <v>142</v>
      </c>
    </row>
    <row r="34" spans="1:17" ht="24.75">
      <c r="A34" s="34"/>
      <c r="B34" s="23" t="s">
        <v>31</v>
      </c>
      <c r="C34" s="28"/>
      <c r="D34" s="28"/>
      <c r="E34" s="25"/>
      <c r="F34" s="28"/>
      <c r="G34" s="28"/>
      <c r="H34" s="28"/>
      <c r="I34" s="28">
        <f>แยกชั้นปี!AP29</f>
        <v>14</v>
      </c>
      <c r="J34" s="28">
        <f>แยกชั้นปี!AQ29</f>
        <v>26</v>
      </c>
      <c r="K34" s="25">
        <f>SUM(I34:J34)</f>
        <v>40</v>
      </c>
      <c r="L34" s="28">
        <f>แยกชั้นปี!AP32</f>
        <v>20</v>
      </c>
      <c r="M34" s="28">
        <f>แยกชั้นปี!AQ32</f>
        <v>7</v>
      </c>
      <c r="N34" s="36">
        <f>SUM(L34:M34)</f>
        <v>27</v>
      </c>
      <c r="O34" s="27">
        <f t="shared" si="6"/>
        <v>34</v>
      </c>
      <c r="P34" s="28">
        <f t="shared" si="7"/>
        <v>33</v>
      </c>
      <c r="Q34" s="29">
        <f t="shared" si="8"/>
        <v>67</v>
      </c>
    </row>
    <row r="35" spans="1:17" ht="24.75">
      <c r="A35" s="34"/>
      <c r="B35" s="23" t="s">
        <v>33</v>
      </c>
      <c r="C35" s="28"/>
      <c r="D35" s="28"/>
      <c r="E35" s="25"/>
      <c r="F35" s="28"/>
      <c r="G35" s="28"/>
      <c r="H35" s="28"/>
      <c r="I35" s="28">
        <f>แยกชั้นปี!AP30</f>
        <v>4</v>
      </c>
      <c r="J35" s="28">
        <f>แยกชั้นปี!AQ30</f>
        <v>19</v>
      </c>
      <c r="K35" s="25">
        <f>SUM(I35:J35)</f>
        <v>23</v>
      </c>
      <c r="L35" s="28"/>
      <c r="M35" s="28"/>
      <c r="N35" s="35"/>
      <c r="O35" s="27">
        <f t="shared" si="6"/>
        <v>4</v>
      </c>
      <c r="P35" s="28">
        <f t="shared" si="7"/>
        <v>19</v>
      </c>
      <c r="Q35" s="29">
        <f t="shared" si="8"/>
        <v>23</v>
      </c>
    </row>
    <row r="36" spans="1:17" ht="25.5" thickBot="1">
      <c r="A36" s="34"/>
      <c r="B36" s="37" t="s">
        <v>86</v>
      </c>
      <c r="C36" s="38"/>
      <c r="D36" s="38"/>
      <c r="E36" s="39"/>
      <c r="F36" s="38"/>
      <c r="G36" s="38"/>
      <c r="H36" s="38"/>
      <c r="I36" s="28">
        <f>แยกชั้นปี!AP31</f>
        <v>4</v>
      </c>
      <c r="J36" s="28">
        <f>แยกชั้นปี!AQ31</f>
        <v>12</v>
      </c>
      <c r="K36" s="39">
        <f>SUM(I36:J36)</f>
        <v>16</v>
      </c>
      <c r="L36" s="38"/>
      <c r="M36" s="38"/>
      <c r="N36" s="40"/>
      <c r="O36" s="41">
        <f t="shared" si="6"/>
        <v>4</v>
      </c>
      <c r="P36" s="38">
        <f t="shared" si="7"/>
        <v>12</v>
      </c>
      <c r="Q36" s="42">
        <f t="shared" si="8"/>
        <v>16</v>
      </c>
    </row>
    <row r="37" spans="1:17" ht="25.5" thickBot="1">
      <c r="A37" s="168" t="s">
        <v>105</v>
      </c>
      <c r="B37" s="168"/>
      <c r="C37" s="43">
        <f>SUM(C23:C36)</f>
        <v>1070</v>
      </c>
      <c r="D37" s="43">
        <f aca="true" t="shared" si="9" ref="D37:Q37">SUM(D23:D36)</f>
        <v>4038</v>
      </c>
      <c r="E37" s="43">
        <f t="shared" si="9"/>
        <v>5108</v>
      </c>
      <c r="F37" s="43">
        <f t="shared" si="9"/>
        <v>49</v>
      </c>
      <c r="G37" s="43">
        <f t="shared" si="9"/>
        <v>93</v>
      </c>
      <c r="H37" s="43">
        <f t="shared" si="9"/>
        <v>142</v>
      </c>
      <c r="I37" s="43">
        <f t="shared" si="9"/>
        <v>22</v>
      </c>
      <c r="J37" s="43">
        <f t="shared" si="9"/>
        <v>57</v>
      </c>
      <c r="K37" s="43">
        <f t="shared" si="9"/>
        <v>79</v>
      </c>
      <c r="L37" s="43">
        <f t="shared" si="9"/>
        <v>20</v>
      </c>
      <c r="M37" s="43">
        <f t="shared" si="9"/>
        <v>7</v>
      </c>
      <c r="N37" s="43">
        <f t="shared" si="9"/>
        <v>27</v>
      </c>
      <c r="O37" s="43">
        <f t="shared" si="9"/>
        <v>1161</v>
      </c>
      <c r="P37" s="43">
        <f t="shared" si="9"/>
        <v>4195</v>
      </c>
      <c r="Q37" s="43">
        <f t="shared" si="9"/>
        <v>5356</v>
      </c>
    </row>
    <row r="38" spans="1:17" ht="25.5" thickBot="1">
      <c r="A38" s="169" t="s">
        <v>106</v>
      </c>
      <c r="B38" s="170"/>
      <c r="C38" s="44"/>
      <c r="D38" s="44"/>
      <c r="E38" s="32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5"/>
    </row>
    <row r="39" spans="1:17" ht="24.75">
      <c r="A39" s="15"/>
      <c r="B39" s="16" t="s">
        <v>22</v>
      </c>
      <c r="C39" s="21">
        <f>แยกชั้นปี!X35+แยกชั้นปี!AP35</f>
        <v>135</v>
      </c>
      <c r="D39" s="21">
        <f>แยกชั้นปี!Y35+แยกชั้นปี!AQ35</f>
        <v>163</v>
      </c>
      <c r="E39" s="18">
        <f aca="true" t="shared" si="10" ref="E39:E45">SUM(C39:D39)</f>
        <v>298</v>
      </c>
      <c r="F39" s="21"/>
      <c r="G39" s="21"/>
      <c r="H39" s="21"/>
      <c r="I39" s="21"/>
      <c r="J39" s="21"/>
      <c r="K39" s="21"/>
      <c r="L39" s="21"/>
      <c r="M39" s="21"/>
      <c r="N39" s="46"/>
      <c r="O39" s="20">
        <f aca="true" t="shared" si="11" ref="O39:O46">C39+F39+I39+L39</f>
        <v>135</v>
      </c>
      <c r="P39" s="21">
        <f aca="true" t="shared" si="12" ref="P39:P46">D39+G39+J39+M39</f>
        <v>163</v>
      </c>
      <c r="Q39" s="22">
        <f aca="true" t="shared" si="13" ref="Q39:Q46">SUM(O39:P39)</f>
        <v>298</v>
      </c>
    </row>
    <row r="40" spans="1:17" ht="24.75">
      <c r="A40" s="15"/>
      <c r="B40" s="23" t="s">
        <v>23</v>
      </c>
      <c r="C40" s="21">
        <f>แยกชั้นปี!X36+แยกชั้นปี!AP36</f>
        <v>12</v>
      </c>
      <c r="D40" s="21">
        <f>แยกชั้นปี!Y36+แยกชั้นปี!AQ36</f>
        <v>96</v>
      </c>
      <c r="E40" s="25">
        <f t="shared" si="10"/>
        <v>108</v>
      </c>
      <c r="F40" s="28"/>
      <c r="G40" s="28"/>
      <c r="H40" s="28"/>
      <c r="I40" s="28"/>
      <c r="J40" s="28"/>
      <c r="K40" s="28"/>
      <c r="L40" s="28"/>
      <c r="M40" s="28"/>
      <c r="N40" s="35"/>
      <c r="O40" s="27">
        <f t="shared" si="11"/>
        <v>12</v>
      </c>
      <c r="P40" s="28">
        <f t="shared" si="12"/>
        <v>96</v>
      </c>
      <c r="Q40" s="29">
        <f t="shared" si="13"/>
        <v>108</v>
      </c>
    </row>
    <row r="41" spans="1:17" ht="24.75">
      <c r="A41" s="15"/>
      <c r="B41" s="23" t="s">
        <v>24</v>
      </c>
      <c r="C41" s="21">
        <f>แยกชั้นปี!X37+แยกชั้นปี!AP37</f>
        <v>15</v>
      </c>
      <c r="D41" s="21">
        <f>แยกชั้นปี!Y37+แยกชั้นปี!AQ37</f>
        <v>54</v>
      </c>
      <c r="E41" s="25">
        <f t="shared" si="10"/>
        <v>69</v>
      </c>
      <c r="F41" s="28"/>
      <c r="G41" s="28"/>
      <c r="H41" s="28"/>
      <c r="I41" s="28"/>
      <c r="J41" s="28"/>
      <c r="K41" s="28"/>
      <c r="L41" s="28"/>
      <c r="M41" s="28"/>
      <c r="N41" s="35"/>
      <c r="O41" s="27">
        <f t="shared" si="11"/>
        <v>15</v>
      </c>
      <c r="P41" s="28">
        <f t="shared" si="12"/>
        <v>54</v>
      </c>
      <c r="Q41" s="29">
        <f t="shared" si="13"/>
        <v>69</v>
      </c>
    </row>
    <row r="42" spans="1:17" ht="24.75">
      <c r="A42" s="15"/>
      <c r="B42" s="23" t="s">
        <v>18</v>
      </c>
      <c r="C42" s="21">
        <f>แยกชั้นปี!X38+แยกชั้นปี!AP38</f>
        <v>39</v>
      </c>
      <c r="D42" s="21">
        <f>แยกชั้นปี!Y38+แยกชั้นปี!AQ38</f>
        <v>260</v>
      </c>
      <c r="E42" s="25">
        <f t="shared" si="10"/>
        <v>299</v>
      </c>
      <c r="F42" s="28"/>
      <c r="G42" s="28"/>
      <c r="H42" s="28"/>
      <c r="I42" s="28"/>
      <c r="J42" s="28"/>
      <c r="K42" s="28"/>
      <c r="L42" s="28"/>
      <c r="M42" s="28"/>
      <c r="N42" s="35"/>
      <c r="O42" s="27">
        <f t="shared" si="11"/>
        <v>39</v>
      </c>
      <c r="P42" s="28">
        <f t="shared" si="12"/>
        <v>260</v>
      </c>
      <c r="Q42" s="29">
        <f t="shared" si="13"/>
        <v>299</v>
      </c>
    </row>
    <row r="43" spans="1:17" ht="24.75">
      <c r="A43" s="15"/>
      <c r="B43" s="23" t="s">
        <v>37</v>
      </c>
      <c r="C43" s="21">
        <f>แยกชั้นปี!X39+แยกชั้นปี!AP39</f>
        <v>46</v>
      </c>
      <c r="D43" s="21">
        <f>แยกชั้นปี!Y39+แยกชั้นปี!AQ39</f>
        <v>41</v>
      </c>
      <c r="E43" s="25">
        <f t="shared" si="10"/>
        <v>87</v>
      </c>
      <c r="F43" s="28"/>
      <c r="G43" s="28"/>
      <c r="H43" s="28"/>
      <c r="I43" s="28"/>
      <c r="J43" s="28"/>
      <c r="K43" s="28"/>
      <c r="L43" s="28"/>
      <c r="M43" s="28"/>
      <c r="N43" s="35"/>
      <c r="O43" s="27">
        <f t="shared" si="11"/>
        <v>46</v>
      </c>
      <c r="P43" s="28">
        <f t="shared" si="12"/>
        <v>41</v>
      </c>
      <c r="Q43" s="29">
        <f t="shared" si="13"/>
        <v>87</v>
      </c>
    </row>
    <row r="44" spans="1:17" ht="24.75">
      <c r="A44" s="15"/>
      <c r="B44" s="23" t="s">
        <v>108</v>
      </c>
      <c r="C44" s="21">
        <f>แยกชั้นปี!X40+แยกชั้นปี!AP40</f>
        <v>5</v>
      </c>
      <c r="D44" s="21">
        <f>แยกชั้นปี!Y40+แยกชั้นปี!AQ40</f>
        <v>21</v>
      </c>
      <c r="E44" s="25">
        <f t="shared" si="10"/>
        <v>26</v>
      </c>
      <c r="F44" s="28"/>
      <c r="G44" s="28"/>
      <c r="H44" s="28"/>
      <c r="I44" s="28"/>
      <c r="J44" s="28"/>
      <c r="K44" s="28"/>
      <c r="L44" s="28"/>
      <c r="M44" s="28"/>
      <c r="N44" s="35"/>
      <c r="O44" s="27">
        <f t="shared" si="11"/>
        <v>5</v>
      </c>
      <c r="P44" s="28">
        <f t="shared" si="12"/>
        <v>21</v>
      </c>
      <c r="Q44" s="29">
        <f t="shared" si="13"/>
        <v>26</v>
      </c>
    </row>
    <row r="45" spans="1:17" ht="24.75">
      <c r="A45" s="15"/>
      <c r="B45" s="23" t="s">
        <v>109</v>
      </c>
      <c r="C45" s="21">
        <f>แยกชั้นปี!X41+แยกชั้นปี!AP41</f>
        <v>14</v>
      </c>
      <c r="D45" s="21">
        <f>แยกชั้นปี!Y41+แยกชั้นปี!AQ41</f>
        <v>2</v>
      </c>
      <c r="E45" s="25">
        <f t="shared" si="10"/>
        <v>16</v>
      </c>
      <c r="F45" s="28"/>
      <c r="G45" s="28"/>
      <c r="H45" s="28"/>
      <c r="I45" s="28"/>
      <c r="J45" s="28"/>
      <c r="K45" s="28"/>
      <c r="L45" s="28"/>
      <c r="M45" s="28"/>
      <c r="N45" s="35"/>
      <c r="O45" s="27">
        <f t="shared" si="11"/>
        <v>14</v>
      </c>
      <c r="P45" s="28">
        <f t="shared" si="12"/>
        <v>2</v>
      </c>
      <c r="Q45" s="29">
        <f t="shared" si="13"/>
        <v>16</v>
      </c>
    </row>
    <row r="46" spans="1:17" ht="24.75">
      <c r="A46" s="15"/>
      <c r="B46" s="37" t="s">
        <v>38</v>
      </c>
      <c r="C46" s="38"/>
      <c r="D46" s="38"/>
      <c r="E46" s="39"/>
      <c r="F46" s="38"/>
      <c r="G46" s="38"/>
      <c r="H46" s="38"/>
      <c r="I46" s="38">
        <f>แยกชั้นปี!AP42</f>
        <v>8</v>
      </c>
      <c r="J46" s="38">
        <f>แยกชั้นปี!AQ42</f>
        <v>7</v>
      </c>
      <c r="K46" s="39">
        <f>SUM(I46:J46)</f>
        <v>15</v>
      </c>
      <c r="L46" s="38"/>
      <c r="M46" s="38"/>
      <c r="N46" s="40"/>
      <c r="O46" s="41">
        <f t="shared" si="11"/>
        <v>8</v>
      </c>
      <c r="P46" s="38">
        <f t="shared" si="12"/>
        <v>7</v>
      </c>
      <c r="Q46" s="42">
        <f t="shared" si="13"/>
        <v>15</v>
      </c>
    </row>
    <row r="47" spans="1:17" ht="24.75">
      <c r="A47" s="15"/>
      <c r="B47" s="117" t="s">
        <v>76</v>
      </c>
      <c r="C47" s="118">
        <f>SUM(C39:C46)</f>
        <v>266</v>
      </c>
      <c r="D47" s="118">
        <f aca="true" t="shared" si="14" ref="D47:Q47">SUM(D39:D46)</f>
        <v>637</v>
      </c>
      <c r="E47" s="118">
        <f t="shared" si="14"/>
        <v>903</v>
      </c>
      <c r="F47" s="118">
        <f t="shared" si="14"/>
        <v>0</v>
      </c>
      <c r="G47" s="118">
        <f t="shared" si="14"/>
        <v>0</v>
      </c>
      <c r="H47" s="118">
        <f t="shared" si="14"/>
        <v>0</v>
      </c>
      <c r="I47" s="118">
        <f t="shared" si="14"/>
        <v>8</v>
      </c>
      <c r="J47" s="118">
        <f t="shared" si="14"/>
        <v>7</v>
      </c>
      <c r="K47" s="118">
        <f t="shared" si="14"/>
        <v>15</v>
      </c>
      <c r="L47" s="118">
        <f t="shared" si="14"/>
        <v>0</v>
      </c>
      <c r="M47" s="118">
        <f t="shared" si="14"/>
        <v>0</v>
      </c>
      <c r="N47" s="118">
        <f t="shared" si="14"/>
        <v>0</v>
      </c>
      <c r="O47" s="118">
        <f t="shared" si="14"/>
        <v>274</v>
      </c>
      <c r="P47" s="118">
        <f t="shared" si="14"/>
        <v>644</v>
      </c>
      <c r="Q47" s="118">
        <f t="shared" si="14"/>
        <v>918</v>
      </c>
    </row>
    <row r="48" spans="1:17" ht="24.75">
      <c r="A48" s="15"/>
      <c r="B48" s="16" t="s">
        <v>34</v>
      </c>
      <c r="C48" s="21">
        <f>แยกชั้นปี!X43+แยกชั้นปี!AP43</f>
        <v>1</v>
      </c>
      <c r="D48" s="21">
        <f>แยกชั้นปี!Y43+แยกชั้นปี!AQ43</f>
        <v>17</v>
      </c>
      <c r="E48" s="18">
        <f>SUM(C48:D48)</f>
        <v>18</v>
      </c>
      <c r="F48" s="21"/>
      <c r="G48" s="21"/>
      <c r="H48" s="21"/>
      <c r="I48" s="21"/>
      <c r="J48" s="21"/>
      <c r="K48" s="21"/>
      <c r="L48" s="21"/>
      <c r="M48" s="21"/>
      <c r="N48" s="46"/>
      <c r="O48" s="20">
        <f>C48+F48+I48+L48</f>
        <v>1</v>
      </c>
      <c r="P48" s="21">
        <f>D48+G48+J48+M48</f>
        <v>17</v>
      </c>
      <c r="Q48" s="22">
        <f>SUM(O48:P48)</f>
        <v>18</v>
      </c>
    </row>
    <row r="49" spans="1:17" ht="24.75">
      <c r="A49" s="34"/>
      <c r="B49" s="37" t="s">
        <v>71</v>
      </c>
      <c r="C49" s="21">
        <f>แยกชั้นปี!X44+แยกชั้นปี!AP44</f>
        <v>24</v>
      </c>
      <c r="D49" s="21">
        <f>แยกชั้นปี!Y44+แยกชั้นปี!AQ44</f>
        <v>13</v>
      </c>
      <c r="E49" s="39">
        <f>SUM(C49:D49)</f>
        <v>37</v>
      </c>
      <c r="F49" s="38"/>
      <c r="G49" s="38"/>
      <c r="H49" s="38"/>
      <c r="I49" s="38"/>
      <c r="J49" s="38"/>
      <c r="K49" s="38"/>
      <c r="L49" s="38"/>
      <c r="M49" s="38"/>
      <c r="N49" s="40"/>
      <c r="O49" s="41">
        <f>C49+F49+I49+L49</f>
        <v>24</v>
      </c>
      <c r="P49" s="38">
        <f>D49+G49+J49+M49</f>
        <v>13</v>
      </c>
      <c r="Q49" s="42">
        <f>SUM(O49:P49)</f>
        <v>37</v>
      </c>
    </row>
    <row r="50" spans="1:17" ht="25.5" thickBot="1">
      <c r="A50" s="34"/>
      <c r="B50" s="125" t="s">
        <v>72</v>
      </c>
      <c r="C50" s="127">
        <f>SUM(C48:C49)</f>
        <v>25</v>
      </c>
      <c r="D50" s="127">
        <f aca="true" t="shared" si="15" ref="D50:Q50">SUM(D48:D49)</f>
        <v>30</v>
      </c>
      <c r="E50" s="127">
        <f t="shared" si="15"/>
        <v>55</v>
      </c>
      <c r="F50" s="127">
        <f t="shared" si="15"/>
        <v>0</v>
      </c>
      <c r="G50" s="127">
        <f t="shared" si="15"/>
        <v>0</v>
      </c>
      <c r="H50" s="127">
        <f t="shared" si="15"/>
        <v>0</v>
      </c>
      <c r="I50" s="127">
        <f t="shared" si="15"/>
        <v>0</v>
      </c>
      <c r="J50" s="127">
        <f t="shared" si="15"/>
        <v>0</v>
      </c>
      <c r="K50" s="127">
        <f t="shared" si="15"/>
        <v>0</v>
      </c>
      <c r="L50" s="127">
        <f t="shared" si="15"/>
        <v>0</v>
      </c>
      <c r="M50" s="127">
        <f t="shared" si="15"/>
        <v>0</v>
      </c>
      <c r="N50" s="127">
        <f t="shared" si="15"/>
        <v>0</v>
      </c>
      <c r="O50" s="127">
        <f t="shared" si="15"/>
        <v>25</v>
      </c>
      <c r="P50" s="127">
        <f t="shared" si="15"/>
        <v>30</v>
      </c>
      <c r="Q50" s="127">
        <f t="shared" si="15"/>
        <v>55</v>
      </c>
    </row>
    <row r="51" spans="1:17" ht="25.5" thickBot="1">
      <c r="A51" s="168" t="s">
        <v>107</v>
      </c>
      <c r="B51" s="168"/>
      <c r="C51" s="43">
        <f>C47+C50</f>
        <v>291</v>
      </c>
      <c r="D51" s="43">
        <f aca="true" t="shared" si="16" ref="D51:Q51">D47+D50</f>
        <v>667</v>
      </c>
      <c r="E51" s="43">
        <f t="shared" si="16"/>
        <v>958</v>
      </c>
      <c r="F51" s="43">
        <f t="shared" si="16"/>
        <v>0</v>
      </c>
      <c r="G51" s="43">
        <f t="shared" si="16"/>
        <v>0</v>
      </c>
      <c r="H51" s="43">
        <f t="shared" si="16"/>
        <v>0</v>
      </c>
      <c r="I51" s="43">
        <f t="shared" si="16"/>
        <v>8</v>
      </c>
      <c r="J51" s="43">
        <f t="shared" si="16"/>
        <v>7</v>
      </c>
      <c r="K51" s="43">
        <f t="shared" si="16"/>
        <v>15</v>
      </c>
      <c r="L51" s="43">
        <f t="shared" si="16"/>
        <v>0</v>
      </c>
      <c r="M51" s="43">
        <f t="shared" si="16"/>
        <v>0</v>
      </c>
      <c r="N51" s="43">
        <f t="shared" si="16"/>
        <v>0</v>
      </c>
      <c r="O51" s="43">
        <f t="shared" si="16"/>
        <v>299</v>
      </c>
      <c r="P51" s="43">
        <f t="shared" si="16"/>
        <v>674</v>
      </c>
      <c r="Q51" s="43">
        <f t="shared" si="16"/>
        <v>973</v>
      </c>
    </row>
    <row r="52" spans="1:17" ht="25.5" thickBot="1">
      <c r="A52" s="11"/>
      <c r="B52" s="12" t="s">
        <v>113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45"/>
    </row>
    <row r="53" spans="1:17" ht="24.75">
      <c r="A53" s="34"/>
      <c r="B53" s="47" t="s">
        <v>56</v>
      </c>
      <c r="C53" s="21">
        <f>แยกชั้นปี!X47+แยกชั้นปี!AP47</f>
        <v>33</v>
      </c>
      <c r="D53" s="21">
        <f>แยกชั้นปี!Y47+แยกชั้นปี!AQ47</f>
        <v>140</v>
      </c>
      <c r="E53" s="18">
        <f aca="true" t="shared" si="17" ref="E53:E59">SUM(C53:D53)</f>
        <v>173</v>
      </c>
      <c r="F53" s="21"/>
      <c r="G53" s="21"/>
      <c r="H53" s="21"/>
      <c r="I53" s="21"/>
      <c r="J53" s="21"/>
      <c r="K53" s="21"/>
      <c r="L53" s="21"/>
      <c r="M53" s="21"/>
      <c r="N53" s="46"/>
      <c r="O53" s="20">
        <f aca="true" t="shared" si="18" ref="O53:O59">C53+F53+I53+L53</f>
        <v>33</v>
      </c>
      <c r="P53" s="21">
        <f aca="true" t="shared" si="19" ref="P53:P59">D53+G53+J53+M53</f>
        <v>140</v>
      </c>
      <c r="Q53" s="22">
        <f aca="true" t="shared" si="20" ref="Q53:Q59">SUM(O53:P53)</f>
        <v>173</v>
      </c>
    </row>
    <row r="54" spans="1:17" ht="24.75">
      <c r="A54" s="34"/>
      <c r="B54" s="23" t="s">
        <v>94</v>
      </c>
      <c r="C54" s="21">
        <f>แยกชั้นปี!X48+แยกชั้นปี!AP48</f>
        <v>55</v>
      </c>
      <c r="D54" s="21">
        <f>แยกชั้นปี!Y48+แยกชั้นปี!AQ48</f>
        <v>157</v>
      </c>
      <c r="E54" s="25">
        <f t="shared" si="17"/>
        <v>212</v>
      </c>
      <c r="F54" s="28"/>
      <c r="G54" s="28"/>
      <c r="H54" s="28"/>
      <c r="I54" s="28"/>
      <c r="J54" s="28"/>
      <c r="K54" s="28"/>
      <c r="L54" s="28"/>
      <c r="M54" s="28"/>
      <c r="N54" s="35"/>
      <c r="O54" s="27">
        <f t="shared" si="18"/>
        <v>55</v>
      </c>
      <c r="P54" s="28">
        <f t="shared" si="19"/>
        <v>157</v>
      </c>
      <c r="Q54" s="29">
        <f t="shared" si="20"/>
        <v>212</v>
      </c>
    </row>
    <row r="55" spans="1:17" ht="24.75">
      <c r="A55" s="34"/>
      <c r="B55" s="23" t="s">
        <v>95</v>
      </c>
      <c r="C55" s="21">
        <f>แยกชั้นปี!X49+แยกชั้นปี!AP49</f>
        <v>41</v>
      </c>
      <c r="D55" s="21">
        <f>แยกชั้นปี!Y49+แยกชั้นปี!AQ49</f>
        <v>77</v>
      </c>
      <c r="E55" s="25">
        <f t="shared" si="17"/>
        <v>118</v>
      </c>
      <c r="F55" s="28"/>
      <c r="G55" s="28"/>
      <c r="H55" s="28"/>
      <c r="I55" s="28"/>
      <c r="J55" s="28"/>
      <c r="K55" s="28"/>
      <c r="L55" s="28"/>
      <c r="M55" s="28"/>
      <c r="N55" s="35"/>
      <c r="O55" s="27">
        <f t="shared" si="18"/>
        <v>41</v>
      </c>
      <c r="P55" s="28">
        <f t="shared" si="19"/>
        <v>77</v>
      </c>
      <c r="Q55" s="29">
        <f t="shared" si="20"/>
        <v>118</v>
      </c>
    </row>
    <row r="56" spans="1:17" ht="24.75">
      <c r="A56" s="34"/>
      <c r="B56" s="23" t="s">
        <v>96</v>
      </c>
      <c r="C56" s="21">
        <f>แยกชั้นปี!X50+แยกชั้นปี!AP50</f>
        <v>101</v>
      </c>
      <c r="D56" s="21">
        <f>แยกชั้นปี!Y50+แยกชั้นปี!AQ50</f>
        <v>211</v>
      </c>
      <c r="E56" s="25">
        <f t="shared" si="17"/>
        <v>312</v>
      </c>
      <c r="F56" s="28"/>
      <c r="G56" s="28"/>
      <c r="H56" s="28"/>
      <c r="I56" s="28"/>
      <c r="J56" s="28"/>
      <c r="K56" s="28"/>
      <c r="L56" s="28"/>
      <c r="M56" s="28"/>
      <c r="N56" s="35"/>
      <c r="O56" s="27">
        <f t="shared" si="18"/>
        <v>101</v>
      </c>
      <c r="P56" s="28">
        <f t="shared" si="19"/>
        <v>211</v>
      </c>
      <c r="Q56" s="29">
        <f t="shared" si="20"/>
        <v>312</v>
      </c>
    </row>
    <row r="57" spans="1:17" ht="24.75">
      <c r="A57" s="34"/>
      <c r="B57" s="23" t="s">
        <v>110</v>
      </c>
      <c r="C57" s="21">
        <f>แยกชั้นปี!X51+แยกชั้นปี!AP51</f>
        <v>1</v>
      </c>
      <c r="D57" s="21">
        <f>แยกชั้นปี!Y51+แยกชั้นปี!AQ51</f>
        <v>12</v>
      </c>
      <c r="E57" s="25">
        <f t="shared" si="17"/>
        <v>13</v>
      </c>
      <c r="F57" s="28"/>
      <c r="G57" s="28"/>
      <c r="H57" s="28"/>
      <c r="I57" s="28"/>
      <c r="J57" s="28"/>
      <c r="K57" s="28"/>
      <c r="L57" s="28"/>
      <c r="M57" s="28"/>
      <c r="N57" s="35"/>
      <c r="O57" s="27">
        <f t="shared" si="18"/>
        <v>1</v>
      </c>
      <c r="P57" s="28">
        <f t="shared" si="19"/>
        <v>12</v>
      </c>
      <c r="Q57" s="29">
        <f t="shared" si="20"/>
        <v>13</v>
      </c>
    </row>
    <row r="58" spans="1:17" ht="24.75">
      <c r="A58" s="34"/>
      <c r="B58" s="23" t="s">
        <v>111</v>
      </c>
      <c r="C58" s="21">
        <f>แยกชั้นปี!X52+แยกชั้นปี!AP52</f>
        <v>1</v>
      </c>
      <c r="D58" s="21">
        <f>แยกชั้นปี!Y52+แยกชั้นปี!AQ52</f>
        <v>22</v>
      </c>
      <c r="E58" s="25">
        <f t="shared" si="17"/>
        <v>23</v>
      </c>
      <c r="F58" s="28"/>
      <c r="G58" s="28"/>
      <c r="H58" s="28"/>
      <c r="I58" s="28"/>
      <c r="J58" s="28"/>
      <c r="K58" s="28"/>
      <c r="L58" s="28"/>
      <c r="M58" s="28"/>
      <c r="N58" s="35"/>
      <c r="O58" s="27">
        <f t="shared" si="18"/>
        <v>1</v>
      </c>
      <c r="P58" s="28">
        <f t="shared" si="19"/>
        <v>22</v>
      </c>
      <c r="Q58" s="29">
        <f t="shared" si="20"/>
        <v>23</v>
      </c>
    </row>
    <row r="59" spans="1:17" ht="24.75">
      <c r="A59" s="34"/>
      <c r="B59" s="37" t="s">
        <v>35</v>
      </c>
      <c r="C59" s="38"/>
      <c r="D59" s="38"/>
      <c r="E59" s="39"/>
      <c r="F59" s="38"/>
      <c r="G59" s="38"/>
      <c r="H59" s="38"/>
      <c r="I59" s="38">
        <f>แยกชั้นปี!AP53</f>
        <v>9</v>
      </c>
      <c r="J59" s="38">
        <f>แยกชั้นปี!AQ53</f>
        <v>3</v>
      </c>
      <c r="K59" s="39">
        <f>SUM(I59:J59)</f>
        <v>12</v>
      </c>
      <c r="L59" s="38"/>
      <c r="M59" s="38"/>
      <c r="N59" s="40"/>
      <c r="O59" s="41">
        <f t="shared" si="18"/>
        <v>9</v>
      </c>
      <c r="P59" s="38">
        <f t="shared" si="19"/>
        <v>3</v>
      </c>
      <c r="Q59" s="42">
        <f t="shared" si="20"/>
        <v>12</v>
      </c>
    </row>
    <row r="60" spans="1:17" ht="24.75">
      <c r="A60" s="34"/>
      <c r="B60" s="115" t="s">
        <v>73</v>
      </c>
      <c r="C60" s="118">
        <f>SUM(C53:C59)</f>
        <v>232</v>
      </c>
      <c r="D60" s="118">
        <f aca="true" t="shared" si="21" ref="D60:Q60">SUM(D53:D59)</f>
        <v>619</v>
      </c>
      <c r="E60" s="118">
        <f t="shared" si="21"/>
        <v>851</v>
      </c>
      <c r="F60" s="118">
        <f t="shared" si="21"/>
        <v>0</v>
      </c>
      <c r="G60" s="118">
        <f t="shared" si="21"/>
        <v>0</v>
      </c>
      <c r="H60" s="118">
        <f t="shared" si="21"/>
        <v>0</v>
      </c>
      <c r="I60" s="118">
        <f t="shared" si="21"/>
        <v>9</v>
      </c>
      <c r="J60" s="118">
        <f t="shared" si="21"/>
        <v>3</v>
      </c>
      <c r="K60" s="118">
        <f t="shared" si="21"/>
        <v>12</v>
      </c>
      <c r="L60" s="118">
        <f t="shared" si="21"/>
        <v>0</v>
      </c>
      <c r="M60" s="118">
        <f t="shared" si="21"/>
        <v>0</v>
      </c>
      <c r="N60" s="118">
        <f t="shared" si="21"/>
        <v>0</v>
      </c>
      <c r="O60" s="118">
        <f t="shared" si="21"/>
        <v>241</v>
      </c>
      <c r="P60" s="118">
        <f t="shared" si="21"/>
        <v>622</v>
      </c>
      <c r="Q60" s="118">
        <f t="shared" si="21"/>
        <v>863</v>
      </c>
    </row>
    <row r="61" spans="1:17" ht="24.75">
      <c r="A61" s="34"/>
      <c r="B61" s="119" t="s">
        <v>6</v>
      </c>
      <c r="C61" s="120">
        <f>แยกชั้นปี!X54+แยกชั้นปี!AP54</f>
        <v>41</v>
      </c>
      <c r="D61" s="120">
        <f>แยกชั้นปี!Y54+แยกชั้นปี!AQ54</f>
        <v>657</v>
      </c>
      <c r="E61" s="121">
        <f>SUM(C61:D61)</f>
        <v>698</v>
      </c>
      <c r="F61" s="120"/>
      <c r="G61" s="120"/>
      <c r="H61" s="120"/>
      <c r="I61" s="120">
        <f>แยกชั้นปี!AP55</f>
        <v>5</v>
      </c>
      <c r="J61" s="120">
        <f>แยกชั้นปี!AQ55</f>
        <v>27</v>
      </c>
      <c r="K61" s="121">
        <f>SUM(I61:J61)</f>
        <v>32</v>
      </c>
      <c r="L61" s="120"/>
      <c r="M61" s="120"/>
      <c r="N61" s="122"/>
      <c r="O61" s="123">
        <f>C61+F61+I61+L61</f>
        <v>46</v>
      </c>
      <c r="P61" s="120">
        <f>D61+G61+J61+M61</f>
        <v>684</v>
      </c>
      <c r="Q61" s="124">
        <f>SUM(O61:P61)</f>
        <v>730</v>
      </c>
    </row>
    <row r="62" spans="1:17" ht="25.5" thickBot="1">
      <c r="A62" s="48"/>
      <c r="B62" s="128" t="s">
        <v>74</v>
      </c>
      <c r="C62" s="127">
        <f>SUM(C61)</f>
        <v>41</v>
      </c>
      <c r="D62" s="127">
        <f aca="true" t="shared" si="22" ref="D62:Q62">SUM(D61)</f>
        <v>657</v>
      </c>
      <c r="E62" s="127">
        <f t="shared" si="22"/>
        <v>698</v>
      </c>
      <c r="F62" s="127">
        <f t="shared" si="22"/>
        <v>0</v>
      </c>
      <c r="G62" s="127">
        <f t="shared" si="22"/>
        <v>0</v>
      </c>
      <c r="H62" s="127">
        <f t="shared" si="22"/>
        <v>0</v>
      </c>
      <c r="I62" s="127">
        <f t="shared" si="22"/>
        <v>5</v>
      </c>
      <c r="J62" s="127">
        <f t="shared" si="22"/>
        <v>27</v>
      </c>
      <c r="K62" s="127">
        <f t="shared" si="22"/>
        <v>32</v>
      </c>
      <c r="L62" s="127">
        <f t="shared" si="22"/>
        <v>0</v>
      </c>
      <c r="M62" s="127">
        <f t="shared" si="22"/>
        <v>0</v>
      </c>
      <c r="N62" s="127">
        <f t="shared" si="22"/>
        <v>0</v>
      </c>
      <c r="O62" s="127">
        <f t="shared" si="22"/>
        <v>46</v>
      </c>
      <c r="P62" s="127">
        <f t="shared" si="22"/>
        <v>684</v>
      </c>
      <c r="Q62" s="127">
        <f t="shared" si="22"/>
        <v>730</v>
      </c>
    </row>
    <row r="63" spans="1:17" ht="25.5" thickBot="1">
      <c r="A63" s="168" t="s">
        <v>112</v>
      </c>
      <c r="B63" s="168"/>
      <c r="C63" s="43">
        <f>C60+C62</f>
        <v>273</v>
      </c>
      <c r="D63" s="43">
        <f aca="true" t="shared" si="23" ref="D63:Q63">D60+D62</f>
        <v>1276</v>
      </c>
      <c r="E63" s="43">
        <f t="shared" si="23"/>
        <v>1549</v>
      </c>
      <c r="F63" s="43">
        <f t="shared" si="23"/>
        <v>0</v>
      </c>
      <c r="G63" s="43">
        <f t="shared" si="23"/>
        <v>0</v>
      </c>
      <c r="H63" s="43">
        <f t="shared" si="23"/>
        <v>0</v>
      </c>
      <c r="I63" s="43">
        <f t="shared" si="23"/>
        <v>14</v>
      </c>
      <c r="J63" s="43">
        <f t="shared" si="23"/>
        <v>30</v>
      </c>
      <c r="K63" s="43">
        <f t="shared" si="23"/>
        <v>44</v>
      </c>
      <c r="L63" s="43">
        <f t="shared" si="23"/>
        <v>0</v>
      </c>
      <c r="M63" s="43">
        <f t="shared" si="23"/>
        <v>0</v>
      </c>
      <c r="N63" s="43">
        <f t="shared" si="23"/>
        <v>0</v>
      </c>
      <c r="O63" s="43">
        <f t="shared" si="23"/>
        <v>287</v>
      </c>
      <c r="P63" s="43">
        <f t="shared" si="23"/>
        <v>1306</v>
      </c>
      <c r="Q63" s="43">
        <f t="shared" si="23"/>
        <v>1593</v>
      </c>
    </row>
    <row r="64" spans="1:17" ht="25.5" thickBot="1">
      <c r="A64" s="49"/>
      <c r="B64" s="50" t="s">
        <v>114</v>
      </c>
      <c r="C64" s="44"/>
      <c r="D64" s="44"/>
      <c r="E64" s="32"/>
      <c r="F64" s="44"/>
      <c r="G64" s="44"/>
      <c r="H64" s="44"/>
      <c r="I64" s="44"/>
      <c r="J64" s="44"/>
      <c r="K64" s="32"/>
      <c r="L64" s="44"/>
      <c r="M64" s="44"/>
      <c r="N64" s="44"/>
      <c r="O64" s="44"/>
      <c r="P64" s="44"/>
      <c r="Q64" s="45"/>
    </row>
    <row r="65" spans="1:17" ht="24.75">
      <c r="A65" s="34"/>
      <c r="B65" s="119" t="s">
        <v>5</v>
      </c>
      <c r="C65" s="120">
        <f>แยกชั้นปี!X58+แยกชั้นปี!AP58</f>
        <v>257</v>
      </c>
      <c r="D65" s="120">
        <f>แยกชั้นปี!Y58+แยกชั้นปี!AQ58</f>
        <v>148</v>
      </c>
      <c r="E65" s="121">
        <f>SUM(C65:D65)</f>
        <v>405</v>
      </c>
      <c r="F65" s="120"/>
      <c r="G65" s="120"/>
      <c r="H65" s="120"/>
      <c r="I65" s="120"/>
      <c r="J65" s="120"/>
      <c r="K65" s="121"/>
      <c r="L65" s="120"/>
      <c r="M65" s="120"/>
      <c r="N65" s="122"/>
      <c r="O65" s="123">
        <f>C65+F65+I65+L65</f>
        <v>257</v>
      </c>
      <c r="P65" s="120">
        <f>D65+G65+J65+M65</f>
        <v>148</v>
      </c>
      <c r="Q65" s="124">
        <f>SUM(O65:P65)</f>
        <v>405</v>
      </c>
    </row>
    <row r="66" spans="1:17" ht="24.75">
      <c r="A66" s="34"/>
      <c r="B66" s="115" t="s">
        <v>70</v>
      </c>
      <c r="C66" s="118">
        <f>SUM(C65)</f>
        <v>257</v>
      </c>
      <c r="D66" s="118">
        <f aca="true" t="shared" si="24" ref="D66:Q66">SUM(D65)</f>
        <v>148</v>
      </c>
      <c r="E66" s="118">
        <f t="shared" si="24"/>
        <v>405</v>
      </c>
      <c r="F66" s="118">
        <f t="shared" si="24"/>
        <v>0</v>
      </c>
      <c r="G66" s="118">
        <f t="shared" si="24"/>
        <v>0</v>
      </c>
      <c r="H66" s="118">
        <f t="shared" si="24"/>
        <v>0</v>
      </c>
      <c r="I66" s="118">
        <f t="shared" si="24"/>
        <v>0</v>
      </c>
      <c r="J66" s="118">
        <f t="shared" si="24"/>
        <v>0</v>
      </c>
      <c r="K66" s="118">
        <f t="shared" si="24"/>
        <v>0</v>
      </c>
      <c r="L66" s="118">
        <f t="shared" si="24"/>
        <v>0</v>
      </c>
      <c r="M66" s="118">
        <f t="shared" si="24"/>
        <v>0</v>
      </c>
      <c r="N66" s="118">
        <f t="shared" si="24"/>
        <v>0</v>
      </c>
      <c r="O66" s="118">
        <f t="shared" si="24"/>
        <v>257</v>
      </c>
      <c r="P66" s="118">
        <f t="shared" si="24"/>
        <v>148</v>
      </c>
      <c r="Q66" s="118">
        <f t="shared" si="24"/>
        <v>405</v>
      </c>
    </row>
    <row r="67" spans="1:17" ht="24.75">
      <c r="A67" s="34"/>
      <c r="B67" s="16" t="s">
        <v>36</v>
      </c>
      <c r="C67" s="21">
        <f>แยกชั้นปี!X59+แยกชั้นปี!AP59</f>
        <v>32</v>
      </c>
      <c r="D67" s="21">
        <f>แยกชั้นปี!Y59+แยกชั้นปี!AQ59</f>
        <v>11</v>
      </c>
      <c r="E67" s="18">
        <f>SUM(C67:D67)</f>
        <v>43</v>
      </c>
      <c r="F67" s="21"/>
      <c r="G67" s="21"/>
      <c r="H67" s="21"/>
      <c r="I67" s="21">
        <f>แยกชั้นปี!AP61</f>
        <v>9</v>
      </c>
      <c r="J67" s="21">
        <f>แยกชั้นปี!AQ61</f>
        <v>5</v>
      </c>
      <c r="K67" s="18">
        <f>SUM(I67:J67)</f>
        <v>14</v>
      </c>
      <c r="L67" s="21"/>
      <c r="M67" s="21"/>
      <c r="N67" s="46"/>
      <c r="O67" s="20">
        <f>C67+F67+I67+L67</f>
        <v>41</v>
      </c>
      <c r="P67" s="21">
        <f>D67+G67+J67+M67</f>
        <v>16</v>
      </c>
      <c r="Q67" s="22">
        <f>SUM(O67:P67)</f>
        <v>57</v>
      </c>
    </row>
    <row r="68" spans="1:17" ht="24.75">
      <c r="A68" s="34"/>
      <c r="B68" s="37" t="s">
        <v>7</v>
      </c>
      <c r="C68" s="21">
        <f>แยกชั้นปี!X60+แยกชั้นปี!AP60</f>
        <v>403</v>
      </c>
      <c r="D68" s="21">
        <f>แยกชั้นปี!Y60+แยกชั้นปี!AQ60</f>
        <v>367</v>
      </c>
      <c r="E68" s="39">
        <f>SUM(C68:D68)</f>
        <v>770</v>
      </c>
      <c r="F68" s="38"/>
      <c r="G68" s="38"/>
      <c r="H68" s="38"/>
      <c r="I68" s="38"/>
      <c r="J68" s="38"/>
      <c r="K68" s="39"/>
      <c r="L68" s="38"/>
      <c r="M68" s="38"/>
      <c r="N68" s="40"/>
      <c r="O68" s="41">
        <f>C68+F68+I68+L68</f>
        <v>403</v>
      </c>
      <c r="P68" s="38">
        <f>D68+G68+J68+M68</f>
        <v>367</v>
      </c>
      <c r="Q68" s="42">
        <f>SUM(O68:P68)</f>
        <v>770</v>
      </c>
    </row>
    <row r="69" spans="1:17" ht="24.75">
      <c r="A69" s="34"/>
      <c r="B69" s="115" t="s">
        <v>75</v>
      </c>
      <c r="C69" s="118">
        <f>SUM(C67:C68)</f>
        <v>435</v>
      </c>
      <c r="D69" s="118">
        <f aca="true" t="shared" si="25" ref="D69:Q69">SUM(D67:D68)</f>
        <v>378</v>
      </c>
      <c r="E69" s="118">
        <f t="shared" si="25"/>
        <v>813</v>
      </c>
      <c r="F69" s="118">
        <f t="shared" si="25"/>
        <v>0</v>
      </c>
      <c r="G69" s="118">
        <f t="shared" si="25"/>
        <v>0</v>
      </c>
      <c r="H69" s="118">
        <f t="shared" si="25"/>
        <v>0</v>
      </c>
      <c r="I69" s="118">
        <f t="shared" si="25"/>
        <v>9</v>
      </c>
      <c r="J69" s="118">
        <f t="shared" si="25"/>
        <v>5</v>
      </c>
      <c r="K69" s="118">
        <f t="shared" si="25"/>
        <v>14</v>
      </c>
      <c r="L69" s="118">
        <f t="shared" si="25"/>
        <v>0</v>
      </c>
      <c r="M69" s="118">
        <f t="shared" si="25"/>
        <v>0</v>
      </c>
      <c r="N69" s="118">
        <f t="shared" si="25"/>
        <v>0</v>
      </c>
      <c r="O69" s="118">
        <f t="shared" si="25"/>
        <v>444</v>
      </c>
      <c r="P69" s="118">
        <f t="shared" si="25"/>
        <v>383</v>
      </c>
      <c r="Q69" s="118">
        <f t="shared" si="25"/>
        <v>827</v>
      </c>
    </row>
    <row r="70" spans="1:17" ht="24.75">
      <c r="A70" s="34"/>
      <c r="B70" s="119" t="s">
        <v>55</v>
      </c>
      <c r="C70" s="120">
        <f>แยกชั้นปี!X62+แยกชั้นปี!AP62</f>
        <v>243</v>
      </c>
      <c r="D70" s="120">
        <f>แยกชั้นปี!Y62+แยกชั้นปี!AQ62</f>
        <v>205</v>
      </c>
      <c r="E70" s="121">
        <f>SUM(C70:D70)</f>
        <v>448</v>
      </c>
      <c r="F70" s="120"/>
      <c r="G70" s="120"/>
      <c r="H70" s="120"/>
      <c r="I70" s="120"/>
      <c r="J70" s="120"/>
      <c r="K70" s="121"/>
      <c r="L70" s="120"/>
      <c r="M70" s="120"/>
      <c r="N70" s="122"/>
      <c r="O70" s="123">
        <f>C70+F70+I70+L70</f>
        <v>243</v>
      </c>
      <c r="P70" s="120">
        <f>D70+G70+J70+M70</f>
        <v>205</v>
      </c>
      <c r="Q70" s="124">
        <f>SUM(O70:P70)</f>
        <v>448</v>
      </c>
    </row>
    <row r="71" spans="1:17" ht="25.5" thickBot="1">
      <c r="A71" s="48"/>
      <c r="B71" s="128" t="s">
        <v>85</v>
      </c>
      <c r="C71" s="127">
        <f>SUM(C70)</f>
        <v>243</v>
      </c>
      <c r="D71" s="127">
        <f aca="true" t="shared" si="26" ref="D71:Q71">SUM(D70)</f>
        <v>205</v>
      </c>
      <c r="E71" s="127">
        <f t="shared" si="26"/>
        <v>448</v>
      </c>
      <c r="F71" s="127">
        <f t="shared" si="26"/>
        <v>0</v>
      </c>
      <c r="G71" s="127">
        <f t="shared" si="26"/>
        <v>0</v>
      </c>
      <c r="H71" s="127">
        <f t="shared" si="26"/>
        <v>0</v>
      </c>
      <c r="I71" s="127">
        <f t="shared" si="26"/>
        <v>0</v>
      </c>
      <c r="J71" s="127">
        <f t="shared" si="26"/>
        <v>0</v>
      </c>
      <c r="K71" s="127">
        <f t="shared" si="26"/>
        <v>0</v>
      </c>
      <c r="L71" s="127">
        <f t="shared" si="26"/>
        <v>0</v>
      </c>
      <c r="M71" s="127">
        <f t="shared" si="26"/>
        <v>0</v>
      </c>
      <c r="N71" s="127">
        <f t="shared" si="26"/>
        <v>0</v>
      </c>
      <c r="O71" s="127">
        <f t="shared" si="26"/>
        <v>243</v>
      </c>
      <c r="P71" s="127">
        <f t="shared" si="26"/>
        <v>205</v>
      </c>
      <c r="Q71" s="127">
        <f t="shared" si="26"/>
        <v>448</v>
      </c>
    </row>
    <row r="72" spans="1:17" ht="25.5" thickBot="1">
      <c r="A72" s="168" t="s">
        <v>115</v>
      </c>
      <c r="B72" s="168"/>
      <c r="C72" s="43">
        <f>C66+C69+C71</f>
        <v>935</v>
      </c>
      <c r="D72" s="43">
        <f aca="true" t="shared" si="27" ref="D72:Q72">D66+D69+D71</f>
        <v>731</v>
      </c>
      <c r="E72" s="43">
        <f t="shared" si="27"/>
        <v>1666</v>
      </c>
      <c r="F72" s="43">
        <f t="shared" si="27"/>
        <v>0</v>
      </c>
      <c r="G72" s="43">
        <f t="shared" si="27"/>
        <v>0</v>
      </c>
      <c r="H72" s="43">
        <f t="shared" si="27"/>
        <v>0</v>
      </c>
      <c r="I72" s="43">
        <f t="shared" si="27"/>
        <v>9</v>
      </c>
      <c r="J72" s="43">
        <f t="shared" si="27"/>
        <v>5</v>
      </c>
      <c r="K72" s="43">
        <f t="shared" si="27"/>
        <v>14</v>
      </c>
      <c r="L72" s="43">
        <f t="shared" si="27"/>
        <v>0</v>
      </c>
      <c r="M72" s="43">
        <f t="shared" si="27"/>
        <v>0</v>
      </c>
      <c r="N72" s="43">
        <f t="shared" si="27"/>
        <v>0</v>
      </c>
      <c r="O72" s="43">
        <f t="shared" si="27"/>
        <v>944</v>
      </c>
      <c r="P72" s="43">
        <f t="shared" si="27"/>
        <v>736</v>
      </c>
      <c r="Q72" s="43">
        <f t="shared" si="27"/>
        <v>1680</v>
      </c>
    </row>
    <row r="73" spans="1:17" ht="25.5" thickBot="1">
      <c r="A73" s="168" t="s">
        <v>66</v>
      </c>
      <c r="B73" s="168"/>
      <c r="C73" s="43">
        <f aca="true" t="shared" si="28" ref="C73:Q73">C21+C37+C51+C63+C72</f>
        <v>3050</v>
      </c>
      <c r="D73" s="43">
        <f t="shared" si="28"/>
        <v>7301</v>
      </c>
      <c r="E73" s="43">
        <f t="shared" si="28"/>
        <v>10351</v>
      </c>
      <c r="F73" s="43">
        <f t="shared" si="28"/>
        <v>49</v>
      </c>
      <c r="G73" s="43">
        <f t="shared" si="28"/>
        <v>93</v>
      </c>
      <c r="H73" s="43">
        <f t="shared" si="28"/>
        <v>142</v>
      </c>
      <c r="I73" s="43">
        <f t="shared" si="28"/>
        <v>53</v>
      </c>
      <c r="J73" s="43">
        <f t="shared" si="28"/>
        <v>99</v>
      </c>
      <c r="K73" s="43">
        <f t="shared" si="28"/>
        <v>152</v>
      </c>
      <c r="L73" s="43">
        <f t="shared" si="28"/>
        <v>20</v>
      </c>
      <c r="M73" s="43">
        <f t="shared" si="28"/>
        <v>7</v>
      </c>
      <c r="N73" s="43">
        <f t="shared" si="28"/>
        <v>27</v>
      </c>
      <c r="O73" s="43">
        <f t="shared" si="28"/>
        <v>3172</v>
      </c>
      <c r="P73" s="43">
        <f t="shared" si="28"/>
        <v>7500</v>
      </c>
      <c r="Q73" s="43">
        <f t="shared" si="28"/>
        <v>10672</v>
      </c>
    </row>
    <row r="74" spans="1:17" ht="24.75">
      <c r="A74" s="51"/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</row>
    <row r="75" spans="1:17" ht="24.75">
      <c r="A75" s="51"/>
      <c r="B75" s="54" t="s">
        <v>133</v>
      </c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</row>
    <row r="76" spans="1:17" ht="24.75">
      <c r="A76" s="51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</row>
    <row r="77" spans="1:17" ht="24.75">
      <c r="A77" s="51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</row>
    <row r="78" spans="1:17" ht="24.75">
      <c r="A78" s="51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</row>
    <row r="79" spans="1:17" ht="24.75">
      <c r="A79" s="51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</row>
    <row r="80" spans="1:17" ht="24.75">
      <c r="A80" s="51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1:17" ht="24.75">
      <c r="A81" s="51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</row>
    <row r="82" spans="1:17" ht="24.75">
      <c r="A82" s="51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</row>
    <row r="83" spans="1:17" ht="24.75">
      <c r="A83" s="51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</row>
  </sheetData>
  <mergeCells count="16">
    <mergeCell ref="A3:Q3"/>
    <mergeCell ref="A5:B7"/>
    <mergeCell ref="C5:N5"/>
    <mergeCell ref="O5:Q6"/>
    <mergeCell ref="C6:E6"/>
    <mergeCell ref="F6:H6"/>
    <mergeCell ref="L6:N6"/>
    <mergeCell ref="A8:B8"/>
    <mergeCell ref="I6:K6"/>
    <mergeCell ref="A21:B21"/>
    <mergeCell ref="A38:B38"/>
    <mergeCell ref="A37:B37"/>
    <mergeCell ref="A51:B51"/>
    <mergeCell ref="A63:B63"/>
    <mergeCell ref="A72:B72"/>
    <mergeCell ref="A73:B7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4">
      <selection activeCell="F20" sqref="F20"/>
    </sheetView>
  </sheetViews>
  <sheetFormatPr defaultColWidth="9.140625" defaultRowHeight="12.75"/>
  <cols>
    <col min="1" max="1" width="3.00390625" style="63" customWidth="1"/>
    <col min="2" max="2" width="7.28125" style="63" customWidth="1"/>
    <col min="3" max="3" width="30.57421875" style="63" customWidth="1"/>
    <col min="4" max="4" width="55.57421875" style="63" customWidth="1"/>
    <col min="5" max="5" width="21.140625" style="63" customWidth="1"/>
    <col min="6" max="6" width="20.28125" style="64" customWidth="1"/>
  </cols>
  <sheetData>
    <row r="1" spans="1:6" ht="24.75">
      <c r="A1" s="59"/>
      <c r="B1" s="59"/>
      <c r="C1" s="59"/>
      <c r="D1" s="59"/>
      <c r="E1" s="60"/>
      <c r="F1" s="57" t="s">
        <v>83</v>
      </c>
    </row>
    <row r="2" spans="1:6" ht="22.5">
      <c r="A2" s="59"/>
      <c r="B2" s="59"/>
      <c r="C2" s="59"/>
      <c r="D2" s="59"/>
      <c r="E2" s="60"/>
      <c r="F2" s="61"/>
    </row>
    <row r="3" spans="1:6" ht="27.75">
      <c r="A3" s="180" t="s">
        <v>135</v>
      </c>
      <c r="B3" s="180"/>
      <c r="C3" s="180"/>
      <c r="D3" s="180"/>
      <c r="E3" s="180"/>
      <c r="F3" s="180"/>
    </row>
    <row r="4" spans="1:6" ht="22.5">
      <c r="A4" s="62"/>
      <c r="B4" s="62"/>
      <c r="C4" s="62"/>
      <c r="D4" s="62"/>
      <c r="E4" s="62"/>
      <c r="F4" s="62"/>
    </row>
    <row r="5" spans="1:6" ht="24.75">
      <c r="A5" s="178" t="s">
        <v>65</v>
      </c>
      <c r="B5" s="181"/>
      <c r="C5" s="181"/>
      <c r="D5" s="164"/>
      <c r="E5" s="111" t="s">
        <v>28</v>
      </c>
      <c r="F5" s="112" t="s">
        <v>84</v>
      </c>
    </row>
    <row r="6" spans="1:6" ht="24.75">
      <c r="A6" s="72" t="s">
        <v>67</v>
      </c>
      <c r="B6" s="73"/>
      <c r="C6" s="73"/>
      <c r="D6" s="73"/>
      <c r="E6" s="74"/>
      <c r="F6" s="75"/>
    </row>
    <row r="7" spans="1:6" ht="24.75">
      <c r="A7" s="76"/>
      <c r="B7" s="103" t="s">
        <v>39</v>
      </c>
      <c r="C7" s="108"/>
      <c r="D7" s="108"/>
      <c r="E7" s="109"/>
      <c r="F7" s="110">
        <f>SUM(F8:F17)</f>
        <v>1070</v>
      </c>
    </row>
    <row r="8" spans="1:6" ht="24.75">
      <c r="A8" s="97"/>
      <c r="B8" s="77">
        <v>1</v>
      </c>
      <c r="C8" s="106" t="s">
        <v>16</v>
      </c>
      <c r="D8" s="106" t="str">
        <f>เผยแพร่4!B9</f>
        <v>วิทยาการคอมพิวเตอร์</v>
      </c>
      <c r="E8" s="77" t="s">
        <v>0</v>
      </c>
      <c r="F8" s="107">
        <f>เผยแพร่4!Q9</f>
        <v>164</v>
      </c>
    </row>
    <row r="9" spans="1:6" ht="24.75">
      <c r="A9" s="97"/>
      <c r="B9" s="80">
        <v>2</v>
      </c>
      <c r="C9" s="79" t="s">
        <v>16</v>
      </c>
      <c r="D9" s="81" t="str">
        <f>เผยแพร่4!B10</f>
        <v>เทคโนโลยีสารสนเทศ</v>
      </c>
      <c r="E9" s="78" t="s">
        <v>0</v>
      </c>
      <c r="F9" s="107">
        <f>เผยแพร่4!Q10</f>
        <v>117</v>
      </c>
    </row>
    <row r="10" spans="1:6" ht="24.75">
      <c r="A10" s="97"/>
      <c r="B10" s="80">
        <v>3</v>
      </c>
      <c r="C10" s="79" t="s">
        <v>16</v>
      </c>
      <c r="D10" s="81" t="str">
        <f>เผยแพร่4!B11</f>
        <v>วิศวกรรมซอฟแวร์</v>
      </c>
      <c r="E10" s="78" t="s">
        <v>0</v>
      </c>
      <c r="F10" s="107">
        <f>เผยแพร่4!Q11</f>
        <v>26</v>
      </c>
    </row>
    <row r="11" spans="1:6" ht="24.75">
      <c r="A11" s="97"/>
      <c r="B11" s="80">
        <v>4</v>
      </c>
      <c r="C11" s="79" t="s">
        <v>16</v>
      </c>
      <c r="D11" s="81" t="str">
        <f>เผยแพร่4!B12</f>
        <v>สาธารณสุขชุมชน</v>
      </c>
      <c r="E11" s="78" t="s">
        <v>0</v>
      </c>
      <c r="F11" s="107">
        <f>เผยแพร่4!Q12</f>
        <v>398</v>
      </c>
    </row>
    <row r="12" spans="1:6" ht="24.75">
      <c r="A12" s="97"/>
      <c r="B12" s="80">
        <v>5</v>
      </c>
      <c r="C12" s="79" t="s">
        <v>16</v>
      </c>
      <c r="D12" s="81" t="str">
        <f>เผยแพร่4!B13</f>
        <v>วิทยาศาสตร์การกีฬา</v>
      </c>
      <c r="E12" s="78" t="s">
        <v>0</v>
      </c>
      <c r="F12" s="107">
        <f>เผยแพร่4!Q13</f>
        <v>79</v>
      </c>
    </row>
    <row r="13" spans="1:6" ht="24.75">
      <c r="A13" s="97"/>
      <c r="B13" s="80">
        <v>6</v>
      </c>
      <c r="C13" s="79" t="s">
        <v>16</v>
      </c>
      <c r="D13" s="81" t="str">
        <f>เผยแพร่4!B14</f>
        <v>วิทยาศาสตร์สิ่งแวดล้อม</v>
      </c>
      <c r="E13" s="78" t="s">
        <v>0</v>
      </c>
      <c r="F13" s="107">
        <f>เผยแพร่4!Q14</f>
        <v>50</v>
      </c>
    </row>
    <row r="14" spans="1:6" ht="24.75">
      <c r="A14" s="97"/>
      <c r="B14" s="80">
        <v>7</v>
      </c>
      <c r="C14" s="79" t="s">
        <v>16</v>
      </c>
      <c r="D14" s="81" t="str">
        <f>เผยแพร่4!B15</f>
        <v>วิศวกรรมโลจิสติกส์</v>
      </c>
      <c r="E14" s="78" t="s">
        <v>0</v>
      </c>
      <c r="F14" s="107">
        <f>เผยแพร่4!Q15</f>
        <v>24</v>
      </c>
    </row>
    <row r="15" spans="1:6" ht="24.75">
      <c r="A15" s="97"/>
      <c r="B15" s="80">
        <v>8</v>
      </c>
      <c r="C15" s="79" t="s">
        <v>47</v>
      </c>
      <c r="D15" s="81" t="str">
        <f>เผยแพร่4!B17</f>
        <v>เทคโนโลยี ออกแบบผลิตภัณฑ์อุตสาหกรรม</v>
      </c>
      <c r="E15" s="78" t="s">
        <v>0</v>
      </c>
      <c r="F15" s="82">
        <f>เผยแพร่4!Q17</f>
        <v>28</v>
      </c>
    </row>
    <row r="16" spans="1:6" ht="24.75">
      <c r="A16" s="97"/>
      <c r="B16" s="80">
        <v>9</v>
      </c>
      <c r="C16" s="79" t="s">
        <v>47</v>
      </c>
      <c r="D16" s="81" t="str">
        <f>เผยแพร่4!B18</f>
        <v>เทคโนโลยี ก่อสร้าง</v>
      </c>
      <c r="E16" s="78" t="s">
        <v>0</v>
      </c>
      <c r="F16" s="82">
        <f>เผยแพร่4!Q18</f>
        <v>63</v>
      </c>
    </row>
    <row r="17" spans="1:6" ht="24.75">
      <c r="A17" s="97"/>
      <c r="B17" s="83">
        <v>10</v>
      </c>
      <c r="C17" s="84" t="s">
        <v>47</v>
      </c>
      <c r="D17" s="85" t="str">
        <f>เผยแพร่4!B19</f>
        <v>เทคโนโลยี การจัดการอุตสาหกรรม</v>
      </c>
      <c r="E17" s="86" t="s">
        <v>0</v>
      </c>
      <c r="F17" s="82">
        <f>เผยแพร่4!Q19</f>
        <v>121</v>
      </c>
    </row>
    <row r="18" spans="1:6" ht="24.75">
      <c r="A18" s="88" t="s">
        <v>104</v>
      </c>
      <c r="B18" s="89"/>
      <c r="C18" s="89"/>
      <c r="D18" s="89"/>
      <c r="E18" s="89"/>
      <c r="F18" s="90"/>
    </row>
    <row r="19" spans="1:6" ht="24.75">
      <c r="A19" s="97"/>
      <c r="B19" s="103" t="s">
        <v>39</v>
      </c>
      <c r="C19" s="104"/>
      <c r="D19" s="104"/>
      <c r="E19" s="104"/>
      <c r="F19" s="105">
        <f>SUM(F20:F34)</f>
        <v>5356</v>
      </c>
    </row>
    <row r="20" spans="1:6" ht="24.75">
      <c r="A20" s="97"/>
      <c r="B20" s="91">
        <v>1</v>
      </c>
      <c r="C20" s="106" t="s">
        <v>14</v>
      </c>
      <c r="D20" s="101" t="str">
        <f>เผยแพร่4!B23</f>
        <v>การศึกษาปฐมวัย</v>
      </c>
      <c r="E20" s="77" t="s">
        <v>0</v>
      </c>
      <c r="F20" s="102">
        <f>เผยแพร่4!Q23</f>
        <v>572</v>
      </c>
    </row>
    <row r="21" spans="1:6" ht="24.75">
      <c r="A21" s="97"/>
      <c r="B21" s="80">
        <v>2</v>
      </c>
      <c r="C21" s="79" t="s">
        <v>14</v>
      </c>
      <c r="D21" s="81" t="str">
        <f>เผยแพร่4!B24</f>
        <v>คณิตศาสตร์</v>
      </c>
      <c r="E21" s="78" t="s">
        <v>0</v>
      </c>
      <c r="F21" s="102">
        <f>เผยแพร่4!Q24</f>
        <v>676</v>
      </c>
    </row>
    <row r="22" spans="1:6" ht="24.75">
      <c r="A22" s="97"/>
      <c r="B22" s="80">
        <v>3</v>
      </c>
      <c r="C22" s="79" t="s">
        <v>14</v>
      </c>
      <c r="D22" s="81" t="str">
        <f>เผยแพร่4!B25</f>
        <v>คอมพิวเตอร์ศึกษา</v>
      </c>
      <c r="E22" s="78" t="s">
        <v>0</v>
      </c>
      <c r="F22" s="102">
        <f>เผยแพร่4!Q25</f>
        <v>498</v>
      </c>
    </row>
    <row r="23" spans="1:6" ht="24.75">
      <c r="A23" s="97"/>
      <c r="B23" s="80">
        <v>4</v>
      </c>
      <c r="C23" s="79" t="s">
        <v>14</v>
      </c>
      <c r="D23" s="81" t="str">
        <f>เผยแพร่4!B26</f>
        <v>ภาษาอังกฤษ</v>
      </c>
      <c r="E23" s="78" t="s">
        <v>0</v>
      </c>
      <c r="F23" s="102">
        <f>เผยแพร่4!Q26</f>
        <v>620</v>
      </c>
    </row>
    <row r="24" spans="1:6" ht="24.75">
      <c r="A24" s="97"/>
      <c r="B24" s="80">
        <v>5</v>
      </c>
      <c r="C24" s="79" t="s">
        <v>14</v>
      </c>
      <c r="D24" s="81" t="str">
        <f>เผยแพร่4!B27</f>
        <v>ภาษาไทย</v>
      </c>
      <c r="E24" s="78" t="s">
        <v>0</v>
      </c>
      <c r="F24" s="102">
        <f>เผยแพร่4!Q27</f>
        <v>664</v>
      </c>
    </row>
    <row r="25" spans="1:6" ht="24.75">
      <c r="A25" s="97"/>
      <c r="B25" s="80">
        <v>6</v>
      </c>
      <c r="C25" s="79" t="s">
        <v>14</v>
      </c>
      <c r="D25" s="81" t="str">
        <f>เผยแพร่4!B28</f>
        <v>สังคมศึกษา</v>
      </c>
      <c r="E25" s="78" t="s">
        <v>0</v>
      </c>
      <c r="F25" s="102">
        <f>เผยแพร่4!Q28</f>
        <v>706</v>
      </c>
    </row>
    <row r="26" spans="1:6" ht="24.75">
      <c r="A26" s="97"/>
      <c r="B26" s="80">
        <v>7</v>
      </c>
      <c r="C26" s="79" t="s">
        <v>14</v>
      </c>
      <c r="D26" s="81" t="str">
        <f>เผยแพร่4!B29</f>
        <v>การประถมศึกษา</v>
      </c>
      <c r="E26" s="78" t="s">
        <v>0</v>
      </c>
      <c r="F26" s="102">
        <f>เผยแพร่4!Q29</f>
        <v>604</v>
      </c>
    </row>
    <row r="27" spans="1:6" ht="24.75">
      <c r="A27" s="97"/>
      <c r="B27" s="80">
        <v>8</v>
      </c>
      <c r="C27" s="79" t="s">
        <v>14</v>
      </c>
      <c r="D27" s="81" t="str">
        <f>เผยแพร่4!B30</f>
        <v>วิทยาศาสตร์</v>
      </c>
      <c r="E27" s="78" t="s">
        <v>0</v>
      </c>
      <c r="F27" s="102">
        <f>เผยแพร่4!Q30</f>
        <v>437</v>
      </c>
    </row>
    <row r="28" spans="1:6" ht="24.75">
      <c r="A28" s="97"/>
      <c r="B28" s="80">
        <v>9</v>
      </c>
      <c r="C28" s="79" t="s">
        <v>14</v>
      </c>
      <c r="D28" s="81" t="str">
        <f>เผยแพร่4!B31</f>
        <v>พลศึกษา</v>
      </c>
      <c r="E28" s="78" t="s">
        <v>0</v>
      </c>
      <c r="F28" s="102">
        <f>เผยแพร่4!Q31</f>
        <v>246</v>
      </c>
    </row>
    <row r="29" spans="1:6" ht="24.75">
      <c r="A29" s="97"/>
      <c r="B29" s="80">
        <v>10</v>
      </c>
      <c r="C29" s="79" t="s">
        <v>14</v>
      </c>
      <c r="D29" s="81" t="str">
        <f>เผยแพร่4!B32</f>
        <v>ดนตรีศึกษา</v>
      </c>
      <c r="E29" s="78" t="s">
        <v>0</v>
      </c>
      <c r="F29" s="102">
        <f>เผยแพร่4!Q32</f>
        <v>85</v>
      </c>
    </row>
    <row r="30" spans="1:6" ht="24.75">
      <c r="A30" s="97"/>
      <c r="B30" s="80">
        <v>11</v>
      </c>
      <c r="C30" s="78" t="s">
        <v>29</v>
      </c>
      <c r="D30" s="81" t="str">
        <f>เผยแพร่4!B33</f>
        <v>ประกาศนียบัตรวิชาชีพครู</v>
      </c>
      <c r="E30" s="78" t="s">
        <v>29</v>
      </c>
      <c r="F30" s="82">
        <f>เผยแพร่4!Q33</f>
        <v>142</v>
      </c>
    </row>
    <row r="31" spans="1:6" ht="24.75">
      <c r="A31" s="97"/>
      <c r="B31" s="80">
        <v>12</v>
      </c>
      <c r="C31" s="78" t="s">
        <v>40</v>
      </c>
      <c r="D31" s="81" t="str">
        <f>เผยแพร่4!B34</f>
        <v>การบริหารการศึกษา</v>
      </c>
      <c r="E31" s="78" t="s">
        <v>30</v>
      </c>
      <c r="F31" s="82">
        <f>เผยแพร่4!K34</f>
        <v>40</v>
      </c>
    </row>
    <row r="32" spans="1:6" ht="24.75">
      <c r="A32" s="97"/>
      <c r="B32" s="80">
        <v>13</v>
      </c>
      <c r="C32" s="78" t="s">
        <v>40</v>
      </c>
      <c r="D32" s="81" t="str">
        <f>เผยแพร่4!B35</f>
        <v>หลักสูตรและการสอน</v>
      </c>
      <c r="E32" s="78" t="s">
        <v>30</v>
      </c>
      <c r="F32" s="82">
        <f>เผยแพร่4!K35</f>
        <v>23</v>
      </c>
    </row>
    <row r="33" spans="1:6" ht="24.75">
      <c r="A33" s="97"/>
      <c r="B33" s="80">
        <v>14</v>
      </c>
      <c r="C33" s="78" t="s">
        <v>40</v>
      </c>
      <c r="D33" s="81" t="str">
        <f>เผยแพร่4!B36</f>
        <v>วิจัยและประเมินผลการศึกษา</v>
      </c>
      <c r="E33" s="78" t="s">
        <v>30</v>
      </c>
      <c r="F33" s="82">
        <f>เผยแพร่4!K36</f>
        <v>16</v>
      </c>
    </row>
    <row r="34" spans="1:6" ht="24.75">
      <c r="A34" s="97"/>
      <c r="B34" s="83">
        <v>15</v>
      </c>
      <c r="C34" s="86" t="s">
        <v>59</v>
      </c>
      <c r="D34" s="85" t="s">
        <v>31</v>
      </c>
      <c r="E34" s="86" t="s">
        <v>60</v>
      </c>
      <c r="F34" s="87">
        <f>เผยแพร่4!N34</f>
        <v>27</v>
      </c>
    </row>
    <row r="35" spans="1:6" ht="24.75">
      <c r="A35" s="88" t="s">
        <v>106</v>
      </c>
      <c r="B35" s="89"/>
      <c r="C35" s="89"/>
      <c r="D35" s="89"/>
      <c r="E35" s="89"/>
      <c r="F35" s="90"/>
    </row>
    <row r="36" spans="1:6" ht="24.75">
      <c r="A36" s="97"/>
      <c r="B36" s="103" t="s">
        <v>39</v>
      </c>
      <c r="C36" s="104"/>
      <c r="D36" s="104"/>
      <c r="E36" s="104"/>
      <c r="F36" s="105">
        <f>SUM(F37:F46)</f>
        <v>973</v>
      </c>
    </row>
    <row r="37" spans="1:6" ht="24.75">
      <c r="A37" s="97"/>
      <c r="B37" s="91">
        <v>1</v>
      </c>
      <c r="C37" s="77" t="s">
        <v>17</v>
      </c>
      <c r="D37" s="101" t="str">
        <f>เผยแพร่4!B39</f>
        <v>การพัฒนาชุมชน</v>
      </c>
      <c r="E37" s="77" t="s">
        <v>0</v>
      </c>
      <c r="F37" s="102">
        <f>เผยแพร่4!Q39</f>
        <v>298</v>
      </c>
    </row>
    <row r="38" spans="1:6" ht="24.75">
      <c r="A38" s="97"/>
      <c r="B38" s="80">
        <v>2</v>
      </c>
      <c r="C38" s="78" t="s">
        <v>17</v>
      </c>
      <c r="D38" s="81" t="str">
        <f>เผยแพร่4!B40</f>
        <v>ภาษาจีน</v>
      </c>
      <c r="E38" s="78" t="s">
        <v>0</v>
      </c>
      <c r="F38" s="102">
        <f>เผยแพร่4!Q40</f>
        <v>108</v>
      </c>
    </row>
    <row r="39" spans="1:6" ht="24.75">
      <c r="A39" s="97"/>
      <c r="B39" s="80">
        <v>3</v>
      </c>
      <c r="C39" s="78" t="s">
        <v>17</v>
      </c>
      <c r="D39" s="81" t="str">
        <f>เผยแพร่4!B41</f>
        <v>ภาษาญี่ปุ่น</v>
      </c>
      <c r="E39" s="78" t="s">
        <v>0</v>
      </c>
      <c r="F39" s="102">
        <f>เผยแพร่4!Q41</f>
        <v>69</v>
      </c>
    </row>
    <row r="40" spans="1:6" ht="24.75">
      <c r="A40" s="97"/>
      <c r="B40" s="80">
        <v>4</v>
      </c>
      <c r="C40" s="78" t="s">
        <v>17</v>
      </c>
      <c r="D40" s="81" t="str">
        <f>เผยแพร่4!B42</f>
        <v>ภาษาอังกฤษธุรกิจ</v>
      </c>
      <c r="E40" s="78" t="s">
        <v>0</v>
      </c>
      <c r="F40" s="102">
        <f>เผยแพร่4!Q42</f>
        <v>299</v>
      </c>
    </row>
    <row r="41" spans="1:6" ht="24.75">
      <c r="A41" s="97"/>
      <c r="B41" s="80">
        <v>5</v>
      </c>
      <c r="C41" s="78" t="s">
        <v>17</v>
      </c>
      <c r="D41" s="81" t="str">
        <f>เผยแพร่4!B43</f>
        <v>สหวิทยาการเพื่อการพัฒนาท้องถิ่น</v>
      </c>
      <c r="E41" s="78" t="s">
        <v>0</v>
      </c>
      <c r="F41" s="102">
        <f>เผยแพร่4!Q43</f>
        <v>87</v>
      </c>
    </row>
    <row r="42" spans="1:6" ht="24.75">
      <c r="A42" s="97"/>
      <c r="B42" s="80">
        <v>6</v>
      </c>
      <c r="C42" s="78" t="s">
        <v>17</v>
      </c>
      <c r="D42" s="81" t="str">
        <f>เผยแพร่4!B44</f>
        <v>บรรณรักษ์ศาสตร์และสารสนเทศศาสตร์</v>
      </c>
      <c r="E42" s="78" t="s">
        <v>0</v>
      </c>
      <c r="F42" s="102">
        <f>เผยแพร่4!Q44</f>
        <v>26</v>
      </c>
    </row>
    <row r="43" spans="1:6" ht="24.75">
      <c r="A43" s="97"/>
      <c r="B43" s="80">
        <v>7</v>
      </c>
      <c r="C43" s="78" t="s">
        <v>17</v>
      </c>
      <c r="D43" s="81" t="str">
        <f>เผยแพร่4!B45</f>
        <v>ศิลปะและการออกแบบ</v>
      </c>
      <c r="E43" s="78" t="s">
        <v>0</v>
      </c>
      <c r="F43" s="102">
        <f>เผยแพร่4!Q45</f>
        <v>16</v>
      </c>
    </row>
    <row r="44" spans="1:6" ht="24.75">
      <c r="A44" s="97"/>
      <c r="B44" s="80">
        <v>8</v>
      </c>
      <c r="C44" s="78" t="s">
        <v>46</v>
      </c>
      <c r="D44" s="81" t="str">
        <f>เผยแพร่4!B46</f>
        <v>สังคมศาสตร์เพื่อการพัฒนา</v>
      </c>
      <c r="E44" s="78" t="s">
        <v>30</v>
      </c>
      <c r="F44" s="82">
        <f>เผยแพร่4!Q46</f>
        <v>15</v>
      </c>
    </row>
    <row r="45" spans="1:6" ht="24.75">
      <c r="A45" s="97"/>
      <c r="B45" s="80">
        <v>9</v>
      </c>
      <c r="C45" s="78" t="s">
        <v>41</v>
      </c>
      <c r="D45" s="81" t="str">
        <f>เผยแพร่4!B48</f>
        <v>นิเทศศาสตร์ แขนงวิชาการประชาสัมพันธ์</v>
      </c>
      <c r="E45" s="78" t="s">
        <v>0</v>
      </c>
      <c r="F45" s="82">
        <f>เผยแพร่4!Q48</f>
        <v>18</v>
      </c>
    </row>
    <row r="46" spans="1:6" ht="24.75">
      <c r="A46" s="97"/>
      <c r="B46" s="83">
        <v>10</v>
      </c>
      <c r="C46" s="86" t="s">
        <v>41</v>
      </c>
      <c r="D46" s="85" t="str">
        <f>เผยแพร่4!B49</f>
        <v>นิเทศศาสตร์ แขนงวิชาวิทยุโทรทัศน์และวิทยุกระจายเสียง</v>
      </c>
      <c r="E46" s="86" t="s">
        <v>0</v>
      </c>
      <c r="F46" s="82">
        <f>เผยแพร่4!Q49</f>
        <v>37</v>
      </c>
    </row>
    <row r="47" spans="1:6" ht="24.75">
      <c r="A47" s="58" t="s">
        <v>113</v>
      </c>
      <c r="B47" s="98"/>
      <c r="C47" s="98"/>
      <c r="D47" s="98"/>
      <c r="E47" s="98"/>
      <c r="F47" s="99"/>
    </row>
    <row r="48" spans="1:6" ht="24.75">
      <c r="A48" s="92"/>
      <c r="B48" s="103" t="s">
        <v>39</v>
      </c>
      <c r="C48" s="104"/>
      <c r="D48" s="104"/>
      <c r="E48" s="104"/>
      <c r="F48" s="105">
        <f>SUM(F49:F57)</f>
        <v>1593</v>
      </c>
    </row>
    <row r="49" spans="1:6" ht="24.75">
      <c r="A49" s="93"/>
      <c r="B49" s="91">
        <v>1</v>
      </c>
      <c r="C49" s="77" t="s">
        <v>19</v>
      </c>
      <c r="D49" s="101" t="str">
        <f>เผยแพร่4!B53</f>
        <v>การจัดการการท่องเที่ยวและการโรงแรม</v>
      </c>
      <c r="E49" s="77" t="s">
        <v>0</v>
      </c>
      <c r="F49" s="102">
        <f>เผยแพร่4!Q53</f>
        <v>173</v>
      </c>
    </row>
    <row r="50" spans="1:6" ht="24.75">
      <c r="A50" s="93"/>
      <c r="B50" s="80">
        <v>2</v>
      </c>
      <c r="C50" s="78" t="s">
        <v>19</v>
      </c>
      <c r="D50" s="81" t="str">
        <f>เผยแพร่4!B54</f>
        <v>การจัดการ</v>
      </c>
      <c r="E50" s="78" t="s">
        <v>0</v>
      </c>
      <c r="F50" s="102">
        <f>เผยแพร่4!Q54</f>
        <v>212</v>
      </c>
    </row>
    <row r="51" spans="1:6" ht="24.75">
      <c r="A51" s="93"/>
      <c r="B51" s="80">
        <v>3</v>
      </c>
      <c r="C51" s="78" t="s">
        <v>19</v>
      </c>
      <c r="D51" s="81" t="str">
        <f>เผยแพร่4!B55</f>
        <v>การตลาด</v>
      </c>
      <c r="E51" s="78" t="s">
        <v>0</v>
      </c>
      <c r="F51" s="102">
        <f>เผยแพร่4!Q55</f>
        <v>118</v>
      </c>
    </row>
    <row r="52" spans="1:6" ht="24.75">
      <c r="A52" s="93"/>
      <c r="B52" s="80">
        <v>4</v>
      </c>
      <c r="C52" s="78" t="s">
        <v>19</v>
      </c>
      <c r="D52" s="81" t="str">
        <f>เผยแพร่4!B56</f>
        <v>คอมพิวเตอร์ธุรกิจ</v>
      </c>
      <c r="E52" s="78" t="s">
        <v>0</v>
      </c>
      <c r="F52" s="102">
        <f>เผยแพร่4!Q56</f>
        <v>312</v>
      </c>
    </row>
    <row r="53" spans="1:6" ht="24.75">
      <c r="A53" s="93"/>
      <c r="B53" s="80">
        <v>5</v>
      </c>
      <c r="C53" s="78" t="s">
        <v>19</v>
      </c>
      <c r="D53" s="81" t="str">
        <f>เผยแพร่4!B57</f>
        <v>บริหารธุรกิจระหว่างประเทศ</v>
      </c>
      <c r="E53" s="78" t="s">
        <v>0</v>
      </c>
      <c r="F53" s="102">
        <f>เผยแพร่4!Q57</f>
        <v>13</v>
      </c>
    </row>
    <row r="54" spans="1:6" ht="24.75">
      <c r="A54" s="93"/>
      <c r="B54" s="80">
        <v>6</v>
      </c>
      <c r="C54" s="78" t="s">
        <v>19</v>
      </c>
      <c r="D54" s="81" t="str">
        <f>เผยแพร่4!B58</f>
        <v>เศรษฐศาสตร์การเงินการคลัง</v>
      </c>
      <c r="E54" s="78" t="s">
        <v>0</v>
      </c>
      <c r="F54" s="102">
        <f>เผยแพร่4!Q58</f>
        <v>23</v>
      </c>
    </row>
    <row r="55" spans="1:6" ht="24.75">
      <c r="A55" s="93"/>
      <c r="B55" s="80">
        <v>7</v>
      </c>
      <c r="C55" s="78" t="s">
        <v>42</v>
      </c>
      <c r="D55" s="81" t="str">
        <f>เผยแพร่4!B59</f>
        <v>การบริหารธุรกิจ</v>
      </c>
      <c r="E55" s="94" t="s">
        <v>30</v>
      </c>
      <c r="F55" s="82">
        <f>เผยแพร่4!Q59</f>
        <v>12</v>
      </c>
    </row>
    <row r="56" spans="1:6" ht="24.75">
      <c r="A56" s="93"/>
      <c r="B56" s="80">
        <v>8</v>
      </c>
      <c r="C56" s="78" t="s">
        <v>43</v>
      </c>
      <c r="D56" s="81" t="str">
        <f>เผยแพร่4!B61</f>
        <v>การบัญชี</v>
      </c>
      <c r="E56" s="78" t="s">
        <v>0</v>
      </c>
      <c r="F56" s="82">
        <f>เผยแพร่4!E61</f>
        <v>698</v>
      </c>
    </row>
    <row r="57" spans="1:6" ht="24.75">
      <c r="A57" s="95"/>
      <c r="B57" s="83">
        <v>9</v>
      </c>
      <c r="C57" s="86" t="s">
        <v>61</v>
      </c>
      <c r="D57" s="85" t="str">
        <f>เผยแพร่4!B61</f>
        <v>การบัญชี</v>
      </c>
      <c r="E57" s="96" t="s">
        <v>30</v>
      </c>
      <c r="F57" s="87">
        <f>เผยแพร่4!K61</f>
        <v>32</v>
      </c>
    </row>
    <row r="58" spans="1:6" ht="24.75">
      <c r="A58" s="88" t="s">
        <v>114</v>
      </c>
      <c r="B58" s="89"/>
      <c r="C58" s="89"/>
      <c r="D58" s="89"/>
      <c r="E58" s="89"/>
      <c r="F58" s="90"/>
    </row>
    <row r="59" spans="1:6" ht="24.75">
      <c r="A59" s="97"/>
      <c r="B59" s="103" t="s">
        <v>39</v>
      </c>
      <c r="C59" s="104"/>
      <c r="D59" s="104"/>
      <c r="E59" s="104"/>
      <c r="F59" s="105">
        <f>SUM(F60:F64)</f>
        <v>1680</v>
      </c>
    </row>
    <row r="60" spans="1:6" ht="24.75">
      <c r="A60" s="97"/>
      <c r="B60" s="91">
        <v>1</v>
      </c>
      <c r="C60" s="91" t="s">
        <v>25</v>
      </c>
      <c r="D60" s="101" t="str">
        <f>เผยแพร่4!B65</f>
        <v>นิติศาสตร์</v>
      </c>
      <c r="E60" s="77" t="s">
        <v>0</v>
      </c>
      <c r="F60" s="102">
        <f>เผยแพร่4!Q65</f>
        <v>405</v>
      </c>
    </row>
    <row r="61" spans="1:6" ht="24.75">
      <c r="A61" s="97"/>
      <c r="B61" s="80">
        <v>2</v>
      </c>
      <c r="C61" s="78" t="s">
        <v>44</v>
      </c>
      <c r="D61" s="81" t="str">
        <f>เผยแพร่4!B67</f>
        <v>การปกครองท้องถิ่น</v>
      </c>
      <c r="E61" s="78" t="s">
        <v>0</v>
      </c>
      <c r="F61" s="82">
        <f>เผยแพร่4!E67</f>
        <v>43</v>
      </c>
    </row>
    <row r="62" spans="1:6" ht="24.75">
      <c r="A62" s="97"/>
      <c r="B62" s="80">
        <v>3</v>
      </c>
      <c r="C62" s="78" t="s">
        <v>44</v>
      </c>
      <c r="D62" s="81" t="str">
        <f>เผยแพร่4!B68</f>
        <v>รัฐประศาสนศาสตร์</v>
      </c>
      <c r="E62" s="78" t="s">
        <v>0</v>
      </c>
      <c r="F62" s="82">
        <f>เผยแพร่4!E68</f>
        <v>770</v>
      </c>
    </row>
    <row r="63" spans="1:6" ht="24.75">
      <c r="A63" s="97"/>
      <c r="B63" s="80">
        <v>4</v>
      </c>
      <c r="C63" s="78" t="s">
        <v>45</v>
      </c>
      <c r="D63" s="81" t="str">
        <f>เผยแพร่4!B67</f>
        <v>การปกครองท้องถิ่น</v>
      </c>
      <c r="E63" s="94" t="s">
        <v>30</v>
      </c>
      <c r="F63" s="82">
        <f>เผยแพร่4!K67</f>
        <v>14</v>
      </c>
    </row>
    <row r="64" spans="1:6" ht="24.75">
      <c r="A64" s="100"/>
      <c r="B64" s="83">
        <v>5</v>
      </c>
      <c r="C64" s="86" t="s">
        <v>63</v>
      </c>
      <c r="D64" s="85" t="str">
        <f>เผยแพร่4!B70</f>
        <v>รัฐศาสตร์</v>
      </c>
      <c r="E64" s="86" t="s">
        <v>0</v>
      </c>
      <c r="F64" s="87">
        <f>เผยแพร่4!Q70</f>
        <v>448</v>
      </c>
    </row>
    <row r="66" ht="24.75">
      <c r="B66" s="54" t="s">
        <v>136</v>
      </c>
    </row>
  </sheetData>
  <mergeCells count="2">
    <mergeCell ref="A3:F3"/>
    <mergeCell ref="A5:D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64"/>
  <sheetViews>
    <sheetView workbookViewId="0" topLeftCell="A1">
      <pane ySplit="4" topLeftCell="BM50" activePane="bottomLeft" state="frozen"/>
      <selection pane="topLeft" activeCell="A1" sqref="A1"/>
      <selection pane="bottomLeft" activeCell="V59" sqref="V59"/>
    </sheetView>
  </sheetViews>
  <sheetFormatPr defaultColWidth="9.140625" defaultRowHeight="12.75"/>
  <cols>
    <col min="1" max="1" width="0.85546875" style="0" customWidth="1"/>
    <col min="2" max="2" width="3.28125" style="0" bestFit="1" customWidth="1"/>
    <col min="3" max="3" width="17.140625" style="0" customWidth="1"/>
    <col min="4" max="4" width="23.28125" style="0" customWidth="1"/>
    <col min="5" max="5" width="13.57421875" style="0" customWidth="1"/>
    <col min="6" max="9" width="5.00390625" style="2" customWidth="1"/>
    <col min="10" max="10" width="5.421875" style="2" customWidth="1"/>
    <col min="11" max="24" width="5.00390625" style="2" customWidth="1"/>
    <col min="25" max="25" width="5.57421875" style="2" bestFit="1" customWidth="1"/>
    <col min="26" max="26" width="5.7109375" style="2" customWidth="1"/>
    <col min="27" max="43" width="4.421875" style="2" customWidth="1"/>
    <col min="44" max="44" width="5.57421875" style="2" customWidth="1"/>
  </cols>
  <sheetData>
    <row r="1" spans="1:44" ht="27.75">
      <c r="A1" s="187" t="s">
        <v>132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</row>
    <row r="2" spans="1:44" ht="22.5">
      <c r="A2" s="134"/>
      <c r="B2" s="135"/>
      <c r="C2" s="136"/>
      <c r="D2" s="136"/>
      <c r="E2" s="136"/>
      <c r="F2" s="167" t="s">
        <v>127</v>
      </c>
      <c r="G2" s="182"/>
      <c r="H2" s="183"/>
      <c r="I2" s="165" t="s">
        <v>125</v>
      </c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 t="s">
        <v>126</v>
      </c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</row>
    <row r="3" spans="1:44" ht="22.5">
      <c r="A3" s="137"/>
      <c r="B3" s="138" t="s">
        <v>11</v>
      </c>
      <c r="C3" s="139" t="s">
        <v>10</v>
      </c>
      <c r="D3" s="139" t="s">
        <v>116</v>
      </c>
      <c r="E3" s="139" t="s">
        <v>123</v>
      </c>
      <c r="F3" s="184" t="s">
        <v>128</v>
      </c>
      <c r="G3" s="185"/>
      <c r="H3" s="186"/>
      <c r="I3" s="165" t="s">
        <v>117</v>
      </c>
      <c r="J3" s="165"/>
      <c r="K3" s="165"/>
      <c r="L3" s="165" t="s">
        <v>118</v>
      </c>
      <c r="M3" s="165"/>
      <c r="N3" s="165"/>
      <c r="O3" s="165" t="s">
        <v>119</v>
      </c>
      <c r="P3" s="165"/>
      <c r="Q3" s="165"/>
      <c r="R3" s="165" t="s">
        <v>120</v>
      </c>
      <c r="S3" s="165"/>
      <c r="T3" s="165"/>
      <c r="U3" s="165" t="s">
        <v>121</v>
      </c>
      <c r="V3" s="165"/>
      <c r="W3" s="165"/>
      <c r="X3" s="165" t="s">
        <v>122</v>
      </c>
      <c r="Y3" s="165"/>
      <c r="Z3" s="165"/>
      <c r="AA3" s="165" t="s">
        <v>117</v>
      </c>
      <c r="AB3" s="165"/>
      <c r="AC3" s="165"/>
      <c r="AD3" s="165" t="s">
        <v>118</v>
      </c>
      <c r="AE3" s="165"/>
      <c r="AF3" s="165"/>
      <c r="AG3" s="165" t="s">
        <v>119</v>
      </c>
      <c r="AH3" s="165"/>
      <c r="AI3" s="165"/>
      <c r="AJ3" s="165" t="s">
        <v>120</v>
      </c>
      <c r="AK3" s="165"/>
      <c r="AL3" s="165"/>
      <c r="AM3" s="165" t="s">
        <v>121</v>
      </c>
      <c r="AN3" s="165"/>
      <c r="AO3" s="165"/>
      <c r="AP3" s="165" t="s">
        <v>122</v>
      </c>
      <c r="AQ3" s="165"/>
      <c r="AR3" s="165"/>
    </row>
    <row r="4" spans="1:44" ht="22.5">
      <c r="A4" s="140"/>
      <c r="B4" s="141"/>
      <c r="C4" s="142"/>
      <c r="D4" s="142"/>
      <c r="E4" s="142" t="s">
        <v>124</v>
      </c>
      <c r="F4" s="132" t="s">
        <v>12</v>
      </c>
      <c r="G4" s="132" t="s">
        <v>13</v>
      </c>
      <c r="H4" s="132" t="s">
        <v>9</v>
      </c>
      <c r="I4" s="132" t="s">
        <v>12</v>
      </c>
      <c r="J4" s="132" t="s">
        <v>13</v>
      </c>
      <c r="K4" s="132" t="s">
        <v>9</v>
      </c>
      <c r="L4" s="132" t="s">
        <v>12</v>
      </c>
      <c r="M4" s="132" t="s">
        <v>13</v>
      </c>
      <c r="N4" s="132" t="s">
        <v>9</v>
      </c>
      <c r="O4" s="132" t="s">
        <v>12</v>
      </c>
      <c r="P4" s="132" t="s">
        <v>13</v>
      </c>
      <c r="Q4" s="132" t="s">
        <v>9</v>
      </c>
      <c r="R4" s="132" t="s">
        <v>12</v>
      </c>
      <c r="S4" s="132" t="s">
        <v>13</v>
      </c>
      <c r="T4" s="132" t="s">
        <v>9</v>
      </c>
      <c r="U4" s="132" t="s">
        <v>12</v>
      </c>
      <c r="V4" s="132" t="s">
        <v>13</v>
      </c>
      <c r="W4" s="132" t="s">
        <v>9</v>
      </c>
      <c r="X4" s="132" t="s">
        <v>12</v>
      </c>
      <c r="Y4" s="132" t="s">
        <v>13</v>
      </c>
      <c r="Z4" s="132" t="s">
        <v>9</v>
      </c>
      <c r="AA4" s="132" t="s">
        <v>12</v>
      </c>
      <c r="AB4" s="132" t="s">
        <v>13</v>
      </c>
      <c r="AC4" s="132" t="s">
        <v>9</v>
      </c>
      <c r="AD4" s="132" t="s">
        <v>12</v>
      </c>
      <c r="AE4" s="132" t="s">
        <v>13</v>
      </c>
      <c r="AF4" s="132" t="s">
        <v>9</v>
      </c>
      <c r="AG4" s="132" t="s">
        <v>12</v>
      </c>
      <c r="AH4" s="132" t="s">
        <v>13</v>
      </c>
      <c r="AI4" s="132" t="s">
        <v>9</v>
      </c>
      <c r="AJ4" s="132" t="s">
        <v>12</v>
      </c>
      <c r="AK4" s="132" t="s">
        <v>13</v>
      </c>
      <c r="AL4" s="132" t="s">
        <v>9</v>
      </c>
      <c r="AM4" s="132" t="s">
        <v>12</v>
      </c>
      <c r="AN4" s="132" t="s">
        <v>13</v>
      </c>
      <c r="AO4" s="132" t="s">
        <v>9</v>
      </c>
      <c r="AP4" s="132" t="s">
        <v>12</v>
      </c>
      <c r="AQ4" s="132" t="s">
        <v>13</v>
      </c>
      <c r="AR4" s="132" t="s">
        <v>9</v>
      </c>
    </row>
    <row r="5" spans="1:44" ht="22.5">
      <c r="A5" s="130" t="s">
        <v>67</v>
      </c>
      <c r="B5" s="67"/>
      <c r="C5" s="67"/>
      <c r="D5" s="67"/>
      <c r="E5" s="67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68"/>
    </row>
    <row r="6" spans="1:44" ht="22.5">
      <c r="A6" s="65"/>
      <c r="B6" s="65">
        <v>1</v>
      </c>
      <c r="C6" s="65" t="s">
        <v>16</v>
      </c>
      <c r="D6" s="65" t="s">
        <v>21</v>
      </c>
      <c r="E6" s="65" t="s">
        <v>0</v>
      </c>
      <c r="F6" s="66">
        <v>27</v>
      </c>
      <c r="G6" s="66">
        <v>24</v>
      </c>
      <c r="H6" s="66">
        <f>SUM(F6:G6)</f>
        <v>51</v>
      </c>
      <c r="I6" s="66">
        <v>19</v>
      </c>
      <c r="J6" s="66">
        <v>13</v>
      </c>
      <c r="K6" s="66">
        <f>SUM(I6:J6)</f>
        <v>32</v>
      </c>
      <c r="L6" s="66">
        <v>28</v>
      </c>
      <c r="M6" s="66">
        <v>16</v>
      </c>
      <c r="N6" s="66">
        <f>SUM(L6:M6)</f>
        <v>44</v>
      </c>
      <c r="O6" s="66">
        <v>29</v>
      </c>
      <c r="P6" s="66">
        <v>25</v>
      </c>
      <c r="Q6" s="66">
        <f>SUM(O6:P6)</f>
        <v>54</v>
      </c>
      <c r="R6" s="66"/>
      <c r="S6" s="66"/>
      <c r="T6" s="66"/>
      <c r="U6" s="66"/>
      <c r="V6" s="66"/>
      <c r="W6" s="66"/>
      <c r="X6" s="66">
        <f>I6+L6+O6+R6+U6</f>
        <v>76</v>
      </c>
      <c r="Y6" s="66">
        <f>J6+M6+P6+S6+V6</f>
        <v>54</v>
      </c>
      <c r="Z6" s="66">
        <f>SUM(X6:Y6)</f>
        <v>130</v>
      </c>
      <c r="AA6" s="66"/>
      <c r="AB6" s="66"/>
      <c r="AC6" s="66"/>
      <c r="AD6" s="66">
        <v>4</v>
      </c>
      <c r="AE6" s="66">
        <v>2</v>
      </c>
      <c r="AF6" s="66">
        <f>SUM(AD6:AE6)</f>
        <v>6</v>
      </c>
      <c r="AG6" s="66">
        <v>8</v>
      </c>
      <c r="AH6" s="66">
        <v>7</v>
      </c>
      <c r="AI6" s="66">
        <f>SUM(AG6:AH6)</f>
        <v>15</v>
      </c>
      <c r="AJ6" s="66">
        <v>8</v>
      </c>
      <c r="AK6" s="66">
        <v>5</v>
      </c>
      <c r="AL6" s="66">
        <f>SUM(AJ6:AK6)</f>
        <v>13</v>
      </c>
      <c r="AM6" s="66"/>
      <c r="AN6" s="66"/>
      <c r="AO6" s="66"/>
      <c r="AP6" s="66">
        <f>AA6+AD6+AG6+AJ6+AM6</f>
        <v>20</v>
      </c>
      <c r="AQ6" s="66">
        <f>AB6+AE6+AH6+AK6+AN6</f>
        <v>14</v>
      </c>
      <c r="AR6" s="66">
        <f>AP6+AQ6</f>
        <v>34</v>
      </c>
    </row>
    <row r="7" spans="1:44" ht="22.5">
      <c r="A7" s="65"/>
      <c r="B7" s="65">
        <v>2</v>
      </c>
      <c r="C7" s="65" t="s">
        <v>16</v>
      </c>
      <c r="D7" s="65" t="s">
        <v>49</v>
      </c>
      <c r="E7" s="65" t="s">
        <v>0</v>
      </c>
      <c r="F7" s="66">
        <v>4</v>
      </c>
      <c r="G7" s="66">
        <v>2</v>
      </c>
      <c r="H7" s="66">
        <f aca="true" t="shared" si="0" ref="H7:H15">SUM(F7:G7)</f>
        <v>6</v>
      </c>
      <c r="I7" s="66">
        <v>22</v>
      </c>
      <c r="J7" s="66">
        <v>13</v>
      </c>
      <c r="K7" s="66">
        <f aca="true" t="shared" si="1" ref="K7:K15">SUM(I7:J7)</f>
        <v>35</v>
      </c>
      <c r="L7" s="66">
        <v>12</v>
      </c>
      <c r="M7" s="66">
        <v>14</v>
      </c>
      <c r="N7" s="66">
        <f aca="true" t="shared" si="2" ref="N7:N15">SUM(L7:M7)</f>
        <v>26</v>
      </c>
      <c r="O7" s="66">
        <v>14</v>
      </c>
      <c r="P7" s="66">
        <v>5</v>
      </c>
      <c r="Q7" s="66">
        <f aca="true" t="shared" si="3" ref="Q7:Q15">SUM(O7:P7)</f>
        <v>19</v>
      </c>
      <c r="R7" s="66"/>
      <c r="S7" s="66"/>
      <c r="T7" s="66"/>
      <c r="U7" s="66"/>
      <c r="V7" s="66"/>
      <c r="W7" s="66"/>
      <c r="X7" s="66">
        <f aca="true" t="shared" si="4" ref="X7:X15">I7+L7+O7+R7+U7</f>
        <v>48</v>
      </c>
      <c r="Y7" s="66">
        <f aca="true" t="shared" si="5" ref="Y7:Y15">J7+M7+P7+S7+V7</f>
        <v>32</v>
      </c>
      <c r="Z7" s="66">
        <f aca="true" t="shared" si="6" ref="Z7:Z15">SUM(X7:Y7)</f>
        <v>80</v>
      </c>
      <c r="AA7" s="66">
        <v>8</v>
      </c>
      <c r="AB7" s="66">
        <v>2</v>
      </c>
      <c r="AC7" s="66">
        <f>SUM(AA7:AB7)</f>
        <v>10</v>
      </c>
      <c r="AD7" s="66">
        <v>5</v>
      </c>
      <c r="AE7" s="66">
        <v>3</v>
      </c>
      <c r="AF7" s="66">
        <f aca="true" t="shared" si="7" ref="AF7:AF15">SUM(AD7:AE7)</f>
        <v>8</v>
      </c>
      <c r="AG7" s="66">
        <v>5</v>
      </c>
      <c r="AH7" s="66">
        <v>4</v>
      </c>
      <c r="AI7" s="66">
        <f aca="true" t="shared" si="8" ref="AI7:AI15">SUM(AG7:AH7)</f>
        <v>9</v>
      </c>
      <c r="AJ7" s="66">
        <v>7</v>
      </c>
      <c r="AK7" s="66">
        <v>3</v>
      </c>
      <c r="AL7" s="66">
        <f aca="true" t="shared" si="9" ref="AL7:AL15">SUM(AJ7:AK7)</f>
        <v>10</v>
      </c>
      <c r="AM7" s="66"/>
      <c r="AN7" s="66"/>
      <c r="AO7" s="66"/>
      <c r="AP7" s="66">
        <f aca="true" t="shared" si="10" ref="AP7:AP15">AA7+AD7+AG7+AJ7+AM7</f>
        <v>25</v>
      </c>
      <c r="AQ7" s="66">
        <f aca="true" t="shared" si="11" ref="AQ7:AQ15">AB7+AE7+AH7+AK7+AN7</f>
        <v>12</v>
      </c>
      <c r="AR7" s="66">
        <f aca="true" t="shared" si="12" ref="AR7:AR15">AP7+AQ7</f>
        <v>37</v>
      </c>
    </row>
    <row r="8" spans="1:44" ht="22.5">
      <c r="A8" s="65"/>
      <c r="B8" s="65">
        <v>3</v>
      </c>
      <c r="C8" s="65" t="s">
        <v>16</v>
      </c>
      <c r="D8" s="65" t="s">
        <v>62</v>
      </c>
      <c r="E8" s="65" t="s">
        <v>0</v>
      </c>
      <c r="F8" s="66"/>
      <c r="G8" s="66"/>
      <c r="H8" s="66"/>
      <c r="I8" s="66">
        <v>12</v>
      </c>
      <c r="J8" s="66">
        <v>1</v>
      </c>
      <c r="K8" s="66">
        <f t="shared" si="1"/>
        <v>13</v>
      </c>
      <c r="L8" s="66">
        <v>12</v>
      </c>
      <c r="M8" s="66">
        <v>1</v>
      </c>
      <c r="N8" s="66">
        <f t="shared" si="2"/>
        <v>13</v>
      </c>
      <c r="O8" s="66"/>
      <c r="P8" s="66"/>
      <c r="Q8" s="66"/>
      <c r="R8" s="66"/>
      <c r="S8" s="66"/>
      <c r="T8" s="66"/>
      <c r="U8" s="66"/>
      <c r="V8" s="66"/>
      <c r="W8" s="66"/>
      <c r="X8" s="66">
        <f t="shared" si="4"/>
        <v>24</v>
      </c>
      <c r="Y8" s="66">
        <f t="shared" si="5"/>
        <v>2</v>
      </c>
      <c r="Z8" s="66">
        <f t="shared" si="6"/>
        <v>26</v>
      </c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>
        <f t="shared" si="10"/>
        <v>0</v>
      </c>
      <c r="AQ8" s="66">
        <f t="shared" si="11"/>
        <v>0</v>
      </c>
      <c r="AR8" s="66">
        <f t="shared" si="12"/>
        <v>0</v>
      </c>
    </row>
    <row r="9" spans="1:44" ht="22.5">
      <c r="A9" s="65"/>
      <c r="B9" s="65">
        <v>4</v>
      </c>
      <c r="C9" s="65" t="s">
        <v>16</v>
      </c>
      <c r="D9" s="65" t="s">
        <v>50</v>
      </c>
      <c r="E9" s="65" t="s">
        <v>0</v>
      </c>
      <c r="F9" s="66"/>
      <c r="G9" s="66"/>
      <c r="H9" s="66"/>
      <c r="I9" s="66">
        <v>6</v>
      </c>
      <c r="J9" s="66">
        <v>119</v>
      </c>
      <c r="K9" s="66">
        <f t="shared" si="1"/>
        <v>125</v>
      </c>
      <c r="L9" s="66">
        <v>6</v>
      </c>
      <c r="M9" s="66">
        <v>103</v>
      </c>
      <c r="N9" s="66">
        <f t="shared" si="2"/>
        <v>109</v>
      </c>
      <c r="O9" s="66">
        <v>13</v>
      </c>
      <c r="P9" s="66">
        <v>130</v>
      </c>
      <c r="Q9" s="66">
        <f t="shared" si="3"/>
        <v>143</v>
      </c>
      <c r="R9" s="66"/>
      <c r="S9" s="66"/>
      <c r="T9" s="66"/>
      <c r="U9" s="66"/>
      <c r="V9" s="66"/>
      <c r="W9" s="66"/>
      <c r="X9" s="66">
        <f t="shared" si="4"/>
        <v>25</v>
      </c>
      <c r="Y9" s="66">
        <f t="shared" si="5"/>
        <v>352</v>
      </c>
      <c r="Z9" s="66">
        <f t="shared" si="6"/>
        <v>377</v>
      </c>
      <c r="AA9" s="66"/>
      <c r="AB9" s="66"/>
      <c r="AC9" s="66"/>
      <c r="AD9" s="66">
        <v>3</v>
      </c>
      <c r="AE9" s="66">
        <v>4</v>
      </c>
      <c r="AF9" s="66">
        <f t="shared" si="7"/>
        <v>7</v>
      </c>
      <c r="AG9" s="66">
        <v>1</v>
      </c>
      <c r="AH9" s="66">
        <v>7</v>
      </c>
      <c r="AI9" s="66">
        <f t="shared" si="8"/>
        <v>8</v>
      </c>
      <c r="AJ9" s="66"/>
      <c r="AK9" s="66">
        <v>6</v>
      </c>
      <c r="AL9" s="66">
        <f t="shared" si="9"/>
        <v>6</v>
      </c>
      <c r="AM9" s="66"/>
      <c r="AN9" s="66"/>
      <c r="AO9" s="66"/>
      <c r="AP9" s="66">
        <f t="shared" si="10"/>
        <v>4</v>
      </c>
      <c r="AQ9" s="66">
        <f t="shared" si="11"/>
        <v>17</v>
      </c>
      <c r="AR9" s="66">
        <f t="shared" si="12"/>
        <v>21</v>
      </c>
    </row>
    <row r="10" spans="1:44" ht="22.5">
      <c r="A10" s="65"/>
      <c r="B10" s="65">
        <v>5</v>
      </c>
      <c r="C10" s="65" t="s">
        <v>16</v>
      </c>
      <c r="D10" s="65" t="s">
        <v>101</v>
      </c>
      <c r="E10" s="65" t="s">
        <v>0</v>
      </c>
      <c r="F10" s="66"/>
      <c r="G10" s="66"/>
      <c r="H10" s="66"/>
      <c r="I10" s="66">
        <v>61</v>
      </c>
      <c r="J10" s="66">
        <v>18</v>
      </c>
      <c r="K10" s="66">
        <f t="shared" si="1"/>
        <v>79</v>
      </c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>
        <f t="shared" si="4"/>
        <v>61</v>
      </c>
      <c r="Y10" s="66">
        <f t="shared" si="5"/>
        <v>18</v>
      </c>
      <c r="Z10" s="66">
        <f t="shared" si="6"/>
        <v>79</v>
      </c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</row>
    <row r="11" spans="1:44" ht="22.5">
      <c r="A11" s="65"/>
      <c r="B11" s="65">
        <v>6</v>
      </c>
      <c r="C11" s="65" t="s">
        <v>16</v>
      </c>
      <c r="D11" s="65" t="s">
        <v>102</v>
      </c>
      <c r="E11" s="65" t="s">
        <v>0</v>
      </c>
      <c r="F11" s="66"/>
      <c r="G11" s="66"/>
      <c r="H11" s="66"/>
      <c r="I11" s="66">
        <v>4</v>
      </c>
      <c r="J11" s="66">
        <v>46</v>
      </c>
      <c r="K11" s="66">
        <f t="shared" si="1"/>
        <v>50</v>
      </c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>
        <f t="shared" si="4"/>
        <v>4</v>
      </c>
      <c r="Y11" s="66">
        <f t="shared" si="5"/>
        <v>46</v>
      </c>
      <c r="Z11" s="66">
        <f t="shared" si="6"/>
        <v>50</v>
      </c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</row>
    <row r="12" spans="1:44" ht="22.5">
      <c r="A12" s="65"/>
      <c r="B12" s="65">
        <v>7</v>
      </c>
      <c r="C12" s="65" t="s">
        <v>16</v>
      </c>
      <c r="D12" s="65" t="s">
        <v>103</v>
      </c>
      <c r="E12" s="65" t="s">
        <v>0</v>
      </c>
      <c r="F12" s="66"/>
      <c r="G12" s="66"/>
      <c r="H12" s="66"/>
      <c r="I12" s="66">
        <v>9</v>
      </c>
      <c r="J12" s="66">
        <v>15</v>
      </c>
      <c r="K12" s="66">
        <f t="shared" si="1"/>
        <v>24</v>
      </c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>
        <f t="shared" si="4"/>
        <v>9</v>
      </c>
      <c r="Y12" s="66">
        <f t="shared" si="5"/>
        <v>15</v>
      </c>
      <c r="Z12" s="66">
        <f t="shared" si="6"/>
        <v>24</v>
      </c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</row>
    <row r="13" spans="1:44" ht="22.5">
      <c r="A13" s="65"/>
      <c r="B13" s="65">
        <v>8</v>
      </c>
      <c r="C13" s="65" t="s">
        <v>47</v>
      </c>
      <c r="D13" s="65" t="s">
        <v>78</v>
      </c>
      <c r="E13" s="65" t="s">
        <v>0</v>
      </c>
      <c r="F13" s="66">
        <v>4</v>
      </c>
      <c r="G13" s="66">
        <v>1</v>
      </c>
      <c r="H13" s="66">
        <f t="shared" si="0"/>
        <v>5</v>
      </c>
      <c r="I13" s="66">
        <v>9</v>
      </c>
      <c r="J13" s="66"/>
      <c r="K13" s="66">
        <f t="shared" si="1"/>
        <v>9</v>
      </c>
      <c r="L13" s="66">
        <v>8</v>
      </c>
      <c r="M13" s="66">
        <v>3</v>
      </c>
      <c r="N13" s="66">
        <f t="shared" si="2"/>
        <v>11</v>
      </c>
      <c r="O13" s="66">
        <v>5</v>
      </c>
      <c r="P13" s="66">
        <v>1</v>
      </c>
      <c r="Q13" s="66">
        <f t="shared" si="3"/>
        <v>6</v>
      </c>
      <c r="R13" s="66"/>
      <c r="S13" s="66"/>
      <c r="T13" s="66"/>
      <c r="U13" s="66"/>
      <c r="V13" s="66"/>
      <c r="W13" s="66"/>
      <c r="X13" s="66">
        <f t="shared" si="4"/>
        <v>22</v>
      </c>
      <c r="Y13" s="66">
        <f t="shared" si="5"/>
        <v>4</v>
      </c>
      <c r="Z13" s="66">
        <f t="shared" si="6"/>
        <v>26</v>
      </c>
      <c r="AA13" s="66"/>
      <c r="AB13" s="66"/>
      <c r="AC13" s="66"/>
      <c r="AD13" s="66"/>
      <c r="AE13" s="66"/>
      <c r="AF13" s="66">
        <f t="shared" si="7"/>
        <v>0</v>
      </c>
      <c r="AG13" s="66">
        <v>1</v>
      </c>
      <c r="AH13" s="66">
        <v>1</v>
      </c>
      <c r="AI13" s="66">
        <f t="shared" si="8"/>
        <v>2</v>
      </c>
      <c r="AJ13" s="66"/>
      <c r="AK13" s="66"/>
      <c r="AL13" s="66"/>
      <c r="AM13" s="66"/>
      <c r="AN13" s="66"/>
      <c r="AO13" s="66"/>
      <c r="AP13" s="66">
        <f t="shared" si="10"/>
        <v>1</v>
      </c>
      <c r="AQ13" s="66">
        <f t="shared" si="11"/>
        <v>1</v>
      </c>
      <c r="AR13" s="66">
        <f t="shared" si="12"/>
        <v>2</v>
      </c>
    </row>
    <row r="14" spans="1:44" ht="22.5">
      <c r="A14" s="65"/>
      <c r="B14" s="65">
        <v>9</v>
      </c>
      <c r="C14" s="65" t="s">
        <v>47</v>
      </c>
      <c r="D14" s="65" t="s">
        <v>79</v>
      </c>
      <c r="E14" s="65" t="s">
        <v>0</v>
      </c>
      <c r="F14" s="66">
        <v>7</v>
      </c>
      <c r="G14" s="66">
        <v>1</v>
      </c>
      <c r="H14" s="66">
        <f t="shared" si="0"/>
        <v>8</v>
      </c>
      <c r="I14" s="66">
        <v>9</v>
      </c>
      <c r="J14" s="66">
        <v>1</v>
      </c>
      <c r="K14" s="66">
        <f t="shared" si="1"/>
        <v>10</v>
      </c>
      <c r="L14" s="66">
        <v>3</v>
      </c>
      <c r="M14" s="66"/>
      <c r="N14" s="66">
        <f t="shared" si="2"/>
        <v>3</v>
      </c>
      <c r="O14" s="66">
        <v>9</v>
      </c>
      <c r="P14" s="66">
        <v>1</v>
      </c>
      <c r="Q14" s="66">
        <f t="shared" si="3"/>
        <v>10</v>
      </c>
      <c r="R14" s="66"/>
      <c r="S14" s="66"/>
      <c r="T14" s="66"/>
      <c r="U14" s="66"/>
      <c r="V14" s="66"/>
      <c r="W14" s="66"/>
      <c r="X14" s="66">
        <f t="shared" si="4"/>
        <v>21</v>
      </c>
      <c r="Y14" s="66">
        <f t="shared" si="5"/>
        <v>2</v>
      </c>
      <c r="Z14" s="66">
        <f t="shared" si="6"/>
        <v>23</v>
      </c>
      <c r="AA14" s="66">
        <v>11</v>
      </c>
      <c r="AB14" s="66">
        <v>1</v>
      </c>
      <c r="AC14" s="66">
        <f>SUM(AA14:AB14)</f>
        <v>12</v>
      </c>
      <c r="AD14" s="66">
        <v>8</v>
      </c>
      <c r="AE14" s="66">
        <v>2</v>
      </c>
      <c r="AF14" s="66">
        <f t="shared" si="7"/>
        <v>10</v>
      </c>
      <c r="AG14" s="66">
        <v>9</v>
      </c>
      <c r="AH14" s="66">
        <v>1</v>
      </c>
      <c r="AI14" s="66">
        <f t="shared" si="8"/>
        <v>10</v>
      </c>
      <c r="AJ14" s="66">
        <v>8</v>
      </c>
      <c r="AK14" s="66"/>
      <c r="AL14" s="66">
        <f t="shared" si="9"/>
        <v>8</v>
      </c>
      <c r="AM14" s="66"/>
      <c r="AN14" s="66"/>
      <c r="AO14" s="66"/>
      <c r="AP14" s="66">
        <f t="shared" si="10"/>
        <v>36</v>
      </c>
      <c r="AQ14" s="66">
        <f t="shared" si="11"/>
        <v>4</v>
      </c>
      <c r="AR14" s="66">
        <f t="shared" si="12"/>
        <v>40</v>
      </c>
    </row>
    <row r="15" spans="1:44" ht="22.5">
      <c r="A15" s="65"/>
      <c r="B15" s="65">
        <v>10</v>
      </c>
      <c r="C15" s="65" t="s">
        <v>47</v>
      </c>
      <c r="D15" s="65" t="s">
        <v>80</v>
      </c>
      <c r="E15" s="65" t="s">
        <v>0</v>
      </c>
      <c r="F15" s="66">
        <v>26</v>
      </c>
      <c r="G15" s="66"/>
      <c r="H15" s="66">
        <f t="shared" si="0"/>
        <v>26</v>
      </c>
      <c r="I15" s="66">
        <v>25</v>
      </c>
      <c r="J15" s="66">
        <v>6</v>
      </c>
      <c r="K15" s="66">
        <f t="shared" si="1"/>
        <v>31</v>
      </c>
      <c r="L15" s="66">
        <v>32</v>
      </c>
      <c r="M15" s="66">
        <v>7</v>
      </c>
      <c r="N15" s="66">
        <f t="shared" si="2"/>
        <v>39</v>
      </c>
      <c r="O15" s="66">
        <v>31</v>
      </c>
      <c r="P15" s="66">
        <v>3</v>
      </c>
      <c r="Q15" s="66">
        <f t="shared" si="3"/>
        <v>34</v>
      </c>
      <c r="R15" s="66"/>
      <c r="S15" s="66"/>
      <c r="T15" s="66"/>
      <c r="U15" s="66"/>
      <c r="V15" s="66"/>
      <c r="W15" s="66"/>
      <c r="X15" s="66">
        <f t="shared" si="4"/>
        <v>88</v>
      </c>
      <c r="Y15" s="66">
        <f t="shared" si="5"/>
        <v>16</v>
      </c>
      <c r="Z15" s="66">
        <f t="shared" si="6"/>
        <v>104</v>
      </c>
      <c r="AA15" s="66"/>
      <c r="AB15" s="66"/>
      <c r="AC15" s="66"/>
      <c r="AD15" s="66">
        <v>5</v>
      </c>
      <c r="AE15" s="66"/>
      <c r="AF15" s="66">
        <f t="shared" si="7"/>
        <v>5</v>
      </c>
      <c r="AG15" s="66">
        <v>6</v>
      </c>
      <c r="AH15" s="66"/>
      <c r="AI15" s="66">
        <f t="shared" si="8"/>
        <v>6</v>
      </c>
      <c r="AJ15" s="66">
        <v>6</v>
      </c>
      <c r="AK15" s="66"/>
      <c r="AL15" s="66">
        <f t="shared" si="9"/>
        <v>6</v>
      </c>
      <c r="AM15" s="66"/>
      <c r="AN15" s="66"/>
      <c r="AO15" s="66"/>
      <c r="AP15" s="66">
        <f t="shared" si="10"/>
        <v>17</v>
      </c>
      <c r="AQ15" s="66">
        <f t="shared" si="11"/>
        <v>0</v>
      </c>
      <c r="AR15" s="66">
        <f t="shared" si="12"/>
        <v>17</v>
      </c>
    </row>
    <row r="16" spans="1:44" ht="22.5">
      <c r="A16" s="166" t="s">
        <v>82</v>
      </c>
      <c r="B16" s="166"/>
      <c r="C16" s="166"/>
      <c r="D16" s="166"/>
      <c r="E16" s="166"/>
      <c r="F16" s="129">
        <f>SUM(F6:F15)</f>
        <v>68</v>
      </c>
      <c r="G16" s="129">
        <f>SUM(G6:G15)</f>
        <v>28</v>
      </c>
      <c r="H16" s="129">
        <f>SUM(H6:H15)</f>
        <v>96</v>
      </c>
      <c r="I16" s="129">
        <f>SUM(I6:I15)</f>
        <v>176</v>
      </c>
      <c r="J16" s="129">
        <f>SUM(J6:J15)</f>
        <v>232</v>
      </c>
      <c r="K16" s="129">
        <f>SUM(K6:K15)</f>
        <v>408</v>
      </c>
      <c r="L16" s="129">
        <f>SUM(L6:L15)</f>
        <v>101</v>
      </c>
      <c r="M16" s="129">
        <f>SUM(M6:M15)</f>
        <v>144</v>
      </c>
      <c r="N16" s="129">
        <f>SUM(N6:N15)</f>
        <v>245</v>
      </c>
      <c r="O16" s="129">
        <f>SUM(O6:O15)</f>
        <v>101</v>
      </c>
      <c r="P16" s="129">
        <f>SUM(P6:P15)</f>
        <v>165</v>
      </c>
      <c r="Q16" s="129">
        <f>SUM(Q6:Q15)</f>
        <v>266</v>
      </c>
      <c r="R16" s="129"/>
      <c r="S16" s="129"/>
      <c r="T16" s="129"/>
      <c r="U16" s="129"/>
      <c r="V16" s="129"/>
      <c r="W16" s="129"/>
      <c r="X16" s="129">
        <f>SUM(X6:X15)</f>
        <v>378</v>
      </c>
      <c r="Y16" s="129">
        <f>SUM(Y6:Y15)</f>
        <v>541</v>
      </c>
      <c r="Z16" s="129">
        <f>SUM(Z6:Z15)</f>
        <v>919</v>
      </c>
      <c r="AA16" s="129">
        <f>SUM(AA6:AA15)</f>
        <v>19</v>
      </c>
      <c r="AB16" s="129">
        <f>SUM(AB6:AB15)</f>
        <v>3</v>
      </c>
      <c r="AC16" s="129">
        <f>SUM(AC6:AC15)</f>
        <v>22</v>
      </c>
      <c r="AD16" s="129">
        <f>SUM(AD6:AD15)</f>
        <v>25</v>
      </c>
      <c r="AE16" s="129">
        <f>SUM(AE6:AE15)</f>
        <v>11</v>
      </c>
      <c r="AF16" s="129">
        <f>SUM(AF6:AF15)</f>
        <v>36</v>
      </c>
      <c r="AG16" s="129">
        <f>SUM(AG6:AG15)</f>
        <v>30</v>
      </c>
      <c r="AH16" s="129">
        <f>SUM(AH6:AH15)</f>
        <v>20</v>
      </c>
      <c r="AI16" s="129">
        <f>SUM(AI6:AI15)</f>
        <v>50</v>
      </c>
      <c r="AJ16" s="129">
        <f>SUM(AJ6:AJ15)</f>
        <v>29</v>
      </c>
      <c r="AK16" s="129">
        <f>SUM(AK6:AK15)</f>
        <v>14</v>
      </c>
      <c r="AL16" s="129">
        <f>SUM(AL6:AL15)</f>
        <v>43</v>
      </c>
      <c r="AM16" s="129">
        <f>SUM(AM6:AM15)</f>
        <v>0</v>
      </c>
      <c r="AN16" s="129">
        <f>SUM(AN6:AN15)</f>
        <v>0</v>
      </c>
      <c r="AO16" s="129">
        <f>SUM(AO6:AO15)</f>
        <v>0</v>
      </c>
      <c r="AP16" s="129">
        <f>SUM(AP6:AP15)</f>
        <v>103</v>
      </c>
      <c r="AQ16" s="129">
        <f>SUM(AQ6:AQ15)</f>
        <v>48</v>
      </c>
      <c r="AR16" s="129">
        <f>SUM(AR6:AR15)</f>
        <v>151</v>
      </c>
    </row>
    <row r="17" spans="1:44" ht="22.5">
      <c r="A17" s="130" t="s">
        <v>104</v>
      </c>
      <c r="B17" s="67"/>
      <c r="C17" s="67"/>
      <c r="D17" s="67"/>
      <c r="E17" s="67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68"/>
    </row>
    <row r="18" spans="1:44" ht="22.5">
      <c r="A18" s="65"/>
      <c r="B18" s="65">
        <v>1</v>
      </c>
      <c r="C18" s="65" t="s">
        <v>14</v>
      </c>
      <c r="D18" s="65" t="s">
        <v>20</v>
      </c>
      <c r="E18" s="65" t="s">
        <v>0</v>
      </c>
      <c r="F18" s="66">
        <v>1</v>
      </c>
      <c r="G18" s="66">
        <v>100</v>
      </c>
      <c r="H18" s="66">
        <f aca="true" t="shared" si="13" ref="H18:H30">SUM(F18:G18)</f>
        <v>101</v>
      </c>
      <c r="I18" s="66">
        <v>3</v>
      </c>
      <c r="J18" s="66">
        <v>102</v>
      </c>
      <c r="K18" s="66">
        <f aca="true" t="shared" si="14" ref="K18:K32">SUM(I18:J18)</f>
        <v>105</v>
      </c>
      <c r="L18" s="66"/>
      <c r="M18" s="66">
        <v>112</v>
      </c>
      <c r="N18" s="66">
        <f aca="true" t="shared" si="15" ref="N18:N32">SUM(L18:M18)</f>
        <v>112</v>
      </c>
      <c r="O18" s="66"/>
      <c r="P18" s="66">
        <v>97</v>
      </c>
      <c r="Q18" s="66">
        <f aca="true" t="shared" si="16" ref="Q18:Q32">SUM(O18:P18)</f>
        <v>97</v>
      </c>
      <c r="R18" s="133">
        <v>2</v>
      </c>
      <c r="S18" s="133">
        <v>106</v>
      </c>
      <c r="T18" s="66">
        <f aca="true" t="shared" si="17" ref="T18:T32">SUM(R18:S18)</f>
        <v>108</v>
      </c>
      <c r="U18" s="133">
        <v>4</v>
      </c>
      <c r="V18" s="133">
        <v>146</v>
      </c>
      <c r="W18" s="66">
        <f aca="true" t="shared" si="18" ref="W18:W32">SUM(U18:V18)</f>
        <v>150</v>
      </c>
      <c r="X18" s="66">
        <f aca="true" t="shared" si="19" ref="X18:Y32">I18+L18+O18+R18+U18</f>
        <v>9</v>
      </c>
      <c r="Y18" s="66">
        <f t="shared" si="19"/>
        <v>563</v>
      </c>
      <c r="Z18" s="66">
        <f aca="true" t="shared" si="20" ref="Z18:Z32">SUM(X18:Y18)</f>
        <v>572</v>
      </c>
      <c r="AA18" s="66"/>
      <c r="AB18" s="66"/>
      <c r="AC18" s="66"/>
      <c r="AD18" s="66"/>
      <c r="AE18" s="66"/>
      <c r="AF18" s="66"/>
      <c r="AG18" s="66"/>
      <c r="AH18" s="66"/>
      <c r="AI18" s="66"/>
      <c r="AJ18" s="133"/>
      <c r="AK18" s="133"/>
      <c r="AL18" s="66"/>
      <c r="AM18" s="133"/>
      <c r="AN18" s="133"/>
      <c r="AO18" s="66"/>
      <c r="AP18" s="66"/>
      <c r="AQ18" s="66"/>
      <c r="AR18" s="66"/>
    </row>
    <row r="19" spans="1:44" ht="22.5">
      <c r="A19" s="65"/>
      <c r="B19" s="65">
        <v>2</v>
      </c>
      <c r="C19" s="65" t="s">
        <v>14</v>
      </c>
      <c r="D19" s="65" t="s">
        <v>15</v>
      </c>
      <c r="E19" s="65" t="s">
        <v>0</v>
      </c>
      <c r="F19" s="66">
        <v>14</v>
      </c>
      <c r="G19" s="66">
        <v>56</v>
      </c>
      <c r="H19" s="66">
        <f t="shared" si="13"/>
        <v>70</v>
      </c>
      <c r="I19" s="66">
        <v>18</v>
      </c>
      <c r="J19" s="66">
        <v>69</v>
      </c>
      <c r="K19" s="66">
        <f t="shared" si="14"/>
        <v>87</v>
      </c>
      <c r="L19" s="66">
        <v>30</v>
      </c>
      <c r="M19" s="66">
        <v>91</v>
      </c>
      <c r="N19" s="66">
        <f t="shared" si="15"/>
        <v>121</v>
      </c>
      <c r="O19" s="66">
        <v>29</v>
      </c>
      <c r="P19" s="66">
        <v>116</v>
      </c>
      <c r="Q19" s="66">
        <f t="shared" si="16"/>
        <v>145</v>
      </c>
      <c r="R19" s="133">
        <v>41</v>
      </c>
      <c r="S19" s="133">
        <v>108</v>
      </c>
      <c r="T19" s="66">
        <f t="shared" si="17"/>
        <v>149</v>
      </c>
      <c r="U19" s="133">
        <v>54</v>
      </c>
      <c r="V19" s="133">
        <v>120</v>
      </c>
      <c r="W19" s="66">
        <f t="shared" si="18"/>
        <v>174</v>
      </c>
      <c r="X19" s="66">
        <f t="shared" si="19"/>
        <v>172</v>
      </c>
      <c r="Y19" s="66">
        <f t="shared" si="19"/>
        <v>504</v>
      </c>
      <c r="Z19" s="66">
        <f t="shared" si="20"/>
        <v>676</v>
      </c>
      <c r="AA19" s="66"/>
      <c r="AB19" s="66"/>
      <c r="AC19" s="66"/>
      <c r="AD19" s="66"/>
      <c r="AE19" s="66"/>
      <c r="AF19" s="66"/>
      <c r="AG19" s="66"/>
      <c r="AH19" s="66"/>
      <c r="AI19" s="66"/>
      <c r="AJ19" s="133"/>
      <c r="AK19" s="133"/>
      <c r="AL19" s="66"/>
      <c r="AM19" s="133"/>
      <c r="AN19" s="133"/>
      <c r="AO19" s="66"/>
      <c r="AP19" s="66"/>
      <c r="AQ19" s="66"/>
      <c r="AR19" s="66"/>
    </row>
    <row r="20" spans="1:44" ht="22.5">
      <c r="A20" s="65"/>
      <c r="B20" s="65">
        <v>3</v>
      </c>
      <c r="C20" s="65" t="s">
        <v>14</v>
      </c>
      <c r="D20" s="65" t="s">
        <v>27</v>
      </c>
      <c r="E20" s="65" t="s">
        <v>0</v>
      </c>
      <c r="F20" s="66">
        <v>35</v>
      </c>
      <c r="G20" s="66">
        <v>37</v>
      </c>
      <c r="H20" s="66">
        <f t="shared" si="13"/>
        <v>72</v>
      </c>
      <c r="I20" s="66">
        <v>28</v>
      </c>
      <c r="J20" s="66">
        <v>67</v>
      </c>
      <c r="K20" s="66">
        <f t="shared" si="14"/>
        <v>95</v>
      </c>
      <c r="L20" s="66">
        <v>32</v>
      </c>
      <c r="M20" s="66">
        <v>55</v>
      </c>
      <c r="N20" s="66">
        <f t="shared" si="15"/>
        <v>87</v>
      </c>
      <c r="O20" s="66">
        <v>31</v>
      </c>
      <c r="P20" s="66">
        <v>79</v>
      </c>
      <c r="Q20" s="66">
        <f t="shared" si="16"/>
        <v>110</v>
      </c>
      <c r="R20" s="133">
        <v>44</v>
      </c>
      <c r="S20" s="133">
        <v>63</v>
      </c>
      <c r="T20" s="66">
        <f t="shared" si="17"/>
        <v>107</v>
      </c>
      <c r="U20" s="133">
        <v>40</v>
      </c>
      <c r="V20" s="133">
        <v>59</v>
      </c>
      <c r="W20" s="66">
        <f t="shared" si="18"/>
        <v>99</v>
      </c>
      <c r="X20" s="66">
        <f t="shared" si="19"/>
        <v>175</v>
      </c>
      <c r="Y20" s="66">
        <f t="shared" si="19"/>
        <v>323</v>
      </c>
      <c r="Z20" s="66">
        <f t="shared" si="20"/>
        <v>498</v>
      </c>
      <c r="AA20" s="66"/>
      <c r="AB20" s="66"/>
      <c r="AC20" s="66"/>
      <c r="AD20" s="66"/>
      <c r="AE20" s="66"/>
      <c r="AF20" s="66"/>
      <c r="AG20" s="66"/>
      <c r="AH20" s="66"/>
      <c r="AI20" s="66"/>
      <c r="AJ20" s="133"/>
      <c r="AK20" s="133"/>
      <c r="AL20" s="66"/>
      <c r="AM20" s="133"/>
      <c r="AN20" s="133"/>
      <c r="AO20" s="66"/>
      <c r="AP20" s="66"/>
      <c r="AQ20" s="66"/>
      <c r="AR20" s="66"/>
    </row>
    <row r="21" spans="1:44" ht="22.5">
      <c r="A21" s="65"/>
      <c r="B21" s="65">
        <v>4</v>
      </c>
      <c r="C21" s="65" t="s">
        <v>14</v>
      </c>
      <c r="D21" s="65" t="s">
        <v>26</v>
      </c>
      <c r="E21" s="65" t="s">
        <v>0</v>
      </c>
      <c r="F21" s="66">
        <v>12</v>
      </c>
      <c r="G21" s="66">
        <v>65</v>
      </c>
      <c r="H21" s="66">
        <f t="shared" si="13"/>
        <v>77</v>
      </c>
      <c r="I21" s="66">
        <v>14</v>
      </c>
      <c r="J21" s="66">
        <v>76</v>
      </c>
      <c r="K21" s="66">
        <f t="shared" si="14"/>
        <v>90</v>
      </c>
      <c r="L21" s="66">
        <v>12</v>
      </c>
      <c r="M21" s="66">
        <v>105</v>
      </c>
      <c r="N21" s="66">
        <f t="shared" si="15"/>
        <v>117</v>
      </c>
      <c r="O21" s="66">
        <v>12</v>
      </c>
      <c r="P21" s="66">
        <v>124</v>
      </c>
      <c r="Q21" s="66">
        <f t="shared" si="16"/>
        <v>136</v>
      </c>
      <c r="R21" s="133">
        <v>11</v>
      </c>
      <c r="S21" s="133">
        <v>125</v>
      </c>
      <c r="T21" s="66">
        <f t="shared" si="17"/>
        <v>136</v>
      </c>
      <c r="U21" s="133">
        <v>21</v>
      </c>
      <c r="V21" s="133">
        <v>120</v>
      </c>
      <c r="W21" s="66">
        <f t="shared" si="18"/>
        <v>141</v>
      </c>
      <c r="X21" s="66">
        <f t="shared" si="19"/>
        <v>70</v>
      </c>
      <c r="Y21" s="66">
        <f t="shared" si="19"/>
        <v>550</v>
      </c>
      <c r="Z21" s="66">
        <f t="shared" si="20"/>
        <v>620</v>
      </c>
      <c r="AA21" s="66"/>
      <c r="AB21" s="66"/>
      <c r="AC21" s="66"/>
      <c r="AD21" s="66"/>
      <c r="AE21" s="66"/>
      <c r="AF21" s="66"/>
      <c r="AG21" s="66"/>
      <c r="AH21" s="66"/>
      <c r="AI21" s="66"/>
      <c r="AJ21" s="133"/>
      <c r="AK21" s="133"/>
      <c r="AL21" s="66"/>
      <c r="AM21" s="133"/>
      <c r="AN21" s="133"/>
      <c r="AO21" s="66"/>
      <c r="AP21" s="66"/>
      <c r="AQ21" s="66"/>
      <c r="AR21" s="66"/>
    </row>
    <row r="22" spans="1:44" ht="22.5">
      <c r="A22" s="65"/>
      <c r="B22" s="65">
        <v>5</v>
      </c>
      <c r="C22" s="65" t="s">
        <v>14</v>
      </c>
      <c r="D22" s="65" t="s">
        <v>48</v>
      </c>
      <c r="E22" s="65" t="s">
        <v>0</v>
      </c>
      <c r="F22" s="66"/>
      <c r="G22" s="66"/>
      <c r="H22" s="66"/>
      <c r="I22" s="66">
        <v>14</v>
      </c>
      <c r="J22" s="66">
        <v>88</v>
      </c>
      <c r="K22" s="66">
        <f t="shared" si="14"/>
        <v>102</v>
      </c>
      <c r="L22" s="66">
        <v>9</v>
      </c>
      <c r="M22" s="66">
        <v>120</v>
      </c>
      <c r="N22" s="66">
        <f t="shared" si="15"/>
        <v>129</v>
      </c>
      <c r="O22" s="66">
        <v>20</v>
      </c>
      <c r="P22" s="66">
        <v>141</v>
      </c>
      <c r="Q22" s="66">
        <f t="shared" si="16"/>
        <v>161</v>
      </c>
      <c r="R22" s="133">
        <v>18</v>
      </c>
      <c r="S22" s="133">
        <v>119</v>
      </c>
      <c r="T22" s="66">
        <f t="shared" si="17"/>
        <v>137</v>
      </c>
      <c r="U22" s="133">
        <v>12</v>
      </c>
      <c r="V22" s="133">
        <v>123</v>
      </c>
      <c r="W22" s="66">
        <f t="shared" si="18"/>
        <v>135</v>
      </c>
      <c r="X22" s="66">
        <f t="shared" si="19"/>
        <v>73</v>
      </c>
      <c r="Y22" s="66">
        <f t="shared" si="19"/>
        <v>591</v>
      </c>
      <c r="Z22" s="66">
        <f t="shared" si="20"/>
        <v>664</v>
      </c>
      <c r="AA22" s="66"/>
      <c r="AB22" s="66"/>
      <c r="AC22" s="66"/>
      <c r="AD22" s="66"/>
      <c r="AE22" s="66"/>
      <c r="AF22" s="66"/>
      <c r="AG22" s="66"/>
      <c r="AH22" s="66"/>
      <c r="AI22" s="66"/>
      <c r="AJ22" s="133"/>
      <c r="AK22" s="133"/>
      <c r="AL22" s="66"/>
      <c r="AM22" s="133"/>
      <c r="AN22" s="133"/>
      <c r="AO22" s="66"/>
      <c r="AP22" s="66"/>
      <c r="AQ22" s="66"/>
      <c r="AR22" s="66"/>
    </row>
    <row r="23" spans="1:44" ht="22.5">
      <c r="A23" s="65"/>
      <c r="B23" s="65">
        <v>6</v>
      </c>
      <c r="C23" s="65" t="s">
        <v>14</v>
      </c>
      <c r="D23" s="65" t="s">
        <v>68</v>
      </c>
      <c r="E23" s="65" t="s">
        <v>0</v>
      </c>
      <c r="F23" s="66"/>
      <c r="G23" s="66"/>
      <c r="H23" s="66"/>
      <c r="I23" s="66">
        <v>23</v>
      </c>
      <c r="J23" s="66">
        <v>83</v>
      </c>
      <c r="K23" s="66">
        <f t="shared" si="14"/>
        <v>106</v>
      </c>
      <c r="L23" s="66">
        <v>31</v>
      </c>
      <c r="M23" s="66">
        <v>94</v>
      </c>
      <c r="N23" s="66">
        <f t="shared" si="15"/>
        <v>125</v>
      </c>
      <c r="O23" s="66">
        <v>32</v>
      </c>
      <c r="P23" s="66">
        <v>128</v>
      </c>
      <c r="Q23" s="66">
        <f t="shared" si="16"/>
        <v>160</v>
      </c>
      <c r="R23" s="133">
        <v>48</v>
      </c>
      <c r="S23" s="133">
        <v>101</v>
      </c>
      <c r="T23" s="66">
        <f t="shared" si="17"/>
        <v>149</v>
      </c>
      <c r="U23" s="133">
        <v>71</v>
      </c>
      <c r="V23" s="133">
        <v>95</v>
      </c>
      <c r="W23" s="66">
        <f t="shared" si="18"/>
        <v>166</v>
      </c>
      <c r="X23" s="66">
        <f t="shared" si="19"/>
        <v>205</v>
      </c>
      <c r="Y23" s="66">
        <f t="shared" si="19"/>
        <v>501</v>
      </c>
      <c r="Z23" s="66">
        <f t="shared" si="20"/>
        <v>706</v>
      </c>
      <c r="AA23" s="66"/>
      <c r="AB23" s="66"/>
      <c r="AC23" s="66"/>
      <c r="AD23" s="66"/>
      <c r="AE23" s="66"/>
      <c r="AF23" s="66"/>
      <c r="AG23" s="66"/>
      <c r="AH23" s="66"/>
      <c r="AI23" s="66"/>
      <c r="AJ23" s="133"/>
      <c r="AK23" s="133"/>
      <c r="AL23" s="66"/>
      <c r="AM23" s="133"/>
      <c r="AN23" s="133"/>
      <c r="AO23" s="66"/>
      <c r="AP23" s="66"/>
      <c r="AQ23" s="66"/>
      <c r="AR23" s="66"/>
    </row>
    <row r="24" spans="1:44" ht="22.5">
      <c r="A24" s="65"/>
      <c r="B24" s="65">
        <v>7</v>
      </c>
      <c r="C24" s="65" t="s">
        <v>14</v>
      </c>
      <c r="D24" s="65" t="s">
        <v>69</v>
      </c>
      <c r="E24" s="65" t="s">
        <v>0</v>
      </c>
      <c r="F24" s="66"/>
      <c r="G24" s="66"/>
      <c r="H24" s="66"/>
      <c r="I24" s="66">
        <v>9</v>
      </c>
      <c r="J24" s="66">
        <v>93</v>
      </c>
      <c r="K24" s="66">
        <f t="shared" si="14"/>
        <v>102</v>
      </c>
      <c r="L24" s="66">
        <v>6</v>
      </c>
      <c r="M24" s="66">
        <v>104</v>
      </c>
      <c r="N24" s="66">
        <f t="shared" si="15"/>
        <v>110</v>
      </c>
      <c r="O24" s="66">
        <v>11</v>
      </c>
      <c r="P24" s="66">
        <v>133</v>
      </c>
      <c r="Q24" s="66">
        <f t="shared" si="16"/>
        <v>144</v>
      </c>
      <c r="R24" s="133">
        <v>17</v>
      </c>
      <c r="S24" s="133">
        <v>117</v>
      </c>
      <c r="T24" s="66">
        <f t="shared" si="17"/>
        <v>134</v>
      </c>
      <c r="U24" s="133">
        <v>11</v>
      </c>
      <c r="V24" s="133">
        <v>103</v>
      </c>
      <c r="W24" s="66">
        <f t="shared" si="18"/>
        <v>114</v>
      </c>
      <c r="X24" s="66">
        <f t="shared" si="19"/>
        <v>54</v>
      </c>
      <c r="Y24" s="66">
        <f t="shared" si="19"/>
        <v>550</v>
      </c>
      <c r="Z24" s="66">
        <f t="shared" si="20"/>
        <v>604</v>
      </c>
      <c r="AA24" s="66"/>
      <c r="AB24" s="66"/>
      <c r="AC24" s="66"/>
      <c r="AD24" s="66"/>
      <c r="AE24" s="66"/>
      <c r="AF24" s="66"/>
      <c r="AG24" s="66"/>
      <c r="AH24" s="66"/>
      <c r="AI24" s="66"/>
      <c r="AJ24" s="133"/>
      <c r="AK24" s="133"/>
      <c r="AL24" s="66"/>
      <c r="AM24" s="133"/>
      <c r="AN24" s="133"/>
      <c r="AO24" s="66"/>
      <c r="AP24" s="66"/>
      <c r="AQ24" s="66"/>
      <c r="AR24" s="66"/>
    </row>
    <row r="25" spans="1:44" ht="22.5">
      <c r="A25" s="65"/>
      <c r="B25" s="65">
        <v>8</v>
      </c>
      <c r="C25" s="65" t="s">
        <v>14</v>
      </c>
      <c r="D25" s="65" t="s">
        <v>8</v>
      </c>
      <c r="E25" s="65" t="s">
        <v>0</v>
      </c>
      <c r="F25" s="66"/>
      <c r="G25" s="66"/>
      <c r="H25" s="66"/>
      <c r="I25" s="66">
        <v>19</v>
      </c>
      <c r="J25" s="66">
        <v>75</v>
      </c>
      <c r="K25" s="66">
        <f t="shared" si="14"/>
        <v>94</v>
      </c>
      <c r="L25" s="66">
        <v>4</v>
      </c>
      <c r="M25" s="66">
        <v>96</v>
      </c>
      <c r="N25" s="66">
        <f t="shared" si="15"/>
        <v>100</v>
      </c>
      <c r="O25" s="66">
        <v>14</v>
      </c>
      <c r="P25" s="66">
        <v>104</v>
      </c>
      <c r="Q25" s="66">
        <f t="shared" si="16"/>
        <v>118</v>
      </c>
      <c r="R25" s="133">
        <v>16</v>
      </c>
      <c r="S25" s="133">
        <v>109</v>
      </c>
      <c r="T25" s="66">
        <f t="shared" si="17"/>
        <v>125</v>
      </c>
      <c r="U25" s="133"/>
      <c r="V25" s="133"/>
      <c r="W25" s="66"/>
      <c r="X25" s="66">
        <f t="shared" si="19"/>
        <v>53</v>
      </c>
      <c r="Y25" s="66">
        <f t="shared" si="19"/>
        <v>384</v>
      </c>
      <c r="Z25" s="66">
        <f t="shared" si="20"/>
        <v>437</v>
      </c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</row>
    <row r="26" spans="1:44" ht="22.5">
      <c r="A26" s="65"/>
      <c r="B26" s="65">
        <v>9</v>
      </c>
      <c r="C26" s="65" t="s">
        <v>14</v>
      </c>
      <c r="D26" s="65" t="s">
        <v>57</v>
      </c>
      <c r="E26" s="65" t="s">
        <v>0</v>
      </c>
      <c r="F26" s="66"/>
      <c r="G26" s="66"/>
      <c r="H26" s="66"/>
      <c r="I26" s="66">
        <v>99</v>
      </c>
      <c r="J26" s="66">
        <v>26</v>
      </c>
      <c r="K26" s="66">
        <f t="shared" si="14"/>
        <v>125</v>
      </c>
      <c r="L26" s="66">
        <v>92</v>
      </c>
      <c r="M26" s="66">
        <v>29</v>
      </c>
      <c r="N26" s="66">
        <f t="shared" si="15"/>
        <v>121</v>
      </c>
      <c r="O26" s="66"/>
      <c r="P26" s="66"/>
      <c r="Q26" s="66"/>
      <c r="R26" s="133"/>
      <c r="S26" s="133"/>
      <c r="T26" s="66"/>
      <c r="U26" s="133"/>
      <c r="V26" s="133"/>
      <c r="W26" s="66"/>
      <c r="X26" s="66">
        <f t="shared" si="19"/>
        <v>191</v>
      </c>
      <c r="Y26" s="66">
        <f t="shared" si="19"/>
        <v>55</v>
      </c>
      <c r="Z26" s="66">
        <f t="shared" si="20"/>
        <v>246</v>
      </c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</row>
    <row r="27" spans="1:44" ht="22.5">
      <c r="A27" s="65"/>
      <c r="B27" s="65">
        <v>10</v>
      </c>
      <c r="C27" s="65" t="s">
        <v>14</v>
      </c>
      <c r="D27" s="65" t="s">
        <v>58</v>
      </c>
      <c r="E27" s="65" t="s">
        <v>0</v>
      </c>
      <c r="F27" s="66"/>
      <c r="G27" s="66"/>
      <c r="H27" s="66"/>
      <c r="I27" s="66">
        <v>30</v>
      </c>
      <c r="J27" s="66">
        <v>8</v>
      </c>
      <c r="K27" s="66">
        <f t="shared" si="14"/>
        <v>38</v>
      </c>
      <c r="L27" s="66">
        <v>38</v>
      </c>
      <c r="M27" s="66">
        <v>9</v>
      </c>
      <c r="N27" s="66">
        <f t="shared" si="15"/>
        <v>47</v>
      </c>
      <c r="O27" s="66"/>
      <c r="P27" s="66"/>
      <c r="Q27" s="66"/>
      <c r="R27" s="133"/>
      <c r="S27" s="133"/>
      <c r="T27" s="66"/>
      <c r="U27" s="133"/>
      <c r="V27" s="133"/>
      <c r="W27" s="66"/>
      <c r="X27" s="66">
        <f t="shared" si="19"/>
        <v>68</v>
      </c>
      <c r="Y27" s="66">
        <f t="shared" si="19"/>
        <v>17</v>
      </c>
      <c r="Z27" s="66">
        <f t="shared" si="20"/>
        <v>85</v>
      </c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</row>
    <row r="28" spans="1:44" s="1" customFormat="1" ht="22.5">
      <c r="A28" s="158"/>
      <c r="B28" s="158">
        <v>11</v>
      </c>
      <c r="C28" s="158" t="s">
        <v>29</v>
      </c>
      <c r="D28" s="158" t="s">
        <v>32</v>
      </c>
      <c r="E28" s="162" t="s">
        <v>29</v>
      </c>
      <c r="F28" s="133">
        <v>72</v>
      </c>
      <c r="G28" s="133">
        <v>104</v>
      </c>
      <c r="H28" s="66">
        <f t="shared" si="13"/>
        <v>176</v>
      </c>
      <c r="I28" s="133"/>
      <c r="J28" s="133"/>
      <c r="K28" s="66"/>
      <c r="L28" s="133"/>
      <c r="M28" s="133"/>
      <c r="N28" s="66"/>
      <c r="O28" s="133"/>
      <c r="P28" s="133"/>
      <c r="Q28" s="66"/>
      <c r="R28" s="133"/>
      <c r="S28" s="133"/>
      <c r="T28" s="66"/>
      <c r="U28" s="133"/>
      <c r="V28" s="133"/>
      <c r="W28" s="66"/>
      <c r="X28" s="66"/>
      <c r="Y28" s="66"/>
      <c r="Z28" s="66"/>
      <c r="AA28" s="133">
        <v>49</v>
      </c>
      <c r="AB28" s="133">
        <v>93</v>
      </c>
      <c r="AC28" s="66">
        <f>SUM(AA28:AB28)</f>
        <v>142</v>
      </c>
      <c r="AD28" s="133"/>
      <c r="AE28" s="133"/>
      <c r="AF28" s="66"/>
      <c r="AG28" s="133"/>
      <c r="AH28" s="133"/>
      <c r="AI28" s="66"/>
      <c r="AJ28" s="133"/>
      <c r="AK28" s="133"/>
      <c r="AL28" s="66"/>
      <c r="AM28" s="133"/>
      <c r="AN28" s="133"/>
      <c r="AO28" s="66"/>
      <c r="AP28" s="66">
        <f>AA28+AD28+AG28+AJ28+AM28</f>
        <v>49</v>
      </c>
      <c r="AQ28" s="66">
        <f>AB28+AE28+AH28+AK28+AN28</f>
        <v>93</v>
      </c>
      <c r="AR28" s="66">
        <f>AP28+AQ28</f>
        <v>142</v>
      </c>
    </row>
    <row r="29" spans="1:44" s="1" customFormat="1" ht="22.5">
      <c r="A29" s="158"/>
      <c r="B29" s="158">
        <v>12</v>
      </c>
      <c r="C29" s="158" t="s">
        <v>40</v>
      </c>
      <c r="D29" s="158" t="s">
        <v>31</v>
      </c>
      <c r="E29" s="158" t="s">
        <v>30</v>
      </c>
      <c r="F29" s="133">
        <v>8</v>
      </c>
      <c r="G29" s="133">
        <v>8</v>
      </c>
      <c r="H29" s="66">
        <f t="shared" si="13"/>
        <v>16</v>
      </c>
      <c r="I29" s="133"/>
      <c r="J29" s="133"/>
      <c r="K29" s="66"/>
      <c r="L29" s="133"/>
      <c r="M29" s="133"/>
      <c r="N29" s="66"/>
      <c r="O29" s="133"/>
      <c r="P29" s="133"/>
      <c r="Q29" s="66"/>
      <c r="R29" s="133"/>
      <c r="S29" s="133"/>
      <c r="T29" s="66"/>
      <c r="U29" s="133"/>
      <c r="V29" s="133"/>
      <c r="W29" s="66"/>
      <c r="X29" s="66"/>
      <c r="Y29" s="66"/>
      <c r="Z29" s="66"/>
      <c r="AA29" s="133">
        <v>5</v>
      </c>
      <c r="AB29" s="133">
        <v>5</v>
      </c>
      <c r="AC29" s="66">
        <f>SUM(AA29:AB29)</f>
        <v>10</v>
      </c>
      <c r="AD29" s="133">
        <v>9</v>
      </c>
      <c r="AE29" s="133">
        <v>21</v>
      </c>
      <c r="AF29" s="66">
        <f>SUM(AD29:AE29)</f>
        <v>30</v>
      </c>
      <c r="AG29" s="133"/>
      <c r="AH29" s="133"/>
      <c r="AI29" s="66"/>
      <c r="AJ29" s="133"/>
      <c r="AK29" s="133"/>
      <c r="AL29" s="66"/>
      <c r="AM29" s="133"/>
      <c r="AN29" s="133"/>
      <c r="AO29" s="66"/>
      <c r="AP29" s="66">
        <f>AA29+AD29+AG29+AJ29+AM29</f>
        <v>14</v>
      </c>
      <c r="AQ29" s="66">
        <f>AB29+AE29+AH29+AK29+AN29</f>
        <v>26</v>
      </c>
      <c r="AR29" s="66">
        <f>AP29+AQ29</f>
        <v>40</v>
      </c>
    </row>
    <row r="30" spans="1:44" s="1" customFormat="1" ht="22.5">
      <c r="A30" s="158"/>
      <c r="B30" s="158">
        <v>13</v>
      </c>
      <c r="C30" s="158" t="s">
        <v>40</v>
      </c>
      <c r="D30" s="158" t="s">
        <v>33</v>
      </c>
      <c r="E30" s="158" t="s">
        <v>30</v>
      </c>
      <c r="F30" s="133">
        <v>2</v>
      </c>
      <c r="G30" s="133">
        <v>2</v>
      </c>
      <c r="H30" s="66">
        <f t="shared" si="13"/>
        <v>4</v>
      </c>
      <c r="I30" s="133"/>
      <c r="J30" s="133"/>
      <c r="K30" s="66"/>
      <c r="L30" s="133"/>
      <c r="M30" s="133"/>
      <c r="N30" s="66"/>
      <c r="O30" s="133"/>
      <c r="P30" s="133"/>
      <c r="Q30" s="66"/>
      <c r="R30" s="133"/>
      <c r="S30" s="133"/>
      <c r="T30" s="66"/>
      <c r="U30" s="133"/>
      <c r="V30" s="133"/>
      <c r="W30" s="66"/>
      <c r="X30" s="66"/>
      <c r="Y30" s="66"/>
      <c r="Z30" s="66"/>
      <c r="AA30" s="133">
        <v>1</v>
      </c>
      <c r="AB30" s="133">
        <v>9</v>
      </c>
      <c r="AC30" s="66">
        <f>SUM(AA30:AB30)</f>
        <v>10</v>
      </c>
      <c r="AD30" s="133">
        <v>3</v>
      </c>
      <c r="AE30" s="133">
        <v>10</v>
      </c>
      <c r="AF30" s="66">
        <f>SUM(AD30:AE30)</f>
        <v>13</v>
      </c>
      <c r="AG30" s="133"/>
      <c r="AH30" s="133"/>
      <c r="AI30" s="66"/>
      <c r="AJ30" s="133"/>
      <c r="AK30" s="133"/>
      <c r="AL30" s="66"/>
      <c r="AM30" s="133"/>
      <c r="AN30" s="133"/>
      <c r="AO30" s="66"/>
      <c r="AP30" s="66">
        <f>AA30+AD30+AG30+AJ30+AM30</f>
        <v>4</v>
      </c>
      <c r="AQ30" s="66">
        <f>AB30+AE30+AH30+AK30+AN30</f>
        <v>19</v>
      </c>
      <c r="AR30" s="66">
        <f>AP30+AQ30</f>
        <v>23</v>
      </c>
    </row>
    <row r="31" spans="1:44" s="1" customFormat="1" ht="22.5">
      <c r="A31" s="158"/>
      <c r="B31" s="158">
        <v>14</v>
      </c>
      <c r="C31" s="158" t="s">
        <v>40</v>
      </c>
      <c r="D31" s="158" t="s">
        <v>86</v>
      </c>
      <c r="E31" s="158" t="s">
        <v>30</v>
      </c>
      <c r="F31" s="133"/>
      <c r="G31" s="133"/>
      <c r="H31" s="66"/>
      <c r="I31" s="133"/>
      <c r="J31" s="133"/>
      <c r="K31" s="66"/>
      <c r="L31" s="133"/>
      <c r="M31" s="133"/>
      <c r="N31" s="66"/>
      <c r="O31" s="133"/>
      <c r="P31" s="133"/>
      <c r="Q31" s="66"/>
      <c r="R31" s="133"/>
      <c r="S31" s="133"/>
      <c r="T31" s="66"/>
      <c r="U31" s="133"/>
      <c r="V31" s="133"/>
      <c r="W31" s="66"/>
      <c r="X31" s="66"/>
      <c r="Y31" s="66"/>
      <c r="Z31" s="66"/>
      <c r="AA31" s="133">
        <v>2</v>
      </c>
      <c r="AB31" s="133">
        <v>3</v>
      </c>
      <c r="AC31" s="66">
        <f>SUM(AA31:AB31)</f>
        <v>5</v>
      </c>
      <c r="AD31" s="133">
        <v>2</v>
      </c>
      <c r="AE31" s="133">
        <v>9</v>
      </c>
      <c r="AF31" s="66">
        <f>SUM(AD31:AE31)</f>
        <v>11</v>
      </c>
      <c r="AG31" s="133"/>
      <c r="AH31" s="133"/>
      <c r="AI31" s="66"/>
      <c r="AJ31" s="133"/>
      <c r="AK31" s="133"/>
      <c r="AL31" s="66"/>
      <c r="AM31" s="133"/>
      <c r="AN31" s="133"/>
      <c r="AO31" s="66"/>
      <c r="AP31" s="66">
        <f>AA31+AD31+AG31+AJ31+AM31</f>
        <v>4</v>
      </c>
      <c r="AQ31" s="66">
        <f>AB31+AE31+AH31+AK31+AN31</f>
        <v>12</v>
      </c>
      <c r="AR31" s="66">
        <f>AP31+AQ31</f>
        <v>16</v>
      </c>
    </row>
    <row r="32" spans="1:44" s="1" customFormat="1" ht="22.5">
      <c r="A32" s="158"/>
      <c r="B32" s="158">
        <v>15</v>
      </c>
      <c r="C32" s="158" t="s">
        <v>59</v>
      </c>
      <c r="D32" s="158" t="s">
        <v>31</v>
      </c>
      <c r="E32" s="158" t="s">
        <v>60</v>
      </c>
      <c r="F32" s="133"/>
      <c r="G32" s="133"/>
      <c r="H32" s="66"/>
      <c r="I32" s="133"/>
      <c r="J32" s="133"/>
      <c r="K32" s="66"/>
      <c r="L32" s="133"/>
      <c r="M32" s="133"/>
      <c r="N32" s="66"/>
      <c r="O32" s="133"/>
      <c r="P32" s="133"/>
      <c r="Q32" s="66"/>
      <c r="R32" s="133"/>
      <c r="S32" s="133"/>
      <c r="T32" s="66"/>
      <c r="U32" s="133"/>
      <c r="V32" s="133"/>
      <c r="W32" s="66"/>
      <c r="X32" s="66"/>
      <c r="Y32" s="66"/>
      <c r="Z32" s="66"/>
      <c r="AA32" s="133">
        <v>6</v>
      </c>
      <c r="AB32" s="133">
        <v>3</v>
      </c>
      <c r="AC32" s="66">
        <f>SUM(AA32:AB32)</f>
        <v>9</v>
      </c>
      <c r="AD32" s="133">
        <v>14</v>
      </c>
      <c r="AE32" s="133">
        <v>4</v>
      </c>
      <c r="AF32" s="66">
        <f>SUM(AD32:AE32)</f>
        <v>18</v>
      </c>
      <c r="AG32" s="133"/>
      <c r="AH32" s="133"/>
      <c r="AI32" s="66"/>
      <c r="AJ32" s="133"/>
      <c r="AK32" s="133"/>
      <c r="AL32" s="66"/>
      <c r="AM32" s="133"/>
      <c r="AN32" s="133"/>
      <c r="AO32" s="66"/>
      <c r="AP32" s="66">
        <f>AA32+AD32+AG32+AJ32+AM32</f>
        <v>20</v>
      </c>
      <c r="AQ32" s="66">
        <f>AB32+AE32+AH32+AK32+AN32</f>
        <v>7</v>
      </c>
      <c r="AR32" s="66">
        <f>AP32+AQ32</f>
        <v>27</v>
      </c>
    </row>
    <row r="33" spans="1:44" ht="22.5">
      <c r="A33" s="166" t="s">
        <v>105</v>
      </c>
      <c r="B33" s="166"/>
      <c r="C33" s="166"/>
      <c r="D33" s="166"/>
      <c r="E33" s="166"/>
      <c r="F33" s="129">
        <f>SUM(F18:F32)</f>
        <v>144</v>
      </c>
      <c r="G33" s="129">
        <f>SUM(G18:G32)</f>
        <v>372</v>
      </c>
      <c r="H33" s="129">
        <f>SUM(H18:H32)</f>
        <v>516</v>
      </c>
      <c r="I33" s="129">
        <f>SUM(I18:I32)</f>
        <v>257</v>
      </c>
      <c r="J33" s="129">
        <f>SUM(J18:J32)</f>
        <v>687</v>
      </c>
      <c r="K33" s="129">
        <f>SUM(K18:K32)</f>
        <v>944</v>
      </c>
      <c r="L33" s="129">
        <f>SUM(L18:L32)</f>
        <v>254</v>
      </c>
      <c r="M33" s="129">
        <f>SUM(M18:M32)</f>
        <v>815</v>
      </c>
      <c r="N33" s="129">
        <f>SUM(N18:N32)</f>
        <v>1069</v>
      </c>
      <c r="O33" s="129">
        <f>SUM(O18:O32)</f>
        <v>149</v>
      </c>
      <c r="P33" s="129">
        <f>SUM(P18:P32)</f>
        <v>922</v>
      </c>
      <c r="Q33" s="129">
        <f>SUM(Q18:Q32)</f>
        <v>1071</v>
      </c>
      <c r="R33" s="129">
        <f>SUM(R18:R32)</f>
        <v>197</v>
      </c>
      <c r="S33" s="129">
        <f>SUM(S18:S32)</f>
        <v>848</v>
      </c>
      <c r="T33" s="129">
        <f>SUM(T18:T32)</f>
        <v>1045</v>
      </c>
      <c r="U33" s="129">
        <f>SUM(U18:U32)</f>
        <v>213</v>
      </c>
      <c r="V33" s="129">
        <f>SUM(V18:V32)</f>
        <v>766</v>
      </c>
      <c r="W33" s="129">
        <f>SUM(W18:W32)</f>
        <v>979</v>
      </c>
      <c r="X33" s="129">
        <f>SUM(X18:X32)</f>
        <v>1070</v>
      </c>
      <c r="Y33" s="129">
        <f>SUM(Y18:Y32)</f>
        <v>4038</v>
      </c>
      <c r="Z33" s="129">
        <f>SUM(Z18:Z32)</f>
        <v>5108</v>
      </c>
      <c r="AA33" s="129">
        <f>SUM(AA18:AA32)</f>
        <v>63</v>
      </c>
      <c r="AB33" s="129">
        <f>SUM(AB18:AB32)</f>
        <v>113</v>
      </c>
      <c r="AC33" s="129">
        <f>SUM(AC18:AC32)</f>
        <v>176</v>
      </c>
      <c r="AD33" s="129">
        <f>SUM(AD18:AD32)</f>
        <v>28</v>
      </c>
      <c r="AE33" s="129">
        <f>SUM(AE18:AE32)</f>
        <v>44</v>
      </c>
      <c r="AF33" s="129">
        <f>SUM(AF18:AF32)</f>
        <v>72</v>
      </c>
      <c r="AG33" s="129">
        <f>SUM(AG18:AG32)</f>
        <v>0</v>
      </c>
      <c r="AH33" s="129">
        <f>SUM(AH18:AH32)</f>
        <v>0</v>
      </c>
      <c r="AI33" s="129">
        <f>SUM(AI18:AI32)</f>
        <v>0</v>
      </c>
      <c r="AJ33" s="129">
        <f>SUM(AJ18:AJ32)</f>
        <v>0</v>
      </c>
      <c r="AK33" s="129">
        <f>SUM(AK18:AK32)</f>
        <v>0</v>
      </c>
      <c r="AL33" s="129">
        <f>SUM(AL18:AL32)</f>
        <v>0</v>
      </c>
      <c r="AM33" s="129">
        <f>SUM(AM18:AM32)</f>
        <v>0</v>
      </c>
      <c r="AN33" s="129">
        <f>SUM(AN18:AN32)</f>
        <v>0</v>
      </c>
      <c r="AO33" s="129">
        <f>SUM(AO18:AO32)</f>
        <v>0</v>
      </c>
      <c r="AP33" s="129">
        <f>SUM(AP18:AP32)</f>
        <v>91</v>
      </c>
      <c r="AQ33" s="129">
        <f>SUM(AQ18:AQ32)</f>
        <v>157</v>
      </c>
      <c r="AR33" s="129">
        <f>SUM(AR18:AR32)</f>
        <v>248</v>
      </c>
    </row>
    <row r="34" spans="1:44" ht="22.5">
      <c r="A34" s="130" t="s">
        <v>106</v>
      </c>
      <c r="B34" s="67"/>
      <c r="C34" s="67"/>
      <c r="D34" s="67"/>
      <c r="E34" s="67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68"/>
    </row>
    <row r="35" spans="1:44" ht="22.5">
      <c r="A35" s="65"/>
      <c r="B35" s="65">
        <v>1</v>
      </c>
      <c r="C35" s="65" t="s">
        <v>17</v>
      </c>
      <c r="D35" s="65" t="s">
        <v>22</v>
      </c>
      <c r="E35" s="65" t="s">
        <v>0</v>
      </c>
      <c r="F35" s="66">
        <v>20</v>
      </c>
      <c r="G35" s="66">
        <v>12</v>
      </c>
      <c r="H35" s="66">
        <f aca="true" t="shared" si="21" ref="H35:H43">SUM(F35:G35)</f>
        <v>32</v>
      </c>
      <c r="I35" s="66">
        <v>30</v>
      </c>
      <c r="J35" s="66">
        <v>46</v>
      </c>
      <c r="K35" s="66">
        <f aca="true" t="shared" si="22" ref="K35:K44">SUM(I35:J35)</f>
        <v>76</v>
      </c>
      <c r="L35" s="66">
        <v>41</v>
      </c>
      <c r="M35" s="66">
        <v>33</v>
      </c>
      <c r="N35" s="66">
        <f aca="true" t="shared" si="23" ref="N35:N44">SUM(L35:M35)</f>
        <v>74</v>
      </c>
      <c r="O35" s="66">
        <v>37</v>
      </c>
      <c r="P35" s="66">
        <v>54</v>
      </c>
      <c r="Q35" s="66">
        <f aca="true" t="shared" si="24" ref="Q35:Q44">SUM(O35:P35)</f>
        <v>91</v>
      </c>
      <c r="R35" s="66"/>
      <c r="S35" s="66"/>
      <c r="T35" s="66"/>
      <c r="U35" s="66"/>
      <c r="V35" s="66"/>
      <c r="W35" s="66"/>
      <c r="X35" s="66">
        <f aca="true" t="shared" si="25" ref="X35:Y44">I35+L35+O35+R35+U35</f>
        <v>108</v>
      </c>
      <c r="Y35" s="66">
        <f t="shared" si="25"/>
        <v>133</v>
      </c>
      <c r="Z35" s="66">
        <f aca="true" t="shared" si="26" ref="Z35:Z44">SUM(X35:Y35)</f>
        <v>241</v>
      </c>
      <c r="AA35" s="66">
        <v>9</v>
      </c>
      <c r="AB35" s="66">
        <v>10</v>
      </c>
      <c r="AC35" s="66">
        <f aca="true" t="shared" si="27" ref="AC35:AC44">SUM(AA35:AB35)</f>
        <v>19</v>
      </c>
      <c r="AD35" s="66">
        <v>11</v>
      </c>
      <c r="AE35" s="66">
        <v>8</v>
      </c>
      <c r="AF35" s="66">
        <f>SUM(AD35:AE35)</f>
        <v>19</v>
      </c>
      <c r="AG35" s="66">
        <v>2</v>
      </c>
      <c r="AH35" s="66">
        <v>7</v>
      </c>
      <c r="AI35" s="66">
        <f aca="true" t="shared" si="28" ref="AI35:AI44">SUM(AG35:AH35)</f>
        <v>9</v>
      </c>
      <c r="AJ35" s="66">
        <v>5</v>
      </c>
      <c r="AK35" s="66">
        <v>5</v>
      </c>
      <c r="AL35" s="66">
        <f>SUM(AJ35:AK35)</f>
        <v>10</v>
      </c>
      <c r="AM35" s="66"/>
      <c r="AN35" s="66"/>
      <c r="AO35" s="66"/>
      <c r="AP35" s="66">
        <f aca="true" t="shared" si="29" ref="AP35:AP44">AA35+AD35+AG35+AJ35+AM35</f>
        <v>27</v>
      </c>
      <c r="AQ35" s="66">
        <f aca="true" t="shared" si="30" ref="AQ35:AQ44">AB35+AE35+AH35+AK35+AN35</f>
        <v>30</v>
      </c>
      <c r="AR35" s="66">
        <f aca="true" t="shared" si="31" ref="AR35:AR44">AP35+AQ35</f>
        <v>57</v>
      </c>
    </row>
    <row r="36" spans="1:44" ht="22.5">
      <c r="A36" s="65"/>
      <c r="B36" s="65">
        <v>2</v>
      </c>
      <c r="C36" s="65" t="s">
        <v>17</v>
      </c>
      <c r="D36" s="65" t="s">
        <v>23</v>
      </c>
      <c r="E36" s="65" t="s">
        <v>0</v>
      </c>
      <c r="F36" s="66"/>
      <c r="G36" s="66">
        <v>7</v>
      </c>
      <c r="H36" s="66">
        <f t="shared" si="21"/>
        <v>7</v>
      </c>
      <c r="I36" s="66">
        <v>3</v>
      </c>
      <c r="J36" s="66">
        <v>40</v>
      </c>
      <c r="K36" s="66">
        <f t="shared" si="22"/>
        <v>43</v>
      </c>
      <c r="L36" s="66">
        <v>5</v>
      </c>
      <c r="M36" s="66">
        <v>37</v>
      </c>
      <c r="N36" s="66">
        <f t="shared" si="23"/>
        <v>42</v>
      </c>
      <c r="O36" s="66">
        <v>1</v>
      </c>
      <c r="P36" s="66">
        <v>15</v>
      </c>
      <c r="Q36" s="66">
        <f t="shared" si="24"/>
        <v>16</v>
      </c>
      <c r="R36" s="66"/>
      <c r="S36" s="66"/>
      <c r="T36" s="66"/>
      <c r="U36" s="66"/>
      <c r="V36" s="66"/>
      <c r="W36" s="66"/>
      <c r="X36" s="66">
        <f t="shared" si="25"/>
        <v>9</v>
      </c>
      <c r="Y36" s="66">
        <f t="shared" si="25"/>
        <v>92</v>
      </c>
      <c r="Z36" s="66">
        <f t="shared" si="26"/>
        <v>101</v>
      </c>
      <c r="AA36" s="66"/>
      <c r="AB36" s="66"/>
      <c r="AC36" s="66"/>
      <c r="AD36" s="66"/>
      <c r="AE36" s="66"/>
      <c r="AF36" s="66"/>
      <c r="AG36" s="66">
        <v>3</v>
      </c>
      <c r="AH36" s="66">
        <v>4</v>
      </c>
      <c r="AI36" s="66">
        <f t="shared" si="28"/>
        <v>7</v>
      </c>
      <c r="AJ36" s="66"/>
      <c r="AK36" s="66"/>
      <c r="AL36" s="66"/>
      <c r="AM36" s="66"/>
      <c r="AN36" s="66"/>
      <c r="AO36" s="66"/>
      <c r="AP36" s="66">
        <f t="shared" si="29"/>
        <v>3</v>
      </c>
      <c r="AQ36" s="66">
        <f t="shared" si="30"/>
        <v>4</v>
      </c>
      <c r="AR36" s="66">
        <f t="shared" si="31"/>
        <v>7</v>
      </c>
    </row>
    <row r="37" spans="1:44" ht="22.5">
      <c r="A37" s="65"/>
      <c r="B37" s="65">
        <v>3</v>
      </c>
      <c r="C37" s="65" t="s">
        <v>17</v>
      </c>
      <c r="D37" s="65" t="s">
        <v>24</v>
      </c>
      <c r="E37" s="65" t="s">
        <v>0</v>
      </c>
      <c r="F37" s="66">
        <v>1</v>
      </c>
      <c r="G37" s="66">
        <v>5</v>
      </c>
      <c r="H37" s="66">
        <f t="shared" si="21"/>
        <v>6</v>
      </c>
      <c r="I37" s="66">
        <v>10</v>
      </c>
      <c r="J37" s="66">
        <v>31</v>
      </c>
      <c r="K37" s="66">
        <f t="shared" si="22"/>
        <v>41</v>
      </c>
      <c r="L37" s="66">
        <v>3</v>
      </c>
      <c r="M37" s="66">
        <v>20</v>
      </c>
      <c r="N37" s="66">
        <f t="shared" si="23"/>
        <v>23</v>
      </c>
      <c r="O37" s="66">
        <v>2</v>
      </c>
      <c r="P37" s="66">
        <v>3</v>
      </c>
      <c r="Q37" s="66">
        <f t="shared" si="24"/>
        <v>5</v>
      </c>
      <c r="R37" s="66"/>
      <c r="S37" s="66"/>
      <c r="T37" s="66"/>
      <c r="U37" s="66"/>
      <c r="V37" s="66"/>
      <c r="W37" s="66"/>
      <c r="X37" s="66">
        <f t="shared" si="25"/>
        <v>15</v>
      </c>
      <c r="Y37" s="66">
        <f t="shared" si="25"/>
        <v>54</v>
      </c>
      <c r="Z37" s="66">
        <f t="shared" si="26"/>
        <v>69</v>
      </c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</row>
    <row r="38" spans="1:44" ht="22.5">
      <c r="A38" s="65"/>
      <c r="B38" s="65">
        <v>4</v>
      </c>
      <c r="C38" s="65" t="s">
        <v>17</v>
      </c>
      <c r="D38" s="65" t="s">
        <v>18</v>
      </c>
      <c r="E38" s="65" t="s">
        <v>0</v>
      </c>
      <c r="F38" s="66"/>
      <c r="G38" s="66">
        <v>12</v>
      </c>
      <c r="H38" s="66">
        <f t="shared" si="21"/>
        <v>12</v>
      </c>
      <c r="I38" s="66">
        <v>13</v>
      </c>
      <c r="J38" s="66">
        <v>82</v>
      </c>
      <c r="K38" s="66">
        <f t="shared" si="22"/>
        <v>95</v>
      </c>
      <c r="L38" s="66">
        <v>9</v>
      </c>
      <c r="M38" s="66">
        <v>75</v>
      </c>
      <c r="N38" s="66">
        <f t="shared" si="23"/>
        <v>84</v>
      </c>
      <c r="O38" s="66">
        <v>6</v>
      </c>
      <c r="P38" s="66">
        <v>65</v>
      </c>
      <c r="Q38" s="66">
        <f t="shared" si="24"/>
        <v>71</v>
      </c>
      <c r="R38" s="66"/>
      <c r="S38" s="66"/>
      <c r="T38" s="66"/>
      <c r="U38" s="66"/>
      <c r="V38" s="66"/>
      <c r="W38" s="66"/>
      <c r="X38" s="66">
        <f t="shared" si="25"/>
        <v>28</v>
      </c>
      <c r="Y38" s="66">
        <f t="shared" si="25"/>
        <v>222</v>
      </c>
      <c r="Z38" s="66">
        <f t="shared" si="26"/>
        <v>250</v>
      </c>
      <c r="AA38" s="66">
        <v>8</v>
      </c>
      <c r="AB38" s="66">
        <v>14</v>
      </c>
      <c r="AC38" s="66">
        <f t="shared" si="27"/>
        <v>22</v>
      </c>
      <c r="AD38" s="66">
        <v>3</v>
      </c>
      <c r="AE38" s="66">
        <v>10</v>
      </c>
      <c r="AF38" s="66">
        <f>SUM(AD38:AE38)</f>
        <v>13</v>
      </c>
      <c r="AG38" s="66"/>
      <c r="AH38" s="66">
        <v>14</v>
      </c>
      <c r="AI38" s="66">
        <f t="shared" si="28"/>
        <v>14</v>
      </c>
      <c r="AJ38" s="66"/>
      <c r="AK38" s="66"/>
      <c r="AL38" s="66"/>
      <c r="AM38" s="66"/>
      <c r="AN38" s="66"/>
      <c r="AO38" s="66"/>
      <c r="AP38" s="66">
        <f t="shared" si="29"/>
        <v>11</v>
      </c>
      <c r="AQ38" s="66">
        <f t="shared" si="30"/>
        <v>38</v>
      </c>
      <c r="AR38" s="66">
        <f t="shared" si="31"/>
        <v>49</v>
      </c>
    </row>
    <row r="39" spans="1:44" ht="22.5">
      <c r="A39" s="65"/>
      <c r="B39" s="65">
        <v>5</v>
      </c>
      <c r="C39" s="65" t="s">
        <v>17</v>
      </c>
      <c r="D39" s="65" t="s">
        <v>37</v>
      </c>
      <c r="E39" s="65" t="s">
        <v>0</v>
      </c>
      <c r="F39" s="66">
        <v>22</v>
      </c>
      <c r="G39" s="66">
        <v>27</v>
      </c>
      <c r="H39" s="66">
        <f t="shared" si="21"/>
        <v>49</v>
      </c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>
        <v>18</v>
      </c>
      <c r="AB39" s="66">
        <v>13</v>
      </c>
      <c r="AC39" s="66">
        <f t="shared" si="27"/>
        <v>31</v>
      </c>
      <c r="AD39" s="66">
        <v>14</v>
      </c>
      <c r="AE39" s="66">
        <v>6</v>
      </c>
      <c r="AF39" s="66">
        <f>SUM(AD39:AE39)</f>
        <v>20</v>
      </c>
      <c r="AG39" s="66">
        <v>14</v>
      </c>
      <c r="AH39" s="66">
        <v>22</v>
      </c>
      <c r="AI39" s="66">
        <f t="shared" si="28"/>
        <v>36</v>
      </c>
      <c r="AJ39" s="66"/>
      <c r="AK39" s="66"/>
      <c r="AL39" s="66"/>
      <c r="AM39" s="66"/>
      <c r="AN39" s="66"/>
      <c r="AO39" s="66"/>
      <c r="AP39" s="66">
        <f t="shared" si="29"/>
        <v>46</v>
      </c>
      <c r="AQ39" s="66">
        <f t="shared" si="30"/>
        <v>41</v>
      </c>
      <c r="AR39" s="66">
        <f t="shared" si="31"/>
        <v>87</v>
      </c>
    </row>
    <row r="40" spans="1:44" ht="22.5">
      <c r="A40" s="65"/>
      <c r="B40" s="65">
        <v>6</v>
      </c>
      <c r="C40" s="65" t="s">
        <v>17</v>
      </c>
      <c r="D40" s="65" t="s">
        <v>108</v>
      </c>
      <c r="E40" s="65" t="s">
        <v>0</v>
      </c>
      <c r="F40" s="66"/>
      <c r="G40" s="66"/>
      <c r="H40" s="66"/>
      <c r="I40" s="66">
        <v>5</v>
      </c>
      <c r="J40" s="66">
        <v>21</v>
      </c>
      <c r="K40" s="66">
        <f t="shared" si="22"/>
        <v>26</v>
      </c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>
        <f t="shared" si="25"/>
        <v>5</v>
      </c>
      <c r="Y40" s="66">
        <f t="shared" si="25"/>
        <v>21</v>
      </c>
      <c r="Z40" s="66">
        <f t="shared" si="26"/>
        <v>26</v>
      </c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</row>
    <row r="41" spans="1:44" ht="22.5">
      <c r="A41" s="65"/>
      <c r="B41" s="65">
        <v>7</v>
      </c>
      <c r="C41" s="65" t="s">
        <v>17</v>
      </c>
      <c r="D41" s="65" t="s">
        <v>109</v>
      </c>
      <c r="E41" s="65" t="s">
        <v>0</v>
      </c>
      <c r="F41" s="66"/>
      <c r="G41" s="66"/>
      <c r="H41" s="66"/>
      <c r="I41" s="66">
        <v>12</v>
      </c>
      <c r="J41" s="66">
        <v>2</v>
      </c>
      <c r="K41" s="66">
        <f t="shared" si="22"/>
        <v>14</v>
      </c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>
        <f t="shared" si="25"/>
        <v>12</v>
      </c>
      <c r="Y41" s="66">
        <f t="shared" si="25"/>
        <v>2</v>
      </c>
      <c r="Z41" s="66">
        <f t="shared" si="26"/>
        <v>14</v>
      </c>
      <c r="AA41" s="66">
        <v>2</v>
      </c>
      <c r="AB41" s="66"/>
      <c r="AC41" s="66">
        <f t="shared" si="27"/>
        <v>2</v>
      </c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>
        <f t="shared" si="29"/>
        <v>2</v>
      </c>
      <c r="AQ41" s="66"/>
      <c r="AR41" s="66">
        <f t="shared" si="31"/>
        <v>2</v>
      </c>
    </row>
    <row r="42" spans="1:44" s="1" customFormat="1" ht="22.5">
      <c r="A42" s="158"/>
      <c r="B42" s="158">
        <v>8</v>
      </c>
      <c r="C42" s="158" t="s">
        <v>46</v>
      </c>
      <c r="D42" s="158" t="s">
        <v>38</v>
      </c>
      <c r="E42" s="158" t="s">
        <v>30</v>
      </c>
      <c r="F42" s="133"/>
      <c r="G42" s="133"/>
      <c r="H42" s="66"/>
      <c r="I42" s="133"/>
      <c r="J42" s="133"/>
      <c r="K42" s="66"/>
      <c r="L42" s="133"/>
      <c r="M42" s="133"/>
      <c r="N42" s="66"/>
      <c r="O42" s="133"/>
      <c r="P42" s="133"/>
      <c r="Q42" s="66"/>
      <c r="R42" s="133"/>
      <c r="S42" s="133"/>
      <c r="T42" s="66"/>
      <c r="U42" s="133"/>
      <c r="V42" s="133"/>
      <c r="W42" s="66"/>
      <c r="X42" s="66"/>
      <c r="Y42" s="66"/>
      <c r="Z42" s="66"/>
      <c r="AA42" s="133">
        <v>2</v>
      </c>
      <c r="AB42" s="133">
        <v>1</v>
      </c>
      <c r="AC42" s="66">
        <f t="shared" si="27"/>
        <v>3</v>
      </c>
      <c r="AD42" s="133">
        <v>6</v>
      </c>
      <c r="AE42" s="133">
        <v>6</v>
      </c>
      <c r="AF42" s="66">
        <f>SUM(AD42:AE42)</f>
        <v>12</v>
      </c>
      <c r="AG42" s="133"/>
      <c r="AH42" s="133"/>
      <c r="AI42" s="66"/>
      <c r="AJ42" s="133"/>
      <c r="AK42" s="133"/>
      <c r="AL42" s="66"/>
      <c r="AM42" s="133"/>
      <c r="AN42" s="133"/>
      <c r="AO42" s="66"/>
      <c r="AP42" s="66">
        <f t="shared" si="29"/>
        <v>8</v>
      </c>
      <c r="AQ42" s="66">
        <f t="shared" si="30"/>
        <v>7</v>
      </c>
      <c r="AR42" s="66">
        <f t="shared" si="31"/>
        <v>15</v>
      </c>
    </row>
    <row r="43" spans="1:44" ht="22.5">
      <c r="A43" s="65"/>
      <c r="B43" s="65">
        <v>9</v>
      </c>
      <c r="C43" s="65" t="s">
        <v>41</v>
      </c>
      <c r="D43" s="65" t="s">
        <v>34</v>
      </c>
      <c r="E43" s="65" t="s">
        <v>0</v>
      </c>
      <c r="F43" s="66"/>
      <c r="G43" s="66">
        <v>3</v>
      </c>
      <c r="H43" s="66">
        <f t="shared" si="21"/>
        <v>3</v>
      </c>
      <c r="I43" s="66">
        <v>1</v>
      </c>
      <c r="J43" s="66">
        <v>3</v>
      </c>
      <c r="K43" s="66">
        <f t="shared" si="22"/>
        <v>4</v>
      </c>
      <c r="L43" s="66"/>
      <c r="M43" s="66">
        <v>6</v>
      </c>
      <c r="N43" s="66">
        <f t="shared" si="23"/>
        <v>6</v>
      </c>
      <c r="O43" s="66"/>
      <c r="P43" s="66">
        <v>8</v>
      </c>
      <c r="Q43" s="66">
        <f t="shared" si="24"/>
        <v>8</v>
      </c>
      <c r="R43" s="66"/>
      <c r="S43" s="66"/>
      <c r="T43" s="66"/>
      <c r="U43" s="66"/>
      <c r="V43" s="66"/>
      <c r="W43" s="66"/>
      <c r="X43" s="66">
        <f t="shared" si="25"/>
        <v>1</v>
      </c>
      <c r="Y43" s="66">
        <f t="shared" si="25"/>
        <v>17</v>
      </c>
      <c r="Z43" s="66">
        <f t="shared" si="26"/>
        <v>18</v>
      </c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</row>
    <row r="44" spans="1:44" ht="22.5">
      <c r="A44" s="65"/>
      <c r="B44" s="65">
        <v>10</v>
      </c>
      <c r="C44" s="65" t="s">
        <v>41</v>
      </c>
      <c r="D44" s="65" t="s">
        <v>71</v>
      </c>
      <c r="E44" s="65" t="s">
        <v>0</v>
      </c>
      <c r="F44" s="66"/>
      <c r="G44" s="66"/>
      <c r="H44" s="66"/>
      <c r="I44" s="66">
        <v>6</v>
      </c>
      <c r="J44" s="66">
        <v>3</v>
      </c>
      <c r="K44" s="66">
        <f t="shared" si="22"/>
        <v>9</v>
      </c>
      <c r="L44" s="66">
        <v>6</v>
      </c>
      <c r="M44" s="66">
        <v>4</v>
      </c>
      <c r="N44" s="66">
        <f t="shared" si="23"/>
        <v>10</v>
      </c>
      <c r="O44" s="66">
        <v>5</v>
      </c>
      <c r="P44" s="66">
        <v>4</v>
      </c>
      <c r="Q44" s="66">
        <f t="shared" si="24"/>
        <v>9</v>
      </c>
      <c r="R44" s="66"/>
      <c r="S44" s="66"/>
      <c r="T44" s="66"/>
      <c r="U44" s="66"/>
      <c r="V44" s="66"/>
      <c r="W44" s="66"/>
      <c r="X44" s="66">
        <f t="shared" si="25"/>
        <v>17</v>
      </c>
      <c r="Y44" s="66">
        <f t="shared" si="25"/>
        <v>11</v>
      </c>
      <c r="Z44" s="66">
        <f t="shared" si="26"/>
        <v>28</v>
      </c>
      <c r="AA44" s="66"/>
      <c r="AB44" s="66"/>
      <c r="AC44" s="66"/>
      <c r="AD44" s="66"/>
      <c r="AE44" s="66"/>
      <c r="AF44" s="66"/>
      <c r="AG44" s="66">
        <v>5</v>
      </c>
      <c r="AH44" s="66">
        <v>1</v>
      </c>
      <c r="AI44" s="66">
        <f t="shared" si="28"/>
        <v>6</v>
      </c>
      <c r="AJ44" s="66">
        <v>2</v>
      </c>
      <c r="AK44" s="66">
        <v>1</v>
      </c>
      <c r="AL44" s="66">
        <f>SUM(AJ44:AK44)</f>
        <v>3</v>
      </c>
      <c r="AM44" s="66"/>
      <c r="AN44" s="66"/>
      <c r="AO44" s="66"/>
      <c r="AP44" s="66">
        <f t="shared" si="29"/>
        <v>7</v>
      </c>
      <c r="AQ44" s="66">
        <f t="shared" si="30"/>
        <v>2</v>
      </c>
      <c r="AR44" s="66">
        <f t="shared" si="31"/>
        <v>9</v>
      </c>
    </row>
    <row r="45" spans="1:44" ht="22.5">
      <c r="A45" s="166" t="s">
        <v>107</v>
      </c>
      <c r="B45" s="166"/>
      <c r="C45" s="166"/>
      <c r="D45" s="166"/>
      <c r="E45" s="166"/>
      <c r="F45" s="129">
        <f>SUM(F35:F44)</f>
        <v>43</v>
      </c>
      <c r="G45" s="129">
        <f>SUM(G35:G44)</f>
        <v>66</v>
      </c>
      <c r="H45" s="129">
        <f>SUM(H35:H44)</f>
        <v>109</v>
      </c>
      <c r="I45" s="129">
        <f>SUM(I35:I44)</f>
        <v>80</v>
      </c>
      <c r="J45" s="129">
        <f>SUM(J35:J44)</f>
        <v>228</v>
      </c>
      <c r="K45" s="129">
        <f>SUM(K35:K44)</f>
        <v>308</v>
      </c>
      <c r="L45" s="129">
        <f>SUM(L35:L44)</f>
        <v>64</v>
      </c>
      <c r="M45" s="129">
        <f>SUM(M35:M44)</f>
        <v>175</v>
      </c>
      <c r="N45" s="129">
        <f>SUM(N35:N44)</f>
        <v>239</v>
      </c>
      <c r="O45" s="129">
        <f>SUM(O35:O44)</f>
        <v>51</v>
      </c>
      <c r="P45" s="129">
        <f>SUM(P35:P44)</f>
        <v>149</v>
      </c>
      <c r="Q45" s="129">
        <f>SUM(Q35:Q44)</f>
        <v>200</v>
      </c>
      <c r="R45" s="129">
        <f>SUM(R35:R44)</f>
        <v>0</v>
      </c>
      <c r="S45" s="129">
        <f>SUM(S35:S44)</f>
        <v>0</v>
      </c>
      <c r="T45" s="129">
        <f>SUM(T35:T44)</f>
        <v>0</v>
      </c>
      <c r="U45" s="129">
        <f>SUM(U35:U44)</f>
        <v>0</v>
      </c>
      <c r="V45" s="129">
        <f>SUM(V35:V44)</f>
        <v>0</v>
      </c>
      <c r="W45" s="129">
        <f>SUM(W35:W44)</f>
        <v>0</v>
      </c>
      <c r="X45" s="129">
        <f>SUM(X35:X44)</f>
        <v>195</v>
      </c>
      <c r="Y45" s="129">
        <f>SUM(Y35:Y44)</f>
        <v>552</v>
      </c>
      <c r="Z45" s="129">
        <f>SUM(Z35:Z44)</f>
        <v>747</v>
      </c>
      <c r="AA45" s="129">
        <f>SUM(AA35:AA44)</f>
        <v>39</v>
      </c>
      <c r="AB45" s="129">
        <f>SUM(AB35:AB44)</f>
        <v>38</v>
      </c>
      <c r="AC45" s="129">
        <f>SUM(AC35:AC44)</f>
        <v>77</v>
      </c>
      <c r="AD45" s="129">
        <f>SUM(AD35:AD44)</f>
        <v>34</v>
      </c>
      <c r="AE45" s="129">
        <f>SUM(AE35:AE44)</f>
        <v>30</v>
      </c>
      <c r="AF45" s="129">
        <f>SUM(AF35:AF44)</f>
        <v>64</v>
      </c>
      <c r="AG45" s="129">
        <f>SUM(AG35:AG44)</f>
        <v>24</v>
      </c>
      <c r="AH45" s="129">
        <f>SUM(AH35:AH44)</f>
        <v>48</v>
      </c>
      <c r="AI45" s="129">
        <f>SUM(AI35:AI44)</f>
        <v>72</v>
      </c>
      <c r="AJ45" s="129">
        <f>SUM(AJ35:AJ44)</f>
        <v>7</v>
      </c>
      <c r="AK45" s="129">
        <f>SUM(AK35:AK44)</f>
        <v>6</v>
      </c>
      <c r="AL45" s="129">
        <f>SUM(AL35:AL44)</f>
        <v>13</v>
      </c>
      <c r="AM45" s="129">
        <f>SUM(AM35:AM44)</f>
        <v>0</v>
      </c>
      <c r="AN45" s="129">
        <f>SUM(AN35:AN44)</f>
        <v>0</v>
      </c>
      <c r="AO45" s="129">
        <f>SUM(AO35:AO44)</f>
        <v>0</v>
      </c>
      <c r="AP45" s="129">
        <f>SUM(AP35:AP44)</f>
        <v>104</v>
      </c>
      <c r="AQ45" s="129">
        <f>SUM(AQ35:AQ44)</f>
        <v>122</v>
      </c>
      <c r="AR45" s="129">
        <f>SUM(AR35:AR44)</f>
        <v>226</v>
      </c>
    </row>
    <row r="46" spans="1:44" ht="22.5">
      <c r="A46" s="130" t="s">
        <v>113</v>
      </c>
      <c r="B46" s="67"/>
      <c r="C46" s="67"/>
      <c r="D46" s="67"/>
      <c r="E46" s="67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68"/>
    </row>
    <row r="47" spans="1:44" ht="22.5">
      <c r="A47" s="65"/>
      <c r="B47" s="65">
        <v>1</v>
      </c>
      <c r="C47" s="65" t="s">
        <v>19</v>
      </c>
      <c r="D47" s="65" t="s">
        <v>56</v>
      </c>
      <c r="E47" s="65" t="s">
        <v>0</v>
      </c>
      <c r="F47" s="66"/>
      <c r="G47" s="66">
        <v>13</v>
      </c>
      <c r="H47" s="66">
        <f aca="true" t="shared" si="32" ref="H47:H54">SUM(F47:G47)</f>
        <v>13</v>
      </c>
      <c r="I47" s="66">
        <v>12</v>
      </c>
      <c r="J47" s="66">
        <v>53</v>
      </c>
      <c r="K47" s="66">
        <f aca="true" t="shared" si="33" ref="K47:K55">SUM(I47:J47)</f>
        <v>65</v>
      </c>
      <c r="L47" s="66">
        <v>13</v>
      </c>
      <c r="M47" s="66">
        <v>56</v>
      </c>
      <c r="N47" s="66">
        <f aca="true" t="shared" si="34" ref="N47:N55">SUM(L47:M47)</f>
        <v>69</v>
      </c>
      <c r="O47" s="66">
        <v>7</v>
      </c>
      <c r="P47" s="66">
        <v>30</v>
      </c>
      <c r="Q47" s="66">
        <f aca="true" t="shared" si="35" ref="Q47:Q55">SUM(O47:P47)</f>
        <v>37</v>
      </c>
      <c r="R47" s="66"/>
      <c r="S47" s="66"/>
      <c r="T47" s="66">
        <f aca="true" t="shared" si="36" ref="T47:T55">SUM(R47:S47)</f>
        <v>0</v>
      </c>
      <c r="U47" s="66"/>
      <c r="V47" s="66"/>
      <c r="W47" s="66">
        <f aca="true" t="shared" si="37" ref="W47:W55">SUM(U47:V47)</f>
        <v>0</v>
      </c>
      <c r="X47" s="66">
        <f aca="true" t="shared" si="38" ref="X47:Y55">I47+L47+O47+R47+U47</f>
        <v>32</v>
      </c>
      <c r="Y47" s="66">
        <f t="shared" si="38"/>
        <v>139</v>
      </c>
      <c r="Z47" s="66">
        <f aca="true" t="shared" si="39" ref="Z47:Z55">SUM(X47:Y47)</f>
        <v>171</v>
      </c>
      <c r="AA47" s="66"/>
      <c r="AB47" s="66"/>
      <c r="AC47" s="66">
        <f aca="true" t="shared" si="40" ref="AC47:AC55">SUM(AA47:AB47)</f>
        <v>0</v>
      </c>
      <c r="AD47" s="66"/>
      <c r="AE47" s="66"/>
      <c r="AF47" s="66">
        <f aca="true" t="shared" si="41" ref="AF47:AF55">SUM(AD47:AE47)</f>
        <v>0</v>
      </c>
      <c r="AG47" s="66"/>
      <c r="AH47" s="66">
        <v>1</v>
      </c>
      <c r="AI47" s="66">
        <f aca="true" t="shared" si="42" ref="AI47:AI55">SUM(AG47:AH47)</f>
        <v>1</v>
      </c>
      <c r="AJ47" s="66">
        <v>1</v>
      </c>
      <c r="AK47" s="66"/>
      <c r="AL47" s="66">
        <f aca="true" t="shared" si="43" ref="AL47:AL55">SUM(AJ47:AK47)</f>
        <v>1</v>
      </c>
      <c r="AM47" s="66"/>
      <c r="AN47" s="66"/>
      <c r="AO47" s="66"/>
      <c r="AP47" s="66">
        <f aca="true" t="shared" si="44" ref="AP47:AP55">AA47+AD47+AG47+AJ47+AM47</f>
        <v>1</v>
      </c>
      <c r="AQ47" s="66">
        <f aca="true" t="shared" si="45" ref="AQ47:AQ55">AB47+AE47+AH47+AK47+AN47</f>
        <v>1</v>
      </c>
      <c r="AR47" s="66">
        <f aca="true" t="shared" si="46" ref="AR47:AR55">AP47+AQ47</f>
        <v>2</v>
      </c>
    </row>
    <row r="48" spans="1:44" ht="22.5">
      <c r="A48" s="65"/>
      <c r="B48" s="65">
        <v>2</v>
      </c>
      <c r="C48" s="65" t="s">
        <v>19</v>
      </c>
      <c r="D48" s="65" t="s">
        <v>94</v>
      </c>
      <c r="E48" s="65" t="s">
        <v>0</v>
      </c>
      <c r="F48" s="66">
        <v>4</v>
      </c>
      <c r="G48" s="66">
        <v>18</v>
      </c>
      <c r="H48" s="66">
        <f t="shared" si="32"/>
        <v>22</v>
      </c>
      <c r="I48" s="66">
        <v>11</v>
      </c>
      <c r="J48" s="66">
        <v>48</v>
      </c>
      <c r="K48" s="66">
        <f t="shared" si="33"/>
        <v>59</v>
      </c>
      <c r="L48" s="66">
        <v>10</v>
      </c>
      <c r="M48" s="66">
        <v>45</v>
      </c>
      <c r="N48" s="66">
        <f t="shared" si="34"/>
        <v>55</v>
      </c>
      <c r="O48" s="66">
        <v>7</v>
      </c>
      <c r="P48" s="66">
        <v>22</v>
      </c>
      <c r="Q48" s="66">
        <f t="shared" si="35"/>
        <v>29</v>
      </c>
      <c r="R48" s="66"/>
      <c r="S48" s="66"/>
      <c r="T48" s="66">
        <f t="shared" si="36"/>
        <v>0</v>
      </c>
      <c r="U48" s="66"/>
      <c r="V48" s="66"/>
      <c r="W48" s="66">
        <f t="shared" si="37"/>
        <v>0</v>
      </c>
      <c r="X48" s="66">
        <f t="shared" si="38"/>
        <v>28</v>
      </c>
      <c r="Y48" s="66">
        <f t="shared" si="38"/>
        <v>115</v>
      </c>
      <c r="Z48" s="66">
        <f t="shared" si="39"/>
        <v>143</v>
      </c>
      <c r="AA48" s="66">
        <v>8</v>
      </c>
      <c r="AB48" s="66">
        <v>8</v>
      </c>
      <c r="AC48" s="66">
        <f t="shared" si="40"/>
        <v>16</v>
      </c>
      <c r="AD48" s="66">
        <v>5</v>
      </c>
      <c r="AE48" s="66">
        <v>14</v>
      </c>
      <c r="AF48" s="66">
        <f t="shared" si="41"/>
        <v>19</v>
      </c>
      <c r="AG48" s="66">
        <v>10</v>
      </c>
      <c r="AH48" s="66">
        <v>13</v>
      </c>
      <c r="AI48" s="66">
        <f t="shared" si="42"/>
        <v>23</v>
      </c>
      <c r="AJ48" s="66">
        <v>4</v>
      </c>
      <c r="AK48" s="66">
        <v>7</v>
      </c>
      <c r="AL48" s="66">
        <f t="shared" si="43"/>
        <v>11</v>
      </c>
      <c r="AM48" s="66"/>
      <c r="AN48" s="66"/>
      <c r="AO48" s="66"/>
      <c r="AP48" s="66">
        <f t="shared" si="44"/>
        <v>27</v>
      </c>
      <c r="AQ48" s="66">
        <f t="shared" si="45"/>
        <v>42</v>
      </c>
      <c r="AR48" s="66">
        <f t="shared" si="46"/>
        <v>69</v>
      </c>
    </row>
    <row r="49" spans="1:44" ht="22.5">
      <c r="A49" s="65"/>
      <c r="B49" s="65">
        <v>3</v>
      </c>
      <c r="C49" s="65" t="s">
        <v>19</v>
      </c>
      <c r="D49" s="65" t="s">
        <v>95</v>
      </c>
      <c r="E49" s="65" t="s">
        <v>0</v>
      </c>
      <c r="F49" s="66">
        <v>2</v>
      </c>
      <c r="G49" s="66">
        <v>7</v>
      </c>
      <c r="H49" s="66">
        <f t="shared" si="32"/>
        <v>9</v>
      </c>
      <c r="I49" s="66">
        <v>14</v>
      </c>
      <c r="J49" s="66">
        <v>32</v>
      </c>
      <c r="K49" s="66">
        <f t="shared" si="33"/>
        <v>46</v>
      </c>
      <c r="L49" s="66">
        <v>8</v>
      </c>
      <c r="M49" s="66">
        <v>14</v>
      </c>
      <c r="N49" s="66">
        <f t="shared" si="34"/>
        <v>22</v>
      </c>
      <c r="O49" s="66">
        <v>12</v>
      </c>
      <c r="P49" s="66">
        <v>23</v>
      </c>
      <c r="Q49" s="66">
        <f t="shared" si="35"/>
        <v>35</v>
      </c>
      <c r="R49" s="66"/>
      <c r="S49" s="66"/>
      <c r="T49" s="66">
        <f t="shared" si="36"/>
        <v>0</v>
      </c>
      <c r="U49" s="66"/>
      <c r="V49" s="66"/>
      <c r="W49" s="66">
        <f t="shared" si="37"/>
        <v>0</v>
      </c>
      <c r="X49" s="66">
        <f t="shared" si="38"/>
        <v>34</v>
      </c>
      <c r="Y49" s="66">
        <f t="shared" si="38"/>
        <v>69</v>
      </c>
      <c r="Z49" s="66">
        <f t="shared" si="39"/>
        <v>103</v>
      </c>
      <c r="AA49" s="66">
        <v>6</v>
      </c>
      <c r="AB49" s="66">
        <v>5</v>
      </c>
      <c r="AC49" s="66">
        <f t="shared" si="40"/>
        <v>11</v>
      </c>
      <c r="AD49" s="66"/>
      <c r="AE49" s="66">
        <v>3</v>
      </c>
      <c r="AF49" s="66">
        <f t="shared" si="41"/>
        <v>3</v>
      </c>
      <c r="AG49" s="66">
        <v>1</v>
      </c>
      <c r="AH49" s="66"/>
      <c r="AI49" s="66">
        <f t="shared" si="42"/>
        <v>1</v>
      </c>
      <c r="AJ49" s="66"/>
      <c r="AK49" s="66"/>
      <c r="AL49" s="66"/>
      <c r="AM49" s="66"/>
      <c r="AN49" s="66"/>
      <c r="AO49" s="66"/>
      <c r="AP49" s="66">
        <f t="shared" si="44"/>
        <v>7</v>
      </c>
      <c r="AQ49" s="66">
        <f t="shared" si="45"/>
        <v>8</v>
      </c>
      <c r="AR49" s="66">
        <f t="shared" si="46"/>
        <v>15</v>
      </c>
    </row>
    <row r="50" spans="1:44" ht="22.5">
      <c r="A50" s="65"/>
      <c r="B50" s="65">
        <v>4</v>
      </c>
      <c r="C50" s="65" t="s">
        <v>19</v>
      </c>
      <c r="D50" s="65" t="s">
        <v>96</v>
      </c>
      <c r="E50" s="65" t="s">
        <v>0</v>
      </c>
      <c r="F50" s="66">
        <v>25</v>
      </c>
      <c r="G50" s="66">
        <v>68</v>
      </c>
      <c r="H50" s="66">
        <f t="shared" si="32"/>
        <v>93</v>
      </c>
      <c r="I50" s="66">
        <v>20</v>
      </c>
      <c r="J50" s="66">
        <v>39</v>
      </c>
      <c r="K50" s="66">
        <f t="shared" si="33"/>
        <v>59</v>
      </c>
      <c r="L50" s="66">
        <v>25</v>
      </c>
      <c r="M50" s="66">
        <v>53</v>
      </c>
      <c r="N50" s="66">
        <f t="shared" si="34"/>
        <v>78</v>
      </c>
      <c r="O50" s="66">
        <v>22</v>
      </c>
      <c r="P50" s="66">
        <v>37</v>
      </c>
      <c r="Q50" s="66">
        <f t="shared" si="35"/>
        <v>59</v>
      </c>
      <c r="R50" s="66"/>
      <c r="S50" s="66"/>
      <c r="T50" s="66">
        <f t="shared" si="36"/>
        <v>0</v>
      </c>
      <c r="U50" s="66"/>
      <c r="V50" s="66"/>
      <c r="W50" s="66">
        <f t="shared" si="37"/>
        <v>0</v>
      </c>
      <c r="X50" s="66">
        <f t="shared" si="38"/>
        <v>67</v>
      </c>
      <c r="Y50" s="66">
        <f t="shared" si="38"/>
        <v>129</v>
      </c>
      <c r="Z50" s="66">
        <f t="shared" si="39"/>
        <v>196</v>
      </c>
      <c r="AA50" s="66">
        <v>9</v>
      </c>
      <c r="AB50" s="66">
        <v>14</v>
      </c>
      <c r="AC50" s="66">
        <f t="shared" si="40"/>
        <v>23</v>
      </c>
      <c r="AD50" s="66">
        <v>13</v>
      </c>
      <c r="AE50" s="66">
        <v>13</v>
      </c>
      <c r="AF50" s="66">
        <f t="shared" si="41"/>
        <v>26</v>
      </c>
      <c r="AG50" s="66">
        <v>5</v>
      </c>
      <c r="AH50" s="66">
        <v>26</v>
      </c>
      <c r="AI50" s="66">
        <f t="shared" si="42"/>
        <v>31</v>
      </c>
      <c r="AJ50" s="66">
        <v>7</v>
      </c>
      <c r="AK50" s="66">
        <v>29</v>
      </c>
      <c r="AL50" s="66">
        <f t="shared" si="43"/>
        <v>36</v>
      </c>
      <c r="AM50" s="66"/>
      <c r="AN50" s="66"/>
      <c r="AO50" s="66"/>
      <c r="AP50" s="66">
        <f t="shared" si="44"/>
        <v>34</v>
      </c>
      <c r="AQ50" s="66">
        <f t="shared" si="45"/>
        <v>82</v>
      </c>
      <c r="AR50" s="66">
        <f t="shared" si="46"/>
        <v>116</v>
      </c>
    </row>
    <row r="51" spans="1:44" ht="22.5">
      <c r="A51" s="65"/>
      <c r="B51" s="65">
        <v>5</v>
      </c>
      <c r="C51" s="65" t="s">
        <v>19</v>
      </c>
      <c r="D51" s="65" t="s">
        <v>110</v>
      </c>
      <c r="E51" s="65" t="s">
        <v>0</v>
      </c>
      <c r="F51" s="66"/>
      <c r="G51" s="66"/>
      <c r="H51" s="66"/>
      <c r="I51" s="66">
        <v>1</v>
      </c>
      <c r="J51" s="66">
        <v>12</v>
      </c>
      <c r="K51" s="66">
        <f t="shared" si="33"/>
        <v>13</v>
      </c>
      <c r="L51" s="66"/>
      <c r="M51" s="66"/>
      <c r="N51" s="66">
        <f t="shared" si="34"/>
        <v>0</v>
      </c>
      <c r="O51" s="66"/>
      <c r="P51" s="66"/>
      <c r="Q51" s="66">
        <f t="shared" si="35"/>
        <v>0</v>
      </c>
      <c r="R51" s="66"/>
      <c r="S51" s="66"/>
      <c r="T51" s="66">
        <f t="shared" si="36"/>
        <v>0</v>
      </c>
      <c r="U51" s="66"/>
      <c r="V51" s="66"/>
      <c r="W51" s="66">
        <f t="shared" si="37"/>
        <v>0</v>
      </c>
      <c r="X51" s="66">
        <f t="shared" si="38"/>
        <v>1</v>
      </c>
      <c r="Y51" s="66">
        <f t="shared" si="38"/>
        <v>12</v>
      </c>
      <c r="Z51" s="66">
        <f t="shared" si="39"/>
        <v>13</v>
      </c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</row>
    <row r="52" spans="1:44" ht="22.5">
      <c r="A52" s="65"/>
      <c r="B52" s="65">
        <v>6</v>
      </c>
      <c r="C52" s="65" t="s">
        <v>19</v>
      </c>
      <c r="D52" s="65" t="s">
        <v>111</v>
      </c>
      <c r="E52" s="65" t="s">
        <v>0</v>
      </c>
      <c r="F52" s="66"/>
      <c r="G52" s="66"/>
      <c r="H52" s="66"/>
      <c r="I52" s="66">
        <v>1</v>
      </c>
      <c r="J52" s="66">
        <v>22</v>
      </c>
      <c r="K52" s="66">
        <f t="shared" si="33"/>
        <v>23</v>
      </c>
      <c r="L52" s="66"/>
      <c r="M52" s="66"/>
      <c r="N52" s="66">
        <f t="shared" si="34"/>
        <v>0</v>
      </c>
      <c r="O52" s="66"/>
      <c r="P52" s="66"/>
      <c r="Q52" s="66">
        <f t="shared" si="35"/>
        <v>0</v>
      </c>
      <c r="R52" s="66"/>
      <c r="S52" s="66"/>
      <c r="T52" s="66">
        <f t="shared" si="36"/>
        <v>0</v>
      </c>
      <c r="U52" s="66"/>
      <c r="V52" s="66"/>
      <c r="W52" s="66">
        <f t="shared" si="37"/>
        <v>0</v>
      </c>
      <c r="X52" s="66">
        <f t="shared" si="38"/>
        <v>1</v>
      </c>
      <c r="Y52" s="66">
        <f t="shared" si="38"/>
        <v>22</v>
      </c>
      <c r="Z52" s="66">
        <f t="shared" si="39"/>
        <v>23</v>
      </c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</row>
    <row r="53" spans="1:44" s="1" customFormat="1" ht="22.5">
      <c r="A53" s="158"/>
      <c r="B53" s="158">
        <v>7</v>
      </c>
      <c r="C53" s="158" t="s">
        <v>42</v>
      </c>
      <c r="D53" s="158" t="s">
        <v>35</v>
      </c>
      <c r="E53" s="158" t="s">
        <v>30</v>
      </c>
      <c r="F53" s="133"/>
      <c r="G53" s="133">
        <v>8</v>
      </c>
      <c r="H53" s="66">
        <f t="shared" si="32"/>
        <v>8</v>
      </c>
      <c r="I53" s="133"/>
      <c r="J53" s="133"/>
      <c r="K53" s="66"/>
      <c r="L53" s="133"/>
      <c r="M53" s="133"/>
      <c r="N53" s="66"/>
      <c r="O53" s="133"/>
      <c r="P53" s="133"/>
      <c r="Q53" s="66"/>
      <c r="R53" s="133"/>
      <c r="S53" s="133"/>
      <c r="T53" s="66"/>
      <c r="U53" s="133"/>
      <c r="V53" s="133"/>
      <c r="W53" s="66"/>
      <c r="X53" s="66"/>
      <c r="Y53" s="66"/>
      <c r="Z53" s="66"/>
      <c r="AA53" s="133">
        <v>5</v>
      </c>
      <c r="AB53" s="133"/>
      <c r="AC53" s="66">
        <f t="shared" si="40"/>
        <v>5</v>
      </c>
      <c r="AD53" s="133">
        <v>4</v>
      </c>
      <c r="AE53" s="133">
        <v>3</v>
      </c>
      <c r="AF53" s="66">
        <f t="shared" si="41"/>
        <v>7</v>
      </c>
      <c r="AG53" s="133"/>
      <c r="AH53" s="133"/>
      <c r="AI53" s="66"/>
      <c r="AJ53" s="133"/>
      <c r="AK53" s="133"/>
      <c r="AL53" s="66"/>
      <c r="AM53" s="133"/>
      <c r="AN53" s="133"/>
      <c r="AO53" s="66"/>
      <c r="AP53" s="66">
        <f t="shared" si="44"/>
        <v>9</v>
      </c>
      <c r="AQ53" s="66">
        <f t="shared" si="45"/>
        <v>3</v>
      </c>
      <c r="AR53" s="66">
        <f t="shared" si="46"/>
        <v>12</v>
      </c>
    </row>
    <row r="54" spans="1:44" s="1" customFormat="1" ht="22.5">
      <c r="A54" s="158"/>
      <c r="B54" s="158">
        <v>8</v>
      </c>
      <c r="C54" s="158" t="s">
        <v>43</v>
      </c>
      <c r="D54" s="158" t="s">
        <v>6</v>
      </c>
      <c r="E54" s="158" t="s">
        <v>0</v>
      </c>
      <c r="F54" s="133">
        <v>9</v>
      </c>
      <c r="G54" s="133">
        <v>146</v>
      </c>
      <c r="H54" s="66">
        <f t="shared" si="32"/>
        <v>155</v>
      </c>
      <c r="I54" s="133">
        <v>13</v>
      </c>
      <c r="J54" s="133">
        <v>155</v>
      </c>
      <c r="K54" s="66">
        <f t="shared" si="33"/>
        <v>168</v>
      </c>
      <c r="L54" s="133">
        <v>8</v>
      </c>
      <c r="M54" s="133">
        <v>184</v>
      </c>
      <c r="N54" s="66">
        <f t="shared" si="34"/>
        <v>192</v>
      </c>
      <c r="O54" s="133">
        <v>6</v>
      </c>
      <c r="P54" s="133">
        <v>141</v>
      </c>
      <c r="Q54" s="66">
        <f t="shared" si="35"/>
        <v>147</v>
      </c>
      <c r="R54" s="133"/>
      <c r="S54" s="133"/>
      <c r="T54" s="66"/>
      <c r="U54" s="133"/>
      <c r="V54" s="133"/>
      <c r="W54" s="66"/>
      <c r="X54" s="66">
        <f t="shared" si="38"/>
        <v>27</v>
      </c>
      <c r="Y54" s="66">
        <f t="shared" si="38"/>
        <v>480</v>
      </c>
      <c r="Z54" s="66">
        <f t="shared" si="39"/>
        <v>507</v>
      </c>
      <c r="AA54" s="133">
        <v>7</v>
      </c>
      <c r="AB54" s="133">
        <v>37</v>
      </c>
      <c r="AC54" s="66">
        <f t="shared" si="40"/>
        <v>44</v>
      </c>
      <c r="AD54" s="133">
        <v>3</v>
      </c>
      <c r="AE54" s="133">
        <v>46</v>
      </c>
      <c r="AF54" s="66">
        <f t="shared" si="41"/>
        <v>49</v>
      </c>
      <c r="AG54" s="133">
        <v>3</v>
      </c>
      <c r="AH54" s="133">
        <v>46</v>
      </c>
      <c r="AI54" s="66">
        <f t="shared" si="42"/>
        <v>49</v>
      </c>
      <c r="AJ54" s="133">
        <v>1</v>
      </c>
      <c r="AK54" s="133">
        <v>48</v>
      </c>
      <c r="AL54" s="66">
        <f t="shared" si="43"/>
        <v>49</v>
      </c>
      <c r="AM54" s="133"/>
      <c r="AN54" s="133"/>
      <c r="AO54" s="66"/>
      <c r="AP54" s="66">
        <f t="shared" si="44"/>
        <v>14</v>
      </c>
      <c r="AQ54" s="66">
        <f t="shared" si="45"/>
        <v>177</v>
      </c>
      <c r="AR54" s="66">
        <f t="shared" si="46"/>
        <v>191</v>
      </c>
    </row>
    <row r="55" spans="1:44" s="1" customFormat="1" ht="22.5">
      <c r="A55" s="158"/>
      <c r="B55" s="158">
        <v>9</v>
      </c>
      <c r="C55" s="158" t="s">
        <v>61</v>
      </c>
      <c r="D55" s="158" t="s">
        <v>6</v>
      </c>
      <c r="E55" s="158" t="s">
        <v>30</v>
      </c>
      <c r="F55" s="133"/>
      <c r="G55" s="133"/>
      <c r="H55" s="66"/>
      <c r="I55" s="133"/>
      <c r="J55" s="133"/>
      <c r="K55" s="66"/>
      <c r="L55" s="133"/>
      <c r="M55" s="133"/>
      <c r="N55" s="66"/>
      <c r="O55" s="133"/>
      <c r="P55" s="133"/>
      <c r="Q55" s="66"/>
      <c r="R55" s="133"/>
      <c r="S55" s="133"/>
      <c r="T55" s="66"/>
      <c r="U55" s="133"/>
      <c r="V55" s="133"/>
      <c r="W55" s="66"/>
      <c r="X55" s="66"/>
      <c r="Y55" s="66"/>
      <c r="Z55" s="66"/>
      <c r="AA55" s="133">
        <v>2</v>
      </c>
      <c r="AB55" s="133">
        <v>6</v>
      </c>
      <c r="AC55" s="66">
        <f t="shared" si="40"/>
        <v>8</v>
      </c>
      <c r="AD55" s="133">
        <v>3</v>
      </c>
      <c r="AE55" s="133">
        <v>21</v>
      </c>
      <c r="AF55" s="66">
        <f t="shared" si="41"/>
        <v>24</v>
      </c>
      <c r="AG55" s="133"/>
      <c r="AH55" s="133"/>
      <c r="AI55" s="66"/>
      <c r="AJ55" s="133"/>
      <c r="AK55" s="133"/>
      <c r="AL55" s="66"/>
      <c r="AM55" s="133"/>
      <c r="AN55" s="133"/>
      <c r="AO55" s="66"/>
      <c r="AP55" s="66">
        <f t="shared" si="44"/>
        <v>5</v>
      </c>
      <c r="AQ55" s="66">
        <f t="shared" si="45"/>
        <v>27</v>
      </c>
      <c r="AR55" s="66">
        <f t="shared" si="46"/>
        <v>32</v>
      </c>
    </row>
    <row r="56" spans="1:44" ht="22.5">
      <c r="A56" s="166" t="s">
        <v>112</v>
      </c>
      <c r="B56" s="166"/>
      <c r="C56" s="166"/>
      <c r="D56" s="166"/>
      <c r="E56" s="166"/>
      <c r="F56" s="129">
        <f>SUM(F47:F55)</f>
        <v>40</v>
      </c>
      <c r="G56" s="129">
        <f>SUM(G47:G55)</f>
        <v>260</v>
      </c>
      <c r="H56" s="129">
        <f>SUM(H47:H55)</f>
        <v>300</v>
      </c>
      <c r="I56" s="129">
        <f>SUM(I47:I55)</f>
        <v>72</v>
      </c>
      <c r="J56" s="129">
        <f>SUM(J47:J55)</f>
        <v>361</v>
      </c>
      <c r="K56" s="129">
        <f>SUM(K47:K55)</f>
        <v>433</v>
      </c>
      <c r="L56" s="129">
        <f>SUM(L47:L55)</f>
        <v>64</v>
      </c>
      <c r="M56" s="129">
        <f>SUM(M47:M55)</f>
        <v>352</v>
      </c>
      <c r="N56" s="129">
        <f>SUM(N47:N55)</f>
        <v>416</v>
      </c>
      <c r="O56" s="129">
        <f>SUM(O47:O55)</f>
        <v>54</v>
      </c>
      <c r="P56" s="129">
        <f>SUM(P47:P55)</f>
        <v>253</v>
      </c>
      <c r="Q56" s="129">
        <f>SUM(Q47:Q55)</f>
        <v>307</v>
      </c>
      <c r="R56" s="129">
        <f>SUM(R47:R55)</f>
        <v>0</v>
      </c>
      <c r="S56" s="129">
        <f>SUM(S47:S55)</f>
        <v>0</v>
      </c>
      <c r="T56" s="129">
        <f>SUM(T47:T55)</f>
        <v>0</v>
      </c>
      <c r="U56" s="129">
        <f>SUM(U47:U55)</f>
        <v>0</v>
      </c>
      <c r="V56" s="129">
        <f>SUM(V47:V55)</f>
        <v>0</v>
      </c>
      <c r="W56" s="129">
        <f>SUM(W47:W55)</f>
        <v>0</v>
      </c>
      <c r="X56" s="129">
        <f>SUM(X47:X55)</f>
        <v>190</v>
      </c>
      <c r="Y56" s="129">
        <f>SUM(Y47:Y55)</f>
        <v>966</v>
      </c>
      <c r="Z56" s="129">
        <f>SUM(Z47:Z55)</f>
        <v>1156</v>
      </c>
      <c r="AA56" s="129">
        <f>SUM(AA47:AA55)</f>
        <v>37</v>
      </c>
      <c r="AB56" s="129">
        <f>SUM(AB47:AB55)</f>
        <v>70</v>
      </c>
      <c r="AC56" s="129">
        <f>SUM(AC47:AC55)</f>
        <v>107</v>
      </c>
      <c r="AD56" s="129">
        <f>SUM(AD47:AD55)</f>
        <v>28</v>
      </c>
      <c r="AE56" s="129">
        <f>SUM(AE47:AE55)</f>
        <v>100</v>
      </c>
      <c r="AF56" s="129">
        <f>SUM(AF47:AF55)</f>
        <v>128</v>
      </c>
      <c r="AG56" s="129">
        <f>SUM(AG47:AG55)</f>
        <v>19</v>
      </c>
      <c r="AH56" s="129">
        <f>SUM(AH47:AH55)</f>
        <v>86</v>
      </c>
      <c r="AI56" s="129">
        <f>SUM(AI47:AI55)</f>
        <v>105</v>
      </c>
      <c r="AJ56" s="129">
        <f>SUM(AJ47:AJ55)</f>
        <v>13</v>
      </c>
      <c r="AK56" s="129">
        <f>SUM(AK47:AK55)</f>
        <v>84</v>
      </c>
      <c r="AL56" s="129">
        <f>SUM(AL47:AL55)</f>
        <v>97</v>
      </c>
      <c r="AM56" s="129">
        <f>SUM(AM47:AM55)</f>
        <v>0</v>
      </c>
      <c r="AN56" s="129">
        <f>SUM(AN47:AN55)</f>
        <v>0</v>
      </c>
      <c r="AO56" s="129">
        <f>SUM(AO47:AO55)</f>
        <v>0</v>
      </c>
      <c r="AP56" s="129">
        <f>SUM(AP47:AP55)</f>
        <v>97</v>
      </c>
      <c r="AQ56" s="129">
        <f>SUM(AQ47:AQ55)</f>
        <v>340</v>
      </c>
      <c r="AR56" s="129">
        <f>SUM(AR47:AR55)</f>
        <v>437</v>
      </c>
    </row>
    <row r="57" spans="1:44" ht="22.5">
      <c r="A57" s="130" t="s">
        <v>114</v>
      </c>
      <c r="B57" s="67"/>
      <c r="C57" s="67"/>
      <c r="D57" s="67"/>
      <c r="E57" s="67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68"/>
    </row>
    <row r="58" spans="1:44" ht="22.5">
      <c r="A58" s="63"/>
      <c r="B58" s="65">
        <v>1</v>
      </c>
      <c r="C58" s="65" t="s">
        <v>25</v>
      </c>
      <c r="D58" s="65" t="s">
        <v>5</v>
      </c>
      <c r="E58" s="65" t="s">
        <v>0</v>
      </c>
      <c r="F58" s="66">
        <v>23</v>
      </c>
      <c r="G58" s="66">
        <v>18</v>
      </c>
      <c r="H58" s="66">
        <f>SUM(F58:G58)</f>
        <v>41</v>
      </c>
      <c r="I58" s="66">
        <v>49</v>
      </c>
      <c r="J58" s="66">
        <v>44</v>
      </c>
      <c r="K58" s="66">
        <f>SUM(I58:J58)</f>
        <v>93</v>
      </c>
      <c r="L58" s="66">
        <v>53</v>
      </c>
      <c r="M58" s="66">
        <v>31</v>
      </c>
      <c r="N58" s="66">
        <f>SUM(L58:M58)</f>
        <v>84</v>
      </c>
      <c r="O58" s="66">
        <v>59</v>
      </c>
      <c r="P58" s="66">
        <v>50</v>
      </c>
      <c r="Q58" s="66">
        <f>SUM(O58:P58)</f>
        <v>109</v>
      </c>
      <c r="R58" s="66"/>
      <c r="S58" s="66"/>
      <c r="T58" s="66"/>
      <c r="U58" s="66"/>
      <c r="V58" s="66"/>
      <c r="W58" s="66"/>
      <c r="X58" s="66">
        <f aca="true" t="shared" si="47" ref="X58:Y62">I58+L58+O58+R58+U58</f>
        <v>161</v>
      </c>
      <c r="Y58" s="66">
        <f t="shared" si="47"/>
        <v>125</v>
      </c>
      <c r="Z58" s="66">
        <f>SUM(X58:Y58)</f>
        <v>286</v>
      </c>
      <c r="AA58" s="66">
        <v>40</v>
      </c>
      <c r="AB58" s="66">
        <v>4</v>
      </c>
      <c r="AC58" s="66">
        <f>SUM(AA58:AB58)</f>
        <v>44</v>
      </c>
      <c r="AD58" s="66">
        <v>20</v>
      </c>
      <c r="AE58" s="66">
        <v>7</v>
      </c>
      <c r="AF58" s="66">
        <f>SUM(AD58:AE58)</f>
        <v>27</v>
      </c>
      <c r="AG58" s="66">
        <v>24</v>
      </c>
      <c r="AH58" s="66">
        <v>7</v>
      </c>
      <c r="AI58" s="66">
        <f>SUM(AG58:AH58)</f>
        <v>31</v>
      </c>
      <c r="AJ58" s="66">
        <v>12</v>
      </c>
      <c r="AK58" s="66">
        <v>5</v>
      </c>
      <c r="AL58" s="66">
        <f>SUM(AJ58:AK58)</f>
        <v>17</v>
      </c>
      <c r="AM58" s="66"/>
      <c r="AN58" s="66"/>
      <c r="AO58" s="66"/>
      <c r="AP58" s="66">
        <f>AA58+AD58+AG58+AJ58+AM58</f>
        <v>96</v>
      </c>
      <c r="AQ58" s="66">
        <f>AB58+AE58+AH58+AK58+AN58</f>
        <v>23</v>
      </c>
      <c r="AR58" s="66">
        <f>AP58+AQ58</f>
        <v>119</v>
      </c>
    </row>
    <row r="59" spans="1:44" ht="22.5">
      <c r="A59" s="63"/>
      <c r="B59" s="65">
        <v>2</v>
      </c>
      <c r="C59" s="65" t="s">
        <v>44</v>
      </c>
      <c r="D59" s="65" t="s">
        <v>36</v>
      </c>
      <c r="E59" s="65" t="s">
        <v>0</v>
      </c>
      <c r="F59" s="66">
        <v>16</v>
      </c>
      <c r="G59" s="66">
        <v>1</v>
      </c>
      <c r="H59" s="66">
        <f>SUM(F59:G59)</f>
        <v>17</v>
      </c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>
        <v>6</v>
      </c>
      <c r="AE59" s="66">
        <v>3</v>
      </c>
      <c r="AF59" s="66">
        <f>SUM(AD59:AE59)</f>
        <v>9</v>
      </c>
      <c r="AG59" s="66"/>
      <c r="AH59" s="66"/>
      <c r="AI59" s="66"/>
      <c r="AJ59" s="66">
        <v>26</v>
      </c>
      <c r="AK59" s="66">
        <v>8</v>
      </c>
      <c r="AL59" s="66">
        <f>SUM(AJ59:AK59)</f>
        <v>34</v>
      </c>
      <c r="AM59" s="66"/>
      <c r="AN59" s="66"/>
      <c r="AO59" s="66"/>
      <c r="AP59" s="66">
        <f>AA59+AD59+AG59+AJ59+AM59</f>
        <v>32</v>
      </c>
      <c r="AQ59" s="66">
        <f>AB59+AE59+AH59+AK59+AN59</f>
        <v>11</v>
      </c>
      <c r="AR59" s="66">
        <f>AP59+AQ59</f>
        <v>43</v>
      </c>
    </row>
    <row r="60" spans="1:44" ht="22.5">
      <c r="A60" s="63"/>
      <c r="B60" s="65">
        <v>3</v>
      </c>
      <c r="C60" s="65" t="s">
        <v>44</v>
      </c>
      <c r="D60" s="65" t="s">
        <v>7</v>
      </c>
      <c r="E60" s="65" t="s">
        <v>0</v>
      </c>
      <c r="F60" s="66">
        <v>85</v>
      </c>
      <c r="G60" s="66">
        <v>42</v>
      </c>
      <c r="H60" s="66">
        <f>SUM(F60:G60)</f>
        <v>127</v>
      </c>
      <c r="I60" s="66">
        <v>86</v>
      </c>
      <c r="J60" s="66">
        <v>64</v>
      </c>
      <c r="K60" s="66">
        <f>SUM(I60:J60)</f>
        <v>150</v>
      </c>
      <c r="L60" s="66">
        <v>88</v>
      </c>
      <c r="M60" s="66">
        <v>93</v>
      </c>
      <c r="N60" s="66">
        <f>SUM(L60:M60)</f>
        <v>181</v>
      </c>
      <c r="O60" s="66">
        <v>105</v>
      </c>
      <c r="P60" s="66">
        <v>122</v>
      </c>
      <c r="Q60" s="66">
        <f>SUM(O60:P60)</f>
        <v>227</v>
      </c>
      <c r="R60" s="66"/>
      <c r="S60" s="66"/>
      <c r="T60" s="66"/>
      <c r="U60" s="66"/>
      <c r="V60" s="66"/>
      <c r="W60" s="66"/>
      <c r="X60" s="66">
        <f t="shared" si="47"/>
        <v>279</v>
      </c>
      <c r="Y60" s="66">
        <f t="shared" si="47"/>
        <v>279</v>
      </c>
      <c r="Z60" s="66">
        <f>SUM(X60:Y60)</f>
        <v>558</v>
      </c>
      <c r="AA60" s="66">
        <v>18</v>
      </c>
      <c r="AB60" s="66">
        <v>9</v>
      </c>
      <c r="AC60" s="66">
        <f>SUM(AA60:AB60)</f>
        <v>27</v>
      </c>
      <c r="AD60" s="66">
        <v>23</v>
      </c>
      <c r="AE60" s="66">
        <v>29</v>
      </c>
      <c r="AF60" s="66">
        <f>SUM(AD60:AE60)</f>
        <v>52</v>
      </c>
      <c r="AG60" s="66">
        <v>42</v>
      </c>
      <c r="AH60" s="66">
        <v>26</v>
      </c>
      <c r="AI60" s="66">
        <f>SUM(AG60:AH60)</f>
        <v>68</v>
      </c>
      <c r="AJ60" s="66">
        <v>41</v>
      </c>
      <c r="AK60" s="66">
        <v>24</v>
      </c>
      <c r="AL60" s="66">
        <f>SUM(AJ60:AK60)</f>
        <v>65</v>
      </c>
      <c r="AM60" s="66"/>
      <c r="AN60" s="66"/>
      <c r="AO60" s="66"/>
      <c r="AP60" s="66">
        <f>AA60+AD60+AG60+AJ60+AM60</f>
        <v>124</v>
      </c>
      <c r="AQ60" s="66">
        <f>AB60+AE60+AH60+AK60+AN60</f>
        <v>88</v>
      </c>
      <c r="AR60" s="66">
        <f>AP60+AQ60</f>
        <v>212</v>
      </c>
    </row>
    <row r="61" spans="1:44" s="1" customFormat="1" ht="22.5">
      <c r="A61" s="159"/>
      <c r="B61" s="158">
        <v>4</v>
      </c>
      <c r="C61" s="158" t="s">
        <v>45</v>
      </c>
      <c r="D61" s="158" t="s">
        <v>36</v>
      </c>
      <c r="E61" s="158" t="s">
        <v>30</v>
      </c>
      <c r="F61" s="133">
        <v>9</v>
      </c>
      <c r="G61" s="133">
        <v>7</v>
      </c>
      <c r="H61" s="66">
        <f>SUM(F61:G61)</f>
        <v>16</v>
      </c>
      <c r="I61" s="133"/>
      <c r="J61" s="133"/>
      <c r="K61" s="66"/>
      <c r="L61" s="133"/>
      <c r="M61" s="133"/>
      <c r="N61" s="66"/>
      <c r="O61" s="133"/>
      <c r="P61" s="133"/>
      <c r="Q61" s="66"/>
      <c r="R61" s="133"/>
      <c r="S61" s="133"/>
      <c r="T61" s="66"/>
      <c r="U61" s="133"/>
      <c r="V61" s="133"/>
      <c r="W61" s="66"/>
      <c r="X61" s="66"/>
      <c r="Y61" s="66"/>
      <c r="Z61" s="66"/>
      <c r="AA61" s="133">
        <v>6</v>
      </c>
      <c r="AB61" s="133">
        <v>4</v>
      </c>
      <c r="AC61" s="66">
        <f>SUM(AA61:AB61)</f>
        <v>10</v>
      </c>
      <c r="AD61" s="133">
        <v>3</v>
      </c>
      <c r="AE61" s="133">
        <v>1</v>
      </c>
      <c r="AF61" s="66">
        <f>SUM(AD61:AE61)</f>
        <v>4</v>
      </c>
      <c r="AG61" s="133"/>
      <c r="AH61" s="133"/>
      <c r="AI61" s="66"/>
      <c r="AJ61" s="133"/>
      <c r="AK61" s="133"/>
      <c r="AL61" s="66"/>
      <c r="AM61" s="133"/>
      <c r="AN61" s="133"/>
      <c r="AO61" s="66"/>
      <c r="AP61" s="66">
        <f>AA61+AD61+AG61+AJ61+AM61</f>
        <v>9</v>
      </c>
      <c r="AQ61" s="66">
        <f>AB61+AE61+AH61+AK61+AN61</f>
        <v>5</v>
      </c>
      <c r="AR61" s="66">
        <f>AP61+AQ61</f>
        <v>14</v>
      </c>
    </row>
    <row r="62" spans="1:44" ht="22.5">
      <c r="A62" s="63"/>
      <c r="B62" s="65">
        <v>5</v>
      </c>
      <c r="C62" s="65" t="s">
        <v>63</v>
      </c>
      <c r="D62" s="65" t="s">
        <v>55</v>
      </c>
      <c r="E62" s="65" t="s">
        <v>0</v>
      </c>
      <c r="F62" s="66"/>
      <c r="G62" s="66"/>
      <c r="H62" s="66"/>
      <c r="I62" s="66">
        <v>102</v>
      </c>
      <c r="J62" s="66">
        <v>82</v>
      </c>
      <c r="K62" s="66">
        <f>SUM(I62:J62)</f>
        <v>184</v>
      </c>
      <c r="L62" s="66">
        <v>100</v>
      </c>
      <c r="M62" s="66">
        <v>99</v>
      </c>
      <c r="N62" s="66">
        <f>SUM(L62:M62)</f>
        <v>199</v>
      </c>
      <c r="O62" s="66"/>
      <c r="P62" s="66"/>
      <c r="Q62" s="66"/>
      <c r="R62" s="66"/>
      <c r="S62" s="66"/>
      <c r="T62" s="66"/>
      <c r="U62" s="66"/>
      <c r="V62" s="66"/>
      <c r="W62" s="66"/>
      <c r="X62" s="66">
        <f t="shared" si="47"/>
        <v>202</v>
      </c>
      <c r="Y62" s="66">
        <f t="shared" si="47"/>
        <v>181</v>
      </c>
      <c r="Z62" s="66">
        <f>SUM(X62:Y62)</f>
        <v>383</v>
      </c>
      <c r="AA62" s="66">
        <v>11</v>
      </c>
      <c r="AB62" s="66">
        <v>9</v>
      </c>
      <c r="AC62" s="66">
        <f>SUM(AA62:AB62)</f>
        <v>20</v>
      </c>
      <c r="AD62" s="66">
        <v>30</v>
      </c>
      <c r="AE62" s="66">
        <v>15</v>
      </c>
      <c r="AF62" s="66">
        <f>SUM(AD62:AE62)</f>
        <v>45</v>
      </c>
      <c r="AG62" s="66"/>
      <c r="AH62" s="66"/>
      <c r="AI62" s="66"/>
      <c r="AJ62" s="66"/>
      <c r="AK62" s="66"/>
      <c r="AL62" s="66"/>
      <c r="AM62" s="66"/>
      <c r="AN62" s="66"/>
      <c r="AO62" s="66"/>
      <c r="AP62" s="66">
        <f>AA62+AD62+AG62+AJ62+AM62</f>
        <v>41</v>
      </c>
      <c r="AQ62" s="66">
        <f>AB62+AE62+AH62+AK62+AN62</f>
        <v>24</v>
      </c>
      <c r="AR62" s="66">
        <f>AP62+AQ62</f>
        <v>65</v>
      </c>
    </row>
    <row r="63" spans="1:44" ht="22.5">
      <c r="A63" s="166" t="s">
        <v>115</v>
      </c>
      <c r="B63" s="166"/>
      <c r="C63" s="166"/>
      <c r="D63" s="166"/>
      <c r="E63" s="166"/>
      <c r="F63" s="129">
        <f>SUM(F58:F62)</f>
        <v>133</v>
      </c>
      <c r="G63" s="129">
        <f>SUM(G58:G62)</f>
        <v>68</v>
      </c>
      <c r="H63" s="129">
        <f>SUM(H58:H62)</f>
        <v>201</v>
      </c>
      <c r="I63" s="129">
        <f>SUM(I58:I62)</f>
        <v>237</v>
      </c>
      <c r="J63" s="129">
        <f>SUM(J58:J62)</f>
        <v>190</v>
      </c>
      <c r="K63" s="129">
        <f>SUM(K58:K62)</f>
        <v>427</v>
      </c>
      <c r="L63" s="129">
        <f>SUM(L58:L62)</f>
        <v>241</v>
      </c>
      <c r="M63" s="129">
        <f>SUM(M58:M62)</f>
        <v>223</v>
      </c>
      <c r="N63" s="129">
        <f>SUM(N58:N62)</f>
        <v>464</v>
      </c>
      <c r="O63" s="129">
        <f>SUM(O58:O62)</f>
        <v>164</v>
      </c>
      <c r="P63" s="129">
        <f>SUM(P58:P62)</f>
        <v>172</v>
      </c>
      <c r="Q63" s="129">
        <f>SUM(Q58:Q62)</f>
        <v>336</v>
      </c>
      <c r="R63" s="129">
        <f>SUM(R58:R62)</f>
        <v>0</v>
      </c>
      <c r="S63" s="129">
        <f>SUM(S58:S62)</f>
        <v>0</v>
      </c>
      <c r="T63" s="129">
        <f>SUM(T58:T62)</f>
        <v>0</v>
      </c>
      <c r="U63" s="129">
        <f>SUM(U58:U62)</f>
        <v>0</v>
      </c>
      <c r="V63" s="129">
        <f>SUM(V58:V62)</f>
        <v>0</v>
      </c>
      <c r="W63" s="129">
        <f>SUM(W58:W62)</f>
        <v>0</v>
      </c>
      <c r="X63" s="129">
        <f>SUM(X58:X62)</f>
        <v>642</v>
      </c>
      <c r="Y63" s="129">
        <f>SUM(Y58:Y62)</f>
        <v>585</v>
      </c>
      <c r="Z63" s="129">
        <f>SUM(Z58:Z62)</f>
        <v>1227</v>
      </c>
      <c r="AA63" s="129">
        <f>SUM(AA58:AA62)</f>
        <v>75</v>
      </c>
      <c r="AB63" s="129">
        <f>SUM(AB58:AB62)</f>
        <v>26</v>
      </c>
      <c r="AC63" s="129">
        <f>SUM(AC58:AC62)</f>
        <v>101</v>
      </c>
      <c r="AD63" s="129">
        <f>SUM(AD58:AD62)</f>
        <v>82</v>
      </c>
      <c r="AE63" s="129">
        <f>SUM(AE58:AE62)</f>
        <v>55</v>
      </c>
      <c r="AF63" s="129">
        <f>SUM(AF58:AF62)</f>
        <v>137</v>
      </c>
      <c r="AG63" s="129">
        <f>SUM(AG58:AG62)</f>
        <v>66</v>
      </c>
      <c r="AH63" s="129">
        <f>SUM(AH58:AH62)</f>
        <v>33</v>
      </c>
      <c r="AI63" s="129">
        <f>SUM(AI58:AI62)</f>
        <v>99</v>
      </c>
      <c r="AJ63" s="129">
        <f>SUM(AJ58:AJ62)</f>
        <v>79</v>
      </c>
      <c r="AK63" s="129">
        <f>SUM(AK58:AK62)</f>
        <v>37</v>
      </c>
      <c r="AL63" s="129">
        <f>SUM(AL58:AL62)</f>
        <v>116</v>
      </c>
      <c r="AM63" s="129">
        <f>SUM(AM58:AM62)</f>
        <v>0</v>
      </c>
      <c r="AN63" s="129">
        <f>SUM(AN58:AN62)</f>
        <v>0</v>
      </c>
      <c r="AO63" s="129">
        <f>SUM(AO58:AO62)</f>
        <v>0</v>
      </c>
      <c r="AP63" s="129">
        <f>SUM(AP58:AP62)</f>
        <v>302</v>
      </c>
      <c r="AQ63" s="129">
        <f>SUM(AQ58:AQ62)</f>
        <v>151</v>
      </c>
      <c r="AR63" s="129">
        <f>SUM(AR58:AR62)</f>
        <v>453</v>
      </c>
    </row>
    <row r="64" spans="1:44" ht="22.5">
      <c r="A64" s="165" t="s">
        <v>66</v>
      </c>
      <c r="B64" s="165"/>
      <c r="C64" s="165"/>
      <c r="D64" s="165"/>
      <c r="E64" s="165"/>
      <c r="F64" s="132">
        <f>F16+F33+F45+F56+F63</f>
        <v>428</v>
      </c>
      <c r="G64" s="132">
        <f>G16+G33+G45+G56+G63</f>
        <v>794</v>
      </c>
      <c r="H64" s="132">
        <f>H16+H33+H45+H56+H63</f>
        <v>1222</v>
      </c>
      <c r="I64" s="132">
        <f>I16+I33+I45+I56+I63</f>
        <v>822</v>
      </c>
      <c r="J64" s="132">
        <f>J16+J33+J45+J56+J63</f>
        <v>1698</v>
      </c>
      <c r="K64" s="132">
        <f>K16+K33+K45+K56+K63</f>
        <v>2520</v>
      </c>
      <c r="L64" s="132">
        <f>L16+L33+L45+L56+L63</f>
        <v>724</v>
      </c>
      <c r="M64" s="132">
        <f>M16+M33+M45+M56+M63</f>
        <v>1709</v>
      </c>
      <c r="N64" s="132">
        <f>N16+N33+N45+N56+N63</f>
        <v>2433</v>
      </c>
      <c r="O64" s="132">
        <f>O16+O33+O45+O56+O63</f>
        <v>519</v>
      </c>
      <c r="P64" s="132">
        <f>P16+P33+P45+P56+P63</f>
        <v>1661</v>
      </c>
      <c r="Q64" s="132">
        <f>Q16+Q33+Q45+Q56+Q63</f>
        <v>2180</v>
      </c>
      <c r="R64" s="132">
        <f>R16+R33+R45+R56+R63</f>
        <v>197</v>
      </c>
      <c r="S64" s="132">
        <f>S16+S33+S45+S56+S63</f>
        <v>848</v>
      </c>
      <c r="T64" s="132">
        <f>T16+T33+T45+T56+T63</f>
        <v>1045</v>
      </c>
      <c r="U64" s="132">
        <f>U16+U33+U45+U56+U63</f>
        <v>213</v>
      </c>
      <c r="V64" s="132">
        <f>V16+V33+V45+V56+V63</f>
        <v>766</v>
      </c>
      <c r="W64" s="132">
        <f>W16+W33+W45+W56+W63</f>
        <v>979</v>
      </c>
      <c r="X64" s="132">
        <f>X16+X33+X45+X56+X63</f>
        <v>2475</v>
      </c>
      <c r="Y64" s="132">
        <f>Y16+Y33+Y45+Y56+Y63</f>
        <v>6682</v>
      </c>
      <c r="Z64" s="132">
        <f>Z16+Z33+Z45+Z56+Z63</f>
        <v>9157</v>
      </c>
      <c r="AA64" s="132">
        <f>AA16+AA33+AA45+AA56+AA63</f>
        <v>233</v>
      </c>
      <c r="AB64" s="132">
        <f>AB16+AB33+AB45+AB56+AB63</f>
        <v>250</v>
      </c>
      <c r="AC64" s="132">
        <f>AC16+AC33+AC45+AC56+AC63</f>
        <v>483</v>
      </c>
      <c r="AD64" s="132">
        <f>AD16+AD33+AD45+AD56+AD63</f>
        <v>197</v>
      </c>
      <c r="AE64" s="132">
        <f>AE16+AE33+AE45+AE56+AE63</f>
        <v>240</v>
      </c>
      <c r="AF64" s="132">
        <f>AF16+AF33+AF45+AF56+AF63</f>
        <v>437</v>
      </c>
      <c r="AG64" s="132">
        <f>AG16+AG33+AG45+AG56+AG63</f>
        <v>139</v>
      </c>
      <c r="AH64" s="132">
        <f>AH16+AH33+AH45+AH56+AH63</f>
        <v>187</v>
      </c>
      <c r="AI64" s="132">
        <f>AI16+AI33+AI45+AI56+AI63</f>
        <v>326</v>
      </c>
      <c r="AJ64" s="132">
        <f>AJ16+AJ33+AJ45+AJ56+AJ63</f>
        <v>128</v>
      </c>
      <c r="AK64" s="132">
        <f>AK16+AK33+AK45+AK56+AK63</f>
        <v>141</v>
      </c>
      <c r="AL64" s="132">
        <f>AL16+AL33+AL45+AL56+AL63</f>
        <v>269</v>
      </c>
      <c r="AM64" s="132">
        <f>AM16+AM33+AM45+AM56+AM63</f>
        <v>0</v>
      </c>
      <c r="AN64" s="132">
        <f>AN16+AN33+AN45+AN56+AN63</f>
        <v>0</v>
      </c>
      <c r="AO64" s="132">
        <f>AO16+AO33+AO45+AO56+AO63</f>
        <v>0</v>
      </c>
      <c r="AP64" s="132">
        <f>AP16+AP33+AP45+AP56+AP63</f>
        <v>697</v>
      </c>
      <c r="AQ64" s="132">
        <f>AQ16+AQ33+AQ45+AQ56+AQ63</f>
        <v>818</v>
      </c>
      <c r="AR64" s="132">
        <f>AR16+AR33+AR45+AR56+AR63</f>
        <v>1515</v>
      </c>
    </row>
  </sheetData>
  <mergeCells count="23">
    <mergeCell ref="A64:E64"/>
    <mergeCell ref="A1:AR1"/>
    <mergeCell ref="A16:E16"/>
    <mergeCell ref="A33:E33"/>
    <mergeCell ref="A45:E45"/>
    <mergeCell ref="A56:E56"/>
    <mergeCell ref="I3:K3"/>
    <mergeCell ref="L3:N3"/>
    <mergeCell ref="O3:Q3"/>
    <mergeCell ref="U3:W3"/>
    <mergeCell ref="X3:Z3"/>
    <mergeCell ref="I2:Z2"/>
    <mergeCell ref="A63:E63"/>
    <mergeCell ref="F2:H2"/>
    <mergeCell ref="F3:H3"/>
    <mergeCell ref="R3:T3"/>
    <mergeCell ref="AA2:AR2"/>
    <mergeCell ref="AA3:AC3"/>
    <mergeCell ref="AD3:AF3"/>
    <mergeCell ref="AG3:AI3"/>
    <mergeCell ref="AJ3:AL3"/>
    <mergeCell ref="AM3:AO3"/>
    <mergeCell ref="AP3:AR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53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64"/>
  <sheetViews>
    <sheetView zoomScale="115" zoomScaleNormal="115" workbookViewId="0" topLeftCell="A1">
      <selection activeCell="R1" sqref="R1"/>
    </sheetView>
  </sheetViews>
  <sheetFormatPr defaultColWidth="9.140625" defaultRowHeight="12.75"/>
  <cols>
    <col min="1" max="1" width="2.28125" style="63" customWidth="1"/>
    <col min="2" max="2" width="4.140625" style="63" customWidth="1"/>
    <col min="3" max="3" width="17.140625" style="63" customWidth="1"/>
    <col min="4" max="4" width="39.7109375" style="63" customWidth="1"/>
    <col min="5" max="5" width="16.421875" style="63" customWidth="1"/>
    <col min="6" max="17" width="9.140625" style="64" customWidth="1"/>
  </cols>
  <sheetData>
    <row r="1" spans="1:17" ht="22.5">
      <c r="A1" s="188" t="s">
        <v>131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</row>
    <row r="2" spans="1:17" ht="22.5">
      <c r="A2" s="134"/>
      <c r="B2" s="135"/>
      <c r="C2" s="136"/>
      <c r="D2" s="136"/>
      <c r="E2" s="136"/>
      <c r="F2" s="165" t="s">
        <v>130</v>
      </c>
      <c r="G2" s="165"/>
      <c r="H2" s="165"/>
      <c r="I2" s="165"/>
      <c r="J2" s="165" t="s">
        <v>129</v>
      </c>
      <c r="K2" s="165"/>
      <c r="L2" s="165"/>
      <c r="M2" s="165"/>
      <c r="N2" s="165" t="s">
        <v>97</v>
      </c>
      <c r="O2" s="165"/>
      <c r="P2" s="165"/>
      <c r="Q2" s="165"/>
    </row>
    <row r="3" spans="1:17" ht="22.5">
      <c r="A3" s="137"/>
      <c r="B3" s="138" t="s">
        <v>11</v>
      </c>
      <c r="C3" s="139" t="s">
        <v>10</v>
      </c>
      <c r="D3" s="139" t="s">
        <v>116</v>
      </c>
      <c r="E3" s="139" t="s">
        <v>123</v>
      </c>
      <c r="F3" s="136" t="s">
        <v>51</v>
      </c>
      <c r="G3" s="136" t="s">
        <v>51</v>
      </c>
      <c r="H3" s="136" t="s">
        <v>51</v>
      </c>
      <c r="I3" s="136" t="s">
        <v>9</v>
      </c>
      <c r="J3" s="136" t="s">
        <v>51</v>
      </c>
      <c r="K3" s="136" t="s">
        <v>51</v>
      </c>
      <c r="L3" s="136" t="s">
        <v>51</v>
      </c>
      <c r="M3" s="136" t="s">
        <v>9</v>
      </c>
      <c r="N3" s="136" t="s">
        <v>51</v>
      </c>
      <c r="O3" s="136" t="s">
        <v>51</v>
      </c>
      <c r="P3" s="136" t="s">
        <v>51</v>
      </c>
      <c r="Q3" s="136" t="s">
        <v>9</v>
      </c>
    </row>
    <row r="4" spans="1:17" ht="22.5">
      <c r="A4" s="140"/>
      <c r="B4" s="141"/>
      <c r="C4" s="142"/>
      <c r="D4" s="142"/>
      <c r="E4" s="142" t="s">
        <v>124</v>
      </c>
      <c r="F4" s="142" t="s">
        <v>54</v>
      </c>
      <c r="G4" s="142" t="s">
        <v>52</v>
      </c>
      <c r="H4" s="142" t="s">
        <v>53</v>
      </c>
      <c r="I4" s="142"/>
      <c r="J4" s="142" t="s">
        <v>54</v>
      </c>
      <c r="K4" s="142" t="s">
        <v>52</v>
      </c>
      <c r="L4" s="142" t="s">
        <v>53</v>
      </c>
      <c r="M4" s="142"/>
      <c r="N4" s="142" t="s">
        <v>54</v>
      </c>
      <c r="O4" s="142" t="s">
        <v>52</v>
      </c>
      <c r="P4" s="142" t="s">
        <v>53</v>
      </c>
      <c r="Q4" s="142"/>
    </row>
    <row r="5" spans="1:17" ht="22.5">
      <c r="A5" s="130" t="s">
        <v>67</v>
      </c>
      <c r="B5" s="67"/>
      <c r="C5" s="67"/>
      <c r="D5" s="67"/>
      <c r="E5" s="67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</row>
    <row r="6" spans="1:17" ht="22.5">
      <c r="A6" s="69"/>
      <c r="B6" s="71">
        <v>1</v>
      </c>
      <c r="C6" s="65" t="s">
        <v>16</v>
      </c>
      <c r="D6" s="65" t="s">
        <v>21</v>
      </c>
      <c r="E6" s="65" t="s">
        <v>0</v>
      </c>
      <c r="F6" s="66">
        <f>แยกชั้นปี!Z6</f>
        <v>130</v>
      </c>
      <c r="G6" s="66">
        <f>แยกชั้นปี!AR6</f>
        <v>34</v>
      </c>
      <c r="H6" s="66"/>
      <c r="I6" s="66">
        <f>SUM(F6:H6)</f>
        <v>164</v>
      </c>
      <c r="J6" s="66">
        <f>แยกชั้นปี!K6</f>
        <v>32</v>
      </c>
      <c r="K6" s="66"/>
      <c r="L6" s="66"/>
      <c r="M6" s="66">
        <f>SUM(J6:L6)</f>
        <v>32</v>
      </c>
      <c r="N6" s="66">
        <v>46</v>
      </c>
      <c r="O6" s="66">
        <v>5</v>
      </c>
      <c r="P6" s="66"/>
      <c r="Q6" s="66">
        <f>SUM(N6:P6)</f>
        <v>51</v>
      </c>
    </row>
    <row r="7" spans="1:17" ht="22.5">
      <c r="A7" s="70"/>
      <c r="B7" s="65">
        <v>2</v>
      </c>
      <c r="C7" s="65" t="s">
        <v>16</v>
      </c>
      <c r="D7" s="65" t="s">
        <v>49</v>
      </c>
      <c r="E7" s="65" t="s">
        <v>0</v>
      </c>
      <c r="F7" s="66">
        <f>แยกชั้นปี!Z7</f>
        <v>80</v>
      </c>
      <c r="G7" s="66">
        <f>แยกชั้นปี!AR7</f>
        <v>37</v>
      </c>
      <c r="H7" s="66"/>
      <c r="I7" s="66">
        <f aca="true" t="shared" si="0" ref="I7:I15">SUM(F7:H7)</f>
        <v>117</v>
      </c>
      <c r="J7" s="66">
        <f>แยกชั้นปี!K7</f>
        <v>35</v>
      </c>
      <c r="K7" s="66">
        <f>แยกชั้นปี!AC7</f>
        <v>10</v>
      </c>
      <c r="L7" s="66"/>
      <c r="M7" s="66">
        <f aca="true" t="shared" si="1" ref="M7:M15">SUM(J7:L7)</f>
        <v>45</v>
      </c>
      <c r="N7" s="66">
        <v>6</v>
      </c>
      <c r="O7" s="66"/>
      <c r="P7" s="66"/>
      <c r="Q7" s="66">
        <f>SUM(N7:P7)</f>
        <v>6</v>
      </c>
    </row>
    <row r="8" spans="1:17" ht="22.5">
      <c r="A8" s="70"/>
      <c r="B8" s="65">
        <v>3</v>
      </c>
      <c r="C8" s="65" t="s">
        <v>16</v>
      </c>
      <c r="D8" s="65" t="s">
        <v>62</v>
      </c>
      <c r="E8" s="65" t="s">
        <v>0</v>
      </c>
      <c r="F8" s="66">
        <f>แยกชั้นปี!Z8</f>
        <v>26</v>
      </c>
      <c r="G8" s="66"/>
      <c r="H8" s="66"/>
      <c r="I8" s="66">
        <f t="shared" si="0"/>
        <v>26</v>
      </c>
      <c r="J8" s="66">
        <f>แยกชั้นปี!K8</f>
        <v>13</v>
      </c>
      <c r="K8" s="66"/>
      <c r="L8" s="66"/>
      <c r="M8" s="66">
        <f t="shared" si="1"/>
        <v>13</v>
      </c>
      <c r="N8" s="66"/>
      <c r="O8" s="66"/>
      <c r="P8" s="66"/>
      <c r="Q8" s="66"/>
    </row>
    <row r="9" spans="1:17" ht="22.5">
      <c r="A9" s="70"/>
      <c r="B9" s="65">
        <v>4</v>
      </c>
      <c r="C9" s="65" t="s">
        <v>16</v>
      </c>
      <c r="D9" s="65" t="s">
        <v>50</v>
      </c>
      <c r="E9" s="65" t="s">
        <v>0</v>
      </c>
      <c r="F9" s="66">
        <f>แยกชั้นปี!Z9</f>
        <v>377</v>
      </c>
      <c r="G9" s="66">
        <f>แยกชั้นปี!AR9</f>
        <v>21</v>
      </c>
      <c r="H9" s="66"/>
      <c r="I9" s="66">
        <f t="shared" si="0"/>
        <v>398</v>
      </c>
      <c r="J9" s="66">
        <f>แยกชั้นปี!K9</f>
        <v>125</v>
      </c>
      <c r="K9" s="66"/>
      <c r="L9" s="66"/>
      <c r="M9" s="66">
        <f t="shared" si="1"/>
        <v>125</v>
      </c>
      <c r="N9" s="66"/>
      <c r="O9" s="66"/>
      <c r="P9" s="66"/>
      <c r="Q9" s="66"/>
    </row>
    <row r="10" spans="1:17" ht="22.5">
      <c r="A10" s="70"/>
      <c r="B10" s="65">
        <v>5</v>
      </c>
      <c r="C10" s="65" t="s">
        <v>16</v>
      </c>
      <c r="D10" s="65" t="s">
        <v>101</v>
      </c>
      <c r="E10" s="65" t="s">
        <v>0</v>
      </c>
      <c r="F10" s="66">
        <f>แยกชั้นปี!Z10</f>
        <v>79</v>
      </c>
      <c r="G10" s="66"/>
      <c r="H10" s="66"/>
      <c r="I10" s="66">
        <f t="shared" si="0"/>
        <v>79</v>
      </c>
      <c r="J10" s="66">
        <f>แยกชั้นปี!K10</f>
        <v>79</v>
      </c>
      <c r="K10" s="66"/>
      <c r="L10" s="66"/>
      <c r="M10" s="66">
        <f t="shared" si="1"/>
        <v>79</v>
      </c>
      <c r="N10" s="66"/>
      <c r="O10" s="66"/>
      <c r="P10" s="66"/>
      <c r="Q10" s="66"/>
    </row>
    <row r="11" spans="1:17" ht="22.5">
      <c r="A11" s="70"/>
      <c r="B11" s="65">
        <v>6</v>
      </c>
      <c r="C11" s="65" t="s">
        <v>16</v>
      </c>
      <c r="D11" s="65" t="s">
        <v>102</v>
      </c>
      <c r="E11" s="65" t="s">
        <v>0</v>
      </c>
      <c r="F11" s="66">
        <f>แยกชั้นปี!Z11</f>
        <v>50</v>
      </c>
      <c r="G11" s="66"/>
      <c r="H11" s="66"/>
      <c r="I11" s="66">
        <f t="shared" si="0"/>
        <v>50</v>
      </c>
      <c r="J11" s="66">
        <f>แยกชั้นปี!K11</f>
        <v>50</v>
      </c>
      <c r="K11" s="66">
        <f>แยกชั้นปี!AC11</f>
        <v>0</v>
      </c>
      <c r="L11" s="66"/>
      <c r="M11" s="66">
        <f t="shared" si="1"/>
        <v>50</v>
      </c>
      <c r="N11" s="66"/>
      <c r="O11" s="66"/>
      <c r="P11" s="66"/>
      <c r="Q11" s="66"/>
    </row>
    <row r="12" spans="1:17" ht="22.5">
      <c r="A12" s="70"/>
      <c r="B12" s="65">
        <v>7</v>
      </c>
      <c r="C12" s="65" t="s">
        <v>16</v>
      </c>
      <c r="D12" s="65" t="s">
        <v>103</v>
      </c>
      <c r="E12" s="65" t="s">
        <v>0</v>
      </c>
      <c r="F12" s="66">
        <f>แยกชั้นปี!Z12</f>
        <v>24</v>
      </c>
      <c r="G12" s="66"/>
      <c r="H12" s="66"/>
      <c r="I12" s="66">
        <f t="shared" si="0"/>
        <v>24</v>
      </c>
      <c r="J12" s="66">
        <f>แยกชั้นปี!K12</f>
        <v>24</v>
      </c>
      <c r="K12" s="66"/>
      <c r="L12" s="66"/>
      <c r="M12" s="66">
        <f t="shared" si="1"/>
        <v>24</v>
      </c>
      <c r="N12" s="66"/>
      <c r="O12" s="66"/>
      <c r="P12" s="66"/>
      <c r="Q12" s="66"/>
    </row>
    <row r="13" spans="1:17" ht="22.5">
      <c r="A13" s="70"/>
      <c r="B13" s="65">
        <v>8</v>
      </c>
      <c r="C13" s="65" t="s">
        <v>47</v>
      </c>
      <c r="D13" s="65" t="s">
        <v>78</v>
      </c>
      <c r="E13" s="65" t="s">
        <v>0</v>
      </c>
      <c r="F13" s="66">
        <f>แยกชั้นปี!Z13</f>
        <v>26</v>
      </c>
      <c r="G13" s="66">
        <f>แยกชั้นปี!AR13</f>
        <v>2</v>
      </c>
      <c r="H13" s="66"/>
      <c r="I13" s="66">
        <f t="shared" si="0"/>
        <v>28</v>
      </c>
      <c r="J13" s="66">
        <f>แยกชั้นปี!K13</f>
        <v>9</v>
      </c>
      <c r="K13" s="66"/>
      <c r="L13" s="66"/>
      <c r="M13" s="66">
        <f t="shared" si="1"/>
        <v>9</v>
      </c>
      <c r="N13" s="66">
        <v>5</v>
      </c>
      <c r="O13" s="66"/>
      <c r="P13" s="66"/>
      <c r="Q13" s="66">
        <f>SUM(N13:P13)</f>
        <v>5</v>
      </c>
    </row>
    <row r="14" spans="1:17" ht="22.5">
      <c r="A14" s="70"/>
      <c r="B14" s="65">
        <v>9</v>
      </c>
      <c r="C14" s="65" t="s">
        <v>47</v>
      </c>
      <c r="D14" s="65" t="s">
        <v>79</v>
      </c>
      <c r="E14" s="65" t="s">
        <v>0</v>
      </c>
      <c r="F14" s="66">
        <f>แยกชั้นปี!Z14</f>
        <v>23</v>
      </c>
      <c r="G14" s="66">
        <f>แยกชั้นปี!AR14</f>
        <v>40</v>
      </c>
      <c r="H14" s="66"/>
      <c r="I14" s="66">
        <f t="shared" si="0"/>
        <v>63</v>
      </c>
      <c r="J14" s="66">
        <f>แยกชั้นปี!K14</f>
        <v>10</v>
      </c>
      <c r="K14" s="66">
        <f>แยกชั้นปี!AC14</f>
        <v>12</v>
      </c>
      <c r="L14" s="66"/>
      <c r="M14" s="66">
        <f t="shared" si="1"/>
        <v>22</v>
      </c>
      <c r="N14" s="66"/>
      <c r="O14" s="66">
        <v>8</v>
      </c>
      <c r="P14" s="66"/>
      <c r="Q14" s="66">
        <f>SUM(N14:P14)</f>
        <v>8</v>
      </c>
    </row>
    <row r="15" spans="1:17" ht="22.5">
      <c r="A15" s="71"/>
      <c r="B15" s="69">
        <v>10</v>
      </c>
      <c r="C15" s="65" t="s">
        <v>47</v>
      </c>
      <c r="D15" s="65" t="s">
        <v>80</v>
      </c>
      <c r="E15" s="65" t="s">
        <v>0</v>
      </c>
      <c r="F15" s="66">
        <f>แยกชั้นปี!Z15</f>
        <v>104</v>
      </c>
      <c r="G15" s="66">
        <f>แยกชั้นปี!AR15</f>
        <v>17</v>
      </c>
      <c r="H15" s="66"/>
      <c r="I15" s="66">
        <f t="shared" si="0"/>
        <v>121</v>
      </c>
      <c r="J15" s="66">
        <f>แยกชั้นปี!K15</f>
        <v>31</v>
      </c>
      <c r="K15" s="66">
        <f>แยกชั้นปี!AC15</f>
        <v>0</v>
      </c>
      <c r="L15" s="66"/>
      <c r="M15" s="66">
        <f t="shared" si="1"/>
        <v>31</v>
      </c>
      <c r="N15" s="66">
        <v>18</v>
      </c>
      <c r="O15" s="66">
        <v>8</v>
      </c>
      <c r="P15" s="66"/>
      <c r="Q15" s="66">
        <f>SUM(N15:P15)</f>
        <v>26</v>
      </c>
    </row>
    <row r="16" spans="1:17" ht="22.5">
      <c r="A16" s="166" t="s">
        <v>82</v>
      </c>
      <c r="B16" s="166"/>
      <c r="C16" s="166"/>
      <c r="D16" s="166"/>
      <c r="E16" s="166"/>
      <c r="F16" s="129">
        <f>SUM(F6:F15)</f>
        <v>919</v>
      </c>
      <c r="G16" s="129">
        <f aca="true" t="shared" si="2" ref="G16:Q16">SUM(G6:G15)</f>
        <v>151</v>
      </c>
      <c r="H16" s="129"/>
      <c r="I16" s="129">
        <f t="shared" si="2"/>
        <v>1070</v>
      </c>
      <c r="J16" s="129">
        <f t="shared" si="2"/>
        <v>408</v>
      </c>
      <c r="K16" s="129">
        <f t="shared" si="2"/>
        <v>22</v>
      </c>
      <c r="L16" s="129"/>
      <c r="M16" s="129">
        <f t="shared" si="2"/>
        <v>430</v>
      </c>
      <c r="N16" s="129">
        <f t="shared" si="2"/>
        <v>75</v>
      </c>
      <c r="O16" s="129">
        <f t="shared" si="2"/>
        <v>21</v>
      </c>
      <c r="P16" s="129"/>
      <c r="Q16" s="129">
        <f t="shared" si="2"/>
        <v>96</v>
      </c>
    </row>
    <row r="17" spans="1:17" ht="22.5">
      <c r="A17" s="130" t="s">
        <v>104</v>
      </c>
      <c r="B17" s="67"/>
      <c r="C17" s="67"/>
      <c r="D17" s="67"/>
      <c r="E17" s="67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</row>
    <row r="18" spans="1:17" ht="22.5">
      <c r="A18" s="69"/>
      <c r="B18" s="65">
        <v>1</v>
      </c>
      <c r="C18" s="65" t="s">
        <v>14</v>
      </c>
      <c r="D18" s="65" t="s">
        <v>20</v>
      </c>
      <c r="E18" s="65" t="s">
        <v>0</v>
      </c>
      <c r="F18" s="66">
        <f>แยกชั้นปี!Z18</f>
        <v>572</v>
      </c>
      <c r="G18" s="66"/>
      <c r="H18" s="66"/>
      <c r="I18" s="66">
        <f aca="true" t="shared" si="3" ref="I18:I32">SUM(F18:H18)</f>
        <v>572</v>
      </c>
      <c r="J18" s="66">
        <f>แยกชั้นปี!K18</f>
        <v>105</v>
      </c>
      <c r="K18" s="66"/>
      <c r="L18" s="66"/>
      <c r="M18" s="66">
        <f aca="true" t="shared" si="4" ref="M18:M32">SUM(J18:L18)</f>
        <v>105</v>
      </c>
      <c r="N18" s="66">
        <v>101</v>
      </c>
      <c r="O18" s="66"/>
      <c r="P18" s="66"/>
      <c r="Q18" s="66">
        <f>SUM(N18:P18)</f>
        <v>101</v>
      </c>
    </row>
    <row r="19" spans="1:17" ht="22.5">
      <c r="A19" s="70"/>
      <c r="B19" s="65">
        <v>2</v>
      </c>
      <c r="C19" s="65" t="s">
        <v>14</v>
      </c>
      <c r="D19" s="65" t="s">
        <v>15</v>
      </c>
      <c r="E19" s="65" t="s">
        <v>0</v>
      </c>
      <c r="F19" s="66">
        <f>แยกชั้นปี!Z19</f>
        <v>676</v>
      </c>
      <c r="G19" s="66"/>
      <c r="H19" s="66"/>
      <c r="I19" s="66">
        <f t="shared" si="3"/>
        <v>676</v>
      </c>
      <c r="J19" s="66">
        <f>แยกชั้นปี!K19</f>
        <v>87</v>
      </c>
      <c r="K19" s="66"/>
      <c r="L19" s="66"/>
      <c r="M19" s="66">
        <f t="shared" si="4"/>
        <v>87</v>
      </c>
      <c r="N19" s="66">
        <v>70</v>
      </c>
      <c r="O19" s="66"/>
      <c r="P19" s="66"/>
      <c r="Q19" s="66">
        <f>SUM(N19:P19)</f>
        <v>70</v>
      </c>
    </row>
    <row r="20" spans="1:17" ht="22.5">
      <c r="A20" s="70"/>
      <c r="B20" s="65">
        <v>3</v>
      </c>
      <c r="C20" s="65" t="s">
        <v>14</v>
      </c>
      <c r="D20" s="65" t="s">
        <v>27</v>
      </c>
      <c r="E20" s="65" t="s">
        <v>0</v>
      </c>
      <c r="F20" s="66">
        <f>แยกชั้นปี!Z20</f>
        <v>498</v>
      </c>
      <c r="G20" s="66"/>
      <c r="H20" s="66"/>
      <c r="I20" s="66">
        <f t="shared" si="3"/>
        <v>498</v>
      </c>
      <c r="J20" s="66">
        <f>แยกชั้นปี!K20</f>
        <v>95</v>
      </c>
      <c r="K20" s="66"/>
      <c r="L20" s="66"/>
      <c r="M20" s="66">
        <f t="shared" si="4"/>
        <v>95</v>
      </c>
      <c r="N20" s="66">
        <v>72</v>
      </c>
      <c r="O20" s="66"/>
      <c r="P20" s="66"/>
      <c r="Q20" s="66">
        <f>SUM(N20:P20)</f>
        <v>72</v>
      </c>
    </row>
    <row r="21" spans="1:17" ht="22.5">
      <c r="A21" s="70"/>
      <c r="B21" s="65">
        <v>4</v>
      </c>
      <c r="C21" s="65" t="s">
        <v>14</v>
      </c>
      <c r="D21" s="65" t="s">
        <v>26</v>
      </c>
      <c r="E21" s="65" t="s">
        <v>0</v>
      </c>
      <c r="F21" s="66">
        <f>แยกชั้นปี!Z21</f>
        <v>620</v>
      </c>
      <c r="G21" s="66"/>
      <c r="H21" s="66"/>
      <c r="I21" s="66">
        <f t="shared" si="3"/>
        <v>620</v>
      </c>
      <c r="J21" s="66">
        <f>แยกชั้นปี!K21</f>
        <v>90</v>
      </c>
      <c r="K21" s="66"/>
      <c r="L21" s="66"/>
      <c r="M21" s="66">
        <f t="shared" si="4"/>
        <v>90</v>
      </c>
      <c r="N21" s="66">
        <v>77</v>
      </c>
      <c r="O21" s="66"/>
      <c r="P21" s="66"/>
      <c r="Q21" s="66">
        <f>SUM(N21:P21)</f>
        <v>77</v>
      </c>
    </row>
    <row r="22" spans="1:17" ht="22.5">
      <c r="A22" s="70"/>
      <c r="B22" s="65">
        <v>5</v>
      </c>
      <c r="C22" s="65" t="s">
        <v>14</v>
      </c>
      <c r="D22" s="65" t="s">
        <v>48</v>
      </c>
      <c r="E22" s="65" t="s">
        <v>0</v>
      </c>
      <c r="F22" s="66">
        <f>แยกชั้นปี!Z22</f>
        <v>664</v>
      </c>
      <c r="G22" s="66"/>
      <c r="H22" s="66"/>
      <c r="I22" s="66">
        <f t="shared" si="3"/>
        <v>664</v>
      </c>
      <c r="J22" s="66">
        <f>แยกชั้นปี!K22</f>
        <v>102</v>
      </c>
      <c r="K22" s="66"/>
      <c r="L22" s="66"/>
      <c r="M22" s="66">
        <f t="shared" si="4"/>
        <v>102</v>
      </c>
      <c r="N22" s="66"/>
      <c r="O22" s="66"/>
      <c r="P22" s="66"/>
      <c r="Q22" s="66"/>
    </row>
    <row r="23" spans="1:17" ht="22.5">
      <c r="A23" s="70"/>
      <c r="B23" s="65">
        <v>6</v>
      </c>
      <c r="C23" s="65" t="s">
        <v>14</v>
      </c>
      <c r="D23" s="65" t="s">
        <v>68</v>
      </c>
      <c r="E23" s="65" t="s">
        <v>0</v>
      </c>
      <c r="F23" s="66">
        <f>แยกชั้นปี!Z23</f>
        <v>706</v>
      </c>
      <c r="G23" s="66"/>
      <c r="H23" s="66"/>
      <c r="I23" s="66">
        <f t="shared" si="3"/>
        <v>706</v>
      </c>
      <c r="J23" s="66">
        <f>แยกชั้นปี!K23</f>
        <v>106</v>
      </c>
      <c r="K23" s="66"/>
      <c r="L23" s="66"/>
      <c r="M23" s="66">
        <f t="shared" si="4"/>
        <v>106</v>
      </c>
      <c r="N23" s="66"/>
      <c r="O23" s="66"/>
      <c r="P23" s="66"/>
      <c r="Q23" s="66"/>
    </row>
    <row r="24" spans="1:17" ht="22.5">
      <c r="A24" s="70"/>
      <c r="B24" s="65">
        <v>7</v>
      </c>
      <c r="C24" s="65" t="s">
        <v>14</v>
      </c>
      <c r="D24" s="65" t="s">
        <v>69</v>
      </c>
      <c r="E24" s="65" t="s">
        <v>0</v>
      </c>
      <c r="F24" s="66">
        <f>แยกชั้นปี!Z24</f>
        <v>604</v>
      </c>
      <c r="G24" s="66"/>
      <c r="H24" s="66"/>
      <c r="I24" s="66">
        <f t="shared" si="3"/>
        <v>604</v>
      </c>
      <c r="J24" s="66">
        <f>แยกชั้นปี!K24</f>
        <v>102</v>
      </c>
      <c r="K24" s="66"/>
      <c r="L24" s="66"/>
      <c r="M24" s="66">
        <f t="shared" si="4"/>
        <v>102</v>
      </c>
      <c r="N24" s="66"/>
      <c r="O24" s="66"/>
      <c r="P24" s="66"/>
      <c r="Q24" s="66"/>
    </row>
    <row r="25" spans="1:17" ht="22.5">
      <c r="A25" s="70"/>
      <c r="B25" s="65">
        <v>8</v>
      </c>
      <c r="C25" s="65" t="s">
        <v>14</v>
      </c>
      <c r="D25" s="65" t="s">
        <v>8</v>
      </c>
      <c r="E25" s="65" t="s">
        <v>0</v>
      </c>
      <c r="F25" s="66">
        <f>แยกชั้นปี!Z25</f>
        <v>437</v>
      </c>
      <c r="G25" s="66"/>
      <c r="H25" s="66"/>
      <c r="I25" s="66">
        <f t="shared" si="3"/>
        <v>437</v>
      </c>
      <c r="J25" s="66">
        <f>แยกชั้นปี!K25</f>
        <v>94</v>
      </c>
      <c r="K25" s="66"/>
      <c r="L25" s="66"/>
      <c r="M25" s="66">
        <f t="shared" si="4"/>
        <v>94</v>
      </c>
      <c r="N25" s="66"/>
      <c r="O25" s="66"/>
      <c r="P25" s="66"/>
      <c r="Q25" s="66"/>
    </row>
    <row r="26" spans="1:17" ht="22.5">
      <c r="A26" s="70"/>
      <c r="B26" s="65">
        <v>9</v>
      </c>
      <c r="C26" s="65" t="s">
        <v>14</v>
      </c>
      <c r="D26" s="65" t="s">
        <v>57</v>
      </c>
      <c r="E26" s="65" t="s">
        <v>0</v>
      </c>
      <c r="F26" s="66">
        <f>แยกชั้นปี!Z26</f>
        <v>246</v>
      </c>
      <c r="G26" s="66"/>
      <c r="H26" s="66"/>
      <c r="I26" s="66">
        <f t="shared" si="3"/>
        <v>246</v>
      </c>
      <c r="J26" s="66">
        <f>แยกชั้นปี!K26</f>
        <v>125</v>
      </c>
      <c r="K26" s="66"/>
      <c r="L26" s="66"/>
      <c r="M26" s="66">
        <f t="shared" si="4"/>
        <v>125</v>
      </c>
      <c r="N26" s="66"/>
      <c r="O26" s="66"/>
      <c r="P26" s="66"/>
      <c r="Q26" s="66"/>
    </row>
    <row r="27" spans="1:17" ht="22.5">
      <c r="A27" s="70"/>
      <c r="B27" s="65">
        <v>10</v>
      </c>
      <c r="C27" s="65" t="s">
        <v>14</v>
      </c>
      <c r="D27" s="65" t="s">
        <v>58</v>
      </c>
      <c r="E27" s="65" t="s">
        <v>0</v>
      </c>
      <c r="F27" s="66">
        <f>แยกชั้นปี!Z27</f>
        <v>85</v>
      </c>
      <c r="G27" s="66"/>
      <c r="H27" s="66"/>
      <c r="I27" s="66">
        <f t="shared" si="3"/>
        <v>85</v>
      </c>
      <c r="J27" s="66">
        <f>แยกชั้นปี!K27</f>
        <v>38</v>
      </c>
      <c r="K27" s="66"/>
      <c r="L27" s="66"/>
      <c r="M27" s="66">
        <f t="shared" si="4"/>
        <v>38</v>
      </c>
      <c r="N27" s="66"/>
      <c r="O27" s="66"/>
      <c r="P27" s="66"/>
      <c r="Q27" s="66"/>
    </row>
    <row r="28" spans="1:17" ht="22.5">
      <c r="A28" s="70"/>
      <c r="B28" s="158">
        <v>11</v>
      </c>
      <c r="C28" s="158" t="s">
        <v>29</v>
      </c>
      <c r="D28" s="158" t="s">
        <v>32</v>
      </c>
      <c r="E28" s="158" t="s">
        <v>29</v>
      </c>
      <c r="F28" s="133"/>
      <c r="G28" s="133"/>
      <c r="H28" s="66">
        <f>แยกชั้นปี!AR28</f>
        <v>142</v>
      </c>
      <c r="I28" s="66">
        <f t="shared" si="3"/>
        <v>142</v>
      </c>
      <c r="J28" s="66"/>
      <c r="K28" s="66"/>
      <c r="L28" s="66">
        <f>แยกชั้นปี!AC28</f>
        <v>142</v>
      </c>
      <c r="M28" s="66">
        <f t="shared" si="4"/>
        <v>142</v>
      </c>
      <c r="N28" s="66"/>
      <c r="O28" s="66"/>
      <c r="P28" s="66">
        <v>176</v>
      </c>
      <c r="Q28" s="66">
        <f>SUM(N28:P28)</f>
        <v>176</v>
      </c>
    </row>
    <row r="29" spans="1:17" ht="22.5">
      <c r="A29" s="70"/>
      <c r="B29" s="158">
        <v>12</v>
      </c>
      <c r="C29" s="158" t="s">
        <v>40</v>
      </c>
      <c r="D29" s="158" t="s">
        <v>31</v>
      </c>
      <c r="E29" s="158" t="s">
        <v>30</v>
      </c>
      <c r="F29" s="133"/>
      <c r="G29" s="133"/>
      <c r="H29" s="66">
        <f>แยกชั้นปี!AR29</f>
        <v>40</v>
      </c>
      <c r="I29" s="66">
        <f t="shared" si="3"/>
        <v>40</v>
      </c>
      <c r="J29" s="66"/>
      <c r="K29" s="66"/>
      <c r="L29" s="66">
        <f>แยกชั้นปี!AC29</f>
        <v>10</v>
      </c>
      <c r="M29" s="66">
        <f t="shared" si="4"/>
        <v>10</v>
      </c>
      <c r="N29" s="66"/>
      <c r="O29" s="66"/>
      <c r="P29" s="66">
        <v>16</v>
      </c>
      <c r="Q29" s="66">
        <f>SUM(N29:P29)</f>
        <v>16</v>
      </c>
    </row>
    <row r="30" spans="1:17" ht="22.5">
      <c r="A30" s="70"/>
      <c r="B30" s="158">
        <v>13</v>
      </c>
      <c r="C30" s="158" t="s">
        <v>40</v>
      </c>
      <c r="D30" s="158" t="s">
        <v>33</v>
      </c>
      <c r="E30" s="158" t="s">
        <v>30</v>
      </c>
      <c r="F30" s="133"/>
      <c r="G30" s="133"/>
      <c r="H30" s="66">
        <f>แยกชั้นปี!AR30</f>
        <v>23</v>
      </c>
      <c r="I30" s="66">
        <f t="shared" si="3"/>
        <v>23</v>
      </c>
      <c r="J30" s="66"/>
      <c r="K30" s="66"/>
      <c r="L30" s="66">
        <f>แยกชั้นปี!AC30</f>
        <v>10</v>
      </c>
      <c r="M30" s="66">
        <f t="shared" si="4"/>
        <v>10</v>
      </c>
      <c r="N30" s="66"/>
      <c r="O30" s="66"/>
      <c r="P30" s="66">
        <v>4</v>
      </c>
      <c r="Q30" s="66">
        <f>SUM(N30:P30)</f>
        <v>4</v>
      </c>
    </row>
    <row r="31" spans="1:17" ht="22.5">
      <c r="A31" s="70"/>
      <c r="B31" s="158">
        <v>14</v>
      </c>
      <c r="C31" s="158" t="s">
        <v>40</v>
      </c>
      <c r="D31" s="158" t="s">
        <v>86</v>
      </c>
      <c r="E31" s="158" t="s">
        <v>30</v>
      </c>
      <c r="F31" s="133"/>
      <c r="G31" s="133"/>
      <c r="H31" s="66">
        <f>แยกชั้นปี!AR31</f>
        <v>16</v>
      </c>
      <c r="I31" s="66">
        <f t="shared" si="3"/>
        <v>16</v>
      </c>
      <c r="J31" s="66"/>
      <c r="K31" s="66"/>
      <c r="L31" s="66">
        <f>แยกชั้นปี!AC31</f>
        <v>5</v>
      </c>
      <c r="M31" s="66">
        <f t="shared" si="4"/>
        <v>5</v>
      </c>
      <c r="N31" s="66"/>
      <c r="O31" s="66"/>
      <c r="P31" s="66"/>
      <c r="Q31" s="66"/>
    </row>
    <row r="32" spans="1:17" ht="22.5">
      <c r="A32" s="71"/>
      <c r="B32" s="158">
        <v>15</v>
      </c>
      <c r="C32" s="158" t="s">
        <v>59</v>
      </c>
      <c r="D32" s="158" t="s">
        <v>31</v>
      </c>
      <c r="E32" s="158" t="s">
        <v>60</v>
      </c>
      <c r="F32" s="133"/>
      <c r="G32" s="133"/>
      <c r="H32" s="66">
        <f>แยกชั้นปี!AR32</f>
        <v>27</v>
      </c>
      <c r="I32" s="66">
        <f t="shared" si="3"/>
        <v>27</v>
      </c>
      <c r="J32" s="66"/>
      <c r="K32" s="66"/>
      <c r="L32" s="66">
        <f>แยกชั้นปี!AC32</f>
        <v>9</v>
      </c>
      <c r="M32" s="66">
        <f t="shared" si="4"/>
        <v>9</v>
      </c>
      <c r="N32" s="66"/>
      <c r="O32" s="66"/>
      <c r="P32" s="66"/>
      <c r="Q32" s="66"/>
    </row>
    <row r="33" spans="1:17" ht="22.5">
      <c r="A33" s="166" t="s">
        <v>105</v>
      </c>
      <c r="B33" s="166"/>
      <c r="C33" s="166"/>
      <c r="D33" s="166"/>
      <c r="E33" s="166"/>
      <c r="F33" s="129">
        <f>SUM(F18:F32)</f>
        <v>5108</v>
      </c>
      <c r="G33" s="129"/>
      <c r="H33" s="129">
        <f aca="true" t="shared" si="5" ref="H33:Q33">SUM(H18:H32)</f>
        <v>248</v>
      </c>
      <c r="I33" s="129">
        <f t="shared" si="5"/>
        <v>5356</v>
      </c>
      <c r="J33" s="129">
        <f t="shared" si="5"/>
        <v>944</v>
      </c>
      <c r="K33" s="129">
        <f t="shared" si="5"/>
        <v>0</v>
      </c>
      <c r="L33" s="129">
        <f t="shared" si="5"/>
        <v>176</v>
      </c>
      <c r="M33" s="129">
        <f t="shared" si="5"/>
        <v>1120</v>
      </c>
      <c r="N33" s="129">
        <f t="shared" si="5"/>
        <v>320</v>
      </c>
      <c r="O33" s="129"/>
      <c r="P33" s="129">
        <f t="shared" si="5"/>
        <v>196</v>
      </c>
      <c r="Q33" s="129">
        <f t="shared" si="5"/>
        <v>516</v>
      </c>
    </row>
    <row r="34" spans="1:17" ht="22.5">
      <c r="A34" s="130" t="s">
        <v>106</v>
      </c>
      <c r="B34" s="67"/>
      <c r="C34" s="67"/>
      <c r="D34" s="67"/>
      <c r="E34" s="67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</row>
    <row r="35" spans="1:17" ht="22.5">
      <c r="A35" s="69"/>
      <c r="B35" s="65">
        <v>1</v>
      </c>
      <c r="C35" s="65" t="s">
        <v>17</v>
      </c>
      <c r="D35" s="65" t="s">
        <v>22</v>
      </c>
      <c r="E35" s="65" t="s">
        <v>0</v>
      </c>
      <c r="F35" s="66">
        <f>แยกชั้นปี!Z35</f>
        <v>241</v>
      </c>
      <c r="G35" s="66">
        <f>แยกชั้นปี!AR35</f>
        <v>57</v>
      </c>
      <c r="H35" s="66"/>
      <c r="I35" s="66">
        <f aca="true" t="shared" si="6" ref="I35:I44">SUM(F35:H35)</f>
        <v>298</v>
      </c>
      <c r="J35" s="66">
        <f>แยกชั้นปี!K35</f>
        <v>76</v>
      </c>
      <c r="K35" s="66">
        <f>แยกชั้นปี!AC35</f>
        <v>19</v>
      </c>
      <c r="L35" s="66"/>
      <c r="M35" s="66">
        <f aca="true" t="shared" si="7" ref="M35:M44">SUM(J35:L35)</f>
        <v>95</v>
      </c>
      <c r="N35" s="66">
        <v>23</v>
      </c>
      <c r="O35" s="66">
        <v>9</v>
      </c>
      <c r="P35" s="66"/>
      <c r="Q35" s="66">
        <f>SUM(N35:P35)</f>
        <v>32</v>
      </c>
    </row>
    <row r="36" spans="1:17" ht="22.5">
      <c r="A36" s="70"/>
      <c r="B36" s="65">
        <v>2</v>
      </c>
      <c r="C36" s="65" t="s">
        <v>17</v>
      </c>
      <c r="D36" s="65" t="s">
        <v>23</v>
      </c>
      <c r="E36" s="65" t="s">
        <v>0</v>
      </c>
      <c r="F36" s="66">
        <f>แยกชั้นปี!Z36</f>
        <v>101</v>
      </c>
      <c r="G36" s="66">
        <f>แยกชั้นปี!AR36</f>
        <v>7</v>
      </c>
      <c r="H36" s="66"/>
      <c r="I36" s="66">
        <f t="shared" si="6"/>
        <v>108</v>
      </c>
      <c r="J36" s="66">
        <f>แยกชั้นปี!K36</f>
        <v>43</v>
      </c>
      <c r="K36" s="66"/>
      <c r="L36" s="66"/>
      <c r="M36" s="66">
        <f t="shared" si="7"/>
        <v>43</v>
      </c>
      <c r="N36" s="66">
        <v>7</v>
      </c>
      <c r="O36" s="66"/>
      <c r="P36" s="66"/>
      <c r="Q36" s="66">
        <f>SUM(N36:P36)</f>
        <v>7</v>
      </c>
    </row>
    <row r="37" spans="1:17" ht="22.5">
      <c r="A37" s="70"/>
      <c r="B37" s="65">
        <v>3</v>
      </c>
      <c r="C37" s="65" t="s">
        <v>17</v>
      </c>
      <c r="D37" s="65" t="s">
        <v>24</v>
      </c>
      <c r="E37" s="65" t="s">
        <v>0</v>
      </c>
      <c r="F37" s="66">
        <f>แยกชั้นปี!Z37</f>
        <v>69</v>
      </c>
      <c r="G37" s="66"/>
      <c r="H37" s="66"/>
      <c r="I37" s="66">
        <f t="shared" si="6"/>
        <v>69</v>
      </c>
      <c r="J37" s="66">
        <f>แยกชั้นปี!K37</f>
        <v>41</v>
      </c>
      <c r="K37" s="66"/>
      <c r="L37" s="66"/>
      <c r="M37" s="66">
        <f t="shared" si="7"/>
        <v>41</v>
      </c>
      <c r="N37" s="66">
        <v>6</v>
      </c>
      <c r="O37" s="66"/>
      <c r="P37" s="66"/>
      <c r="Q37" s="66">
        <f>SUM(N37:P37)</f>
        <v>6</v>
      </c>
    </row>
    <row r="38" spans="1:17" ht="22.5">
      <c r="A38" s="70"/>
      <c r="B38" s="65">
        <v>4</v>
      </c>
      <c r="C38" s="65" t="s">
        <v>17</v>
      </c>
      <c r="D38" s="65" t="s">
        <v>18</v>
      </c>
      <c r="E38" s="65" t="s">
        <v>0</v>
      </c>
      <c r="F38" s="66">
        <f>แยกชั้นปี!Z38</f>
        <v>250</v>
      </c>
      <c r="G38" s="66">
        <f>แยกชั้นปี!AR38</f>
        <v>49</v>
      </c>
      <c r="H38" s="66"/>
      <c r="I38" s="66">
        <f t="shared" si="6"/>
        <v>299</v>
      </c>
      <c r="J38" s="66">
        <f>แยกชั้นปี!K38</f>
        <v>95</v>
      </c>
      <c r="K38" s="66">
        <f>แยกชั้นปี!AC38</f>
        <v>22</v>
      </c>
      <c r="L38" s="66"/>
      <c r="M38" s="66">
        <f t="shared" si="7"/>
        <v>117</v>
      </c>
      <c r="N38" s="66">
        <v>12</v>
      </c>
      <c r="O38" s="66"/>
      <c r="P38" s="66"/>
      <c r="Q38" s="66">
        <f>SUM(N38:P38)</f>
        <v>12</v>
      </c>
    </row>
    <row r="39" spans="1:17" ht="22.5">
      <c r="A39" s="70"/>
      <c r="B39" s="65">
        <v>5</v>
      </c>
      <c r="C39" s="65" t="s">
        <v>17</v>
      </c>
      <c r="D39" s="65" t="s">
        <v>37</v>
      </c>
      <c r="E39" s="65" t="s">
        <v>0</v>
      </c>
      <c r="F39" s="66"/>
      <c r="G39" s="66">
        <f>แยกชั้นปี!AR39</f>
        <v>87</v>
      </c>
      <c r="H39" s="66"/>
      <c r="I39" s="66">
        <f t="shared" si="6"/>
        <v>87</v>
      </c>
      <c r="J39" s="66"/>
      <c r="K39" s="66">
        <f>แยกชั้นปี!AC39</f>
        <v>31</v>
      </c>
      <c r="L39" s="66"/>
      <c r="M39" s="66">
        <f t="shared" si="7"/>
        <v>31</v>
      </c>
      <c r="N39" s="66"/>
      <c r="O39" s="66">
        <v>49</v>
      </c>
      <c r="P39" s="66"/>
      <c r="Q39" s="66">
        <f>SUM(N39:P39)</f>
        <v>49</v>
      </c>
    </row>
    <row r="40" spans="1:17" ht="22.5">
      <c r="A40" s="70"/>
      <c r="B40" s="65">
        <v>6</v>
      </c>
      <c r="C40" s="65" t="s">
        <v>17</v>
      </c>
      <c r="D40" s="65" t="s">
        <v>108</v>
      </c>
      <c r="E40" s="65" t="s">
        <v>0</v>
      </c>
      <c r="F40" s="66">
        <f>แยกชั้นปี!Z40</f>
        <v>26</v>
      </c>
      <c r="G40" s="66"/>
      <c r="H40" s="66"/>
      <c r="I40" s="66">
        <f t="shared" si="6"/>
        <v>26</v>
      </c>
      <c r="J40" s="66">
        <f>แยกชั้นปี!K40</f>
        <v>26</v>
      </c>
      <c r="K40" s="66"/>
      <c r="L40" s="66"/>
      <c r="M40" s="66">
        <f t="shared" si="7"/>
        <v>26</v>
      </c>
      <c r="N40" s="66"/>
      <c r="O40" s="66"/>
      <c r="P40" s="66"/>
      <c r="Q40" s="66"/>
    </row>
    <row r="41" spans="1:17" ht="22.5">
      <c r="A41" s="70"/>
      <c r="B41" s="158">
        <v>7</v>
      </c>
      <c r="C41" s="158" t="s">
        <v>17</v>
      </c>
      <c r="D41" s="158" t="s">
        <v>109</v>
      </c>
      <c r="E41" s="158" t="s">
        <v>0</v>
      </c>
      <c r="F41" s="66">
        <f>แยกชั้นปี!Z41</f>
        <v>14</v>
      </c>
      <c r="G41" s="66">
        <f>แยกชั้นปี!AR41</f>
        <v>2</v>
      </c>
      <c r="H41" s="66"/>
      <c r="I41" s="66">
        <f t="shared" si="6"/>
        <v>16</v>
      </c>
      <c r="J41" s="66">
        <f>แยกชั้นปี!K41</f>
        <v>14</v>
      </c>
      <c r="K41" s="66">
        <f>แยกชั้นปี!AC41</f>
        <v>2</v>
      </c>
      <c r="L41" s="66"/>
      <c r="M41" s="66">
        <f t="shared" si="7"/>
        <v>16</v>
      </c>
      <c r="N41" s="66"/>
      <c r="O41" s="66"/>
      <c r="P41" s="66"/>
      <c r="Q41" s="66"/>
    </row>
    <row r="42" spans="1:17" ht="22.5">
      <c r="A42" s="70"/>
      <c r="B42" s="158">
        <v>8</v>
      </c>
      <c r="C42" s="158" t="s">
        <v>46</v>
      </c>
      <c r="D42" s="158" t="s">
        <v>38</v>
      </c>
      <c r="E42" s="158" t="s">
        <v>30</v>
      </c>
      <c r="F42" s="133"/>
      <c r="G42" s="66"/>
      <c r="H42" s="66">
        <v>15</v>
      </c>
      <c r="I42" s="66">
        <f t="shared" si="6"/>
        <v>15</v>
      </c>
      <c r="J42" s="66"/>
      <c r="K42" s="66"/>
      <c r="L42" s="66">
        <f>แยกชั้นปี!AC42</f>
        <v>3</v>
      </c>
      <c r="M42" s="66">
        <f t="shared" si="7"/>
        <v>3</v>
      </c>
      <c r="N42" s="66"/>
      <c r="O42" s="66"/>
      <c r="P42" s="66"/>
      <c r="Q42" s="66"/>
    </row>
    <row r="43" spans="1:17" ht="22.5">
      <c r="A43" s="70"/>
      <c r="B43" s="158">
        <v>9</v>
      </c>
      <c r="C43" s="158" t="s">
        <v>41</v>
      </c>
      <c r="D43" s="158" t="s">
        <v>34</v>
      </c>
      <c r="E43" s="158" t="s">
        <v>0</v>
      </c>
      <c r="F43" s="133">
        <f>แยกชั้นปี!Z43</f>
        <v>18</v>
      </c>
      <c r="G43" s="66"/>
      <c r="H43" s="66"/>
      <c r="I43" s="66">
        <f t="shared" si="6"/>
        <v>18</v>
      </c>
      <c r="J43" s="66">
        <f>แยกชั้นปี!K43</f>
        <v>4</v>
      </c>
      <c r="K43" s="66"/>
      <c r="L43" s="66"/>
      <c r="M43" s="66">
        <f t="shared" si="7"/>
        <v>4</v>
      </c>
      <c r="N43" s="66">
        <v>3</v>
      </c>
      <c r="O43" s="66"/>
      <c r="P43" s="66"/>
      <c r="Q43" s="66">
        <f>SUM(N43:P43)</f>
        <v>3</v>
      </c>
    </row>
    <row r="44" spans="1:17" ht="22.5">
      <c r="A44" s="71"/>
      <c r="B44" s="158">
        <v>10</v>
      </c>
      <c r="C44" s="158" t="s">
        <v>41</v>
      </c>
      <c r="D44" s="158" t="s">
        <v>71</v>
      </c>
      <c r="E44" s="158" t="s">
        <v>0</v>
      </c>
      <c r="F44" s="133">
        <f>แยกชั้นปี!Z44</f>
        <v>28</v>
      </c>
      <c r="G44" s="66">
        <f>แยกชั้นปี!AR44</f>
        <v>9</v>
      </c>
      <c r="H44" s="66"/>
      <c r="I44" s="66">
        <f t="shared" si="6"/>
        <v>37</v>
      </c>
      <c r="J44" s="66">
        <f>แยกชั้นปี!K44</f>
        <v>9</v>
      </c>
      <c r="K44" s="66"/>
      <c r="L44" s="66"/>
      <c r="M44" s="66">
        <f t="shared" si="7"/>
        <v>9</v>
      </c>
      <c r="N44" s="66"/>
      <c r="O44" s="66"/>
      <c r="P44" s="66"/>
      <c r="Q44" s="66"/>
    </row>
    <row r="45" spans="1:17" ht="22.5">
      <c r="A45" s="166" t="s">
        <v>107</v>
      </c>
      <c r="B45" s="166"/>
      <c r="C45" s="166"/>
      <c r="D45" s="166"/>
      <c r="E45" s="166"/>
      <c r="F45" s="129">
        <f>SUM(F35:F44)</f>
        <v>747</v>
      </c>
      <c r="G45" s="129">
        <f aca="true" t="shared" si="8" ref="G45:Q45">SUM(G35:G44)</f>
        <v>211</v>
      </c>
      <c r="H45" s="129">
        <f t="shared" si="8"/>
        <v>15</v>
      </c>
      <c r="I45" s="129">
        <f t="shared" si="8"/>
        <v>973</v>
      </c>
      <c r="J45" s="129">
        <f t="shared" si="8"/>
        <v>308</v>
      </c>
      <c r="K45" s="129">
        <f t="shared" si="8"/>
        <v>74</v>
      </c>
      <c r="L45" s="129">
        <f t="shared" si="8"/>
        <v>3</v>
      </c>
      <c r="M45" s="129">
        <f t="shared" si="8"/>
        <v>385</v>
      </c>
      <c r="N45" s="129">
        <f t="shared" si="8"/>
        <v>51</v>
      </c>
      <c r="O45" s="129">
        <f t="shared" si="8"/>
        <v>58</v>
      </c>
      <c r="P45" s="129"/>
      <c r="Q45" s="129">
        <f t="shared" si="8"/>
        <v>109</v>
      </c>
    </row>
    <row r="46" spans="1:17" ht="22.5">
      <c r="A46" s="130" t="s">
        <v>113</v>
      </c>
      <c r="B46" s="67"/>
      <c r="C46" s="67"/>
      <c r="D46" s="67"/>
      <c r="E46" s="67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</row>
    <row r="47" spans="1:17" ht="22.5">
      <c r="A47" s="69"/>
      <c r="B47" s="71">
        <v>1</v>
      </c>
      <c r="C47" s="71" t="s">
        <v>19</v>
      </c>
      <c r="D47" s="71" t="s">
        <v>56</v>
      </c>
      <c r="E47" s="71" t="s">
        <v>0</v>
      </c>
      <c r="F47" s="66">
        <f>แยกชั้นปี!Z47</f>
        <v>171</v>
      </c>
      <c r="G47" s="66">
        <f>แยกชั้นปี!AR47</f>
        <v>2</v>
      </c>
      <c r="H47" s="66"/>
      <c r="I47" s="66">
        <f aca="true" t="shared" si="9" ref="I47:I55">SUM(F47:H47)</f>
        <v>173</v>
      </c>
      <c r="J47" s="66">
        <f>แยกชั้นปี!K47</f>
        <v>65</v>
      </c>
      <c r="K47" s="66">
        <f>แยกชั้นปี!AC47</f>
        <v>0</v>
      </c>
      <c r="L47" s="66"/>
      <c r="M47" s="66">
        <f aca="true" t="shared" si="10" ref="M47:M55">SUM(J47:L47)</f>
        <v>65</v>
      </c>
      <c r="N47" s="66">
        <v>13</v>
      </c>
      <c r="O47" s="66"/>
      <c r="P47" s="66"/>
      <c r="Q47" s="66">
        <f>SUM(N47:P47)</f>
        <v>13</v>
      </c>
    </row>
    <row r="48" spans="1:17" ht="22.5">
      <c r="A48" s="70"/>
      <c r="B48" s="65">
        <v>2</v>
      </c>
      <c r="C48" s="65" t="s">
        <v>19</v>
      </c>
      <c r="D48" s="65" t="s">
        <v>94</v>
      </c>
      <c r="E48" s="65" t="s">
        <v>0</v>
      </c>
      <c r="F48" s="66">
        <f>แยกชั้นปี!Z48</f>
        <v>143</v>
      </c>
      <c r="G48" s="66">
        <f>แยกชั้นปี!AR48</f>
        <v>69</v>
      </c>
      <c r="H48" s="66"/>
      <c r="I48" s="66">
        <f t="shared" si="9"/>
        <v>212</v>
      </c>
      <c r="J48" s="66">
        <f>แยกชั้นปี!K48</f>
        <v>59</v>
      </c>
      <c r="K48" s="66">
        <f>แยกชั้นปี!AC48</f>
        <v>16</v>
      </c>
      <c r="L48" s="66"/>
      <c r="M48" s="66">
        <f t="shared" si="10"/>
        <v>75</v>
      </c>
      <c r="N48" s="66">
        <v>9</v>
      </c>
      <c r="O48" s="66">
        <v>13</v>
      </c>
      <c r="P48" s="66"/>
      <c r="Q48" s="66">
        <f>SUM(N48:P48)</f>
        <v>22</v>
      </c>
    </row>
    <row r="49" spans="1:17" ht="22.5">
      <c r="A49" s="70"/>
      <c r="B49" s="65">
        <v>3</v>
      </c>
      <c r="C49" s="65" t="s">
        <v>19</v>
      </c>
      <c r="D49" s="65" t="s">
        <v>95</v>
      </c>
      <c r="E49" s="65" t="s">
        <v>0</v>
      </c>
      <c r="F49" s="66">
        <f>แยกชั้นปี!Z49</f>
        <v>103</v>
      </c>
      <c r="G49" s="66">
        <f>แยกชั้นปี!AR49</f>
        <v>15</v>
      </c>
      <c r="H49" s="66"/>
      <c r="I49" s="66">
        <f t="shared" si="9"/>
        <v>118</v>
      </c>
      <c r="J49" s="66">
        <f>แยกชั้นปี!K49</f>
        <v>46</v>
      </c>
      <c r="K49" s="66">
        <f>แยกชั้นปี!AC49</f>
        <v>11</v>
      </c>
      <c r="L49" s="66"/>
      <c r="M49" s="66">
        <f t="shared" si="10"/>
        <v>57</v>
      </c>
      <c r="N49" s="66">
        <v>6</v>
      </c>
      <c r="O49" s="66">
        <v>3</v>
      </c>
      <c r="P49" s="66"/>
      <c r="Q49" s="66">
        <f>SUM(N49:P49)</f>
        <v>9</v>
      </c>
    </row>
    <row r="50" spans="1:17" ht="22.5">
      <c r="A50" s="70"/>
      <c r="B50" s="65">
        <v>4</v>
      </c>
      <c r="C50" s="65" t="s">
        <v>19</v>
      </c>
      <c r="D50" s="65" t="s">
        <v>96</v>
      </c>
      <c r="E50" s="65" t="s">
        <v>0</v>
      </c>
      <c r="F50" s="66">
        <f>แยกชั้นปี!Z50</f>
        <v>196</v>
      </c>
      <c r="G50" s="66">
        <f>แยกชั้นปี!AR50</f>
        <v>116</v>
      </c>
      <c r="H50" s="66"/>
      <c r="I50" s="66">
        <f t="shared" si="9"/>
        <v>312</v>
      </c>
      <c r="J50" s="66">
        <f>แยกชั้นปี!K50</f>
        <v>59</v>
      </c>
      <c r="K50" s="66">
        <f>แยกชั้นปี!AC50</f>
        <v>23</v>
      </c>
      <c r="L50" s="66"/>
      <c r="M50" s="66">
        <f t="shared" si="10"/>
        <v>82</v>
      </c>
      <c r="N50" s="66">
        <v>55</v>
      </c>
      <c r="O50" s="66">
        <v>38</v>
      </c>
      <c r="P50" s="66"/>
      <c r="Q50" s="66">
        <f>SUM(N50:P50)</f>
        <v>93</v>
      </c>
    </row>
    <row r="51" spans="1:17" ht="22.5">
      <c r="A51" s="70"/>
      <c r="B51" s="65">
        <v>5</v>
      </c>
      <c r="C51" s="65" t="s">
        <v>19</v>
      </c>
      <c r="D51" s="65" t="s">
        <v>110</v>
      </c>
      <c r="E51" s="65" t="s">
        <v>0</v>
      </c>
      <c r="F51" s="66">
        <f>แยกชั้นปี!Z51</f>
        <v>13</v>
      </c>
      <c r="G51" s="66"/>
      <c r="H51" s="66"/>
      <c r="I51" s="66">
        <f t="shared" si="9"/>
        <v>13</v>
      </c>
      <c r="J51" s="66">
        <f>แยกชั้นปี!K51</f>
        <v>13</v>
      </c>
      <c r="K51" s="66"/>
      <c r="L51" s="66"/>
      <c r="M51" s="66">
        <f t="shared" si="10"/>
        <v>13</v>
      </c>
      <c r="N51" s="66"/>
      <c r="O51" s="66"/>
      <c r="P51" s="66"/>
      <c r="Q51" s="66"/>
    </row>
    <row r="52" spans="1:17" ht="22.5">
      <c r="A52" s="70"/>
      <c r="B52" s="65">
        <v>6</v>
      </c>
      <c r="C52" s="65" t="s">
        <v>19</v>
      </c>
      <c r="D52" s="65" t="s">
        <v>111</v>
      </c>
      <c r="E52" s="65" t="s">
        <v>0</v>
      </c>
      <c r="F52" s="66">
        <f>แยกชั้นปี!Z52</f>
        <v>23</v>
      </c>
      <c r="G52" s="66"/>
      <c r="H52" s="66"/>
      <c r="I52" s="66">
        <f t="shared" si="9"/>
        <v>23</v>
      </c>
      <c r="J52" s="66">
        <f>แยกชั้นปี!K52</f>
        <v>23</v>
      </c>
      <c r="K52" s="66"/>
      <c r="L52" s="66"/>
      <c r="M52" s="66">
        <f t="shared" si="10"/>
        <v>23</v>
      </c>
      <c r="N52" s="66"/>
      <c r="O52" s="66"/>
      <c r="P52" s="66"/>
      <c r="Q52" s="66"/>
    </row>
    <row r="53" spans="1:17" ht="22.5">
      <c r="A53" s="70"/>
      <c r="B53" s="158">
        <v>7</v>
      </c>
      <c r="C53" s="158" t="s">
        <v>42</v>
      </c>
      <c r="D53" s="158" t="s">
        <v>35</v>
      </c>
      <c r="E53" s="158" t="s">
        <v>30</v>
      </c>
      <c r="F53" s="133"/>
      <c r="G53" s="133"/>
      <c r="H53" s="133">
        <f>แยกชั้นปี!AR53</f>
        <v>12</v>
      </c>
      <c r="I53" s="133">
        <f t="shared" si="9"/>
        <v>12</v>
      </c>
      <c r="J53" s="133"/>
      <c r="K53" s="133"/>
      <c r="L53" s="133">
        <f>แยกชั้นปี!AC53</f>
        <v>5</v>
      </c>
      <c r="M53" s="133">
        <f t="shared" si="10"/>
        <v>5</v>
      </c>
      <c r="N53" s="133"/>
      <c r="O53" s="133"/>
      <c r="P53" s="133">
        <v>8</v>
      </c>
      <c r="Q53" s="133">
        <f>SUM(N53:P53)</f>
        <v>8</v>
      </c>
    </row>
    <row r="54" spans="1:17" ht="22.5">
      <c r="A54" s="70"/>
      <c r="B54" s="158">
        <v>8</v>
      </c>
      <c r="C54" s="158" t="s">
        <v>43</v>
      </c>
      <c r="D54" s="158" t="s">
        <v>6</v>
      </c>
      <c r="E54" s="158" t="s">
        <v>0</v>
      </c>
      <c r="F54" s="133">
        <f>แยกชั้นปี!Z54</f>
        <v>507</v>
      </c>
      <c r="G54" s="133">
        <f>แยกชั้นปี!AR54</f>
        <v>191</v>
      </c>
      <c r="H54" s="133"/>
      <c r="I54" s="133">
        <f t="shared" si="9"/>
        <v>698</v>
      </c>
      <c r="J54" s="133">
        <f>แยกชั้นปี!K54</f>
        <v>168</v>
      </c>
      <c r="K54" s="133">
        <f>แยกชั้นปี!AC54</f>
        <v>44</v>
      </c>
      <c r="L54" s="133"/>
      <c r="M54" s="133">
        <f t="shared" si="10"/>
        <v>212</v>
      </c>
      <c r="N54" s="133">
        <v>99</v>
      </c>
      <c r="O54" s="133">
        <v>56</v>
      </c>
      <c r="P54" s="133"/>
      <c r="Q54" s="133">
        <f>SUM(N54:P54)</f>
        <v>155</v>
      </c>
    </row>
    <row r="55" spans="1:17" ht="22.5">
      <c r="A55" s="71"/>
      <c r="B55" s="158">
        <v>9</v>
      </c>
      <c r="C55" s="158" t="s">
        <v>61</v>
      </c>
      <c r="D55" s="158" t="s">
        <v>6</v>
      </c>
      <c r="E55" s="158" t="s">
        <v>30</v>
      </c>
      <c r="F55" s="133"/>
      <c r="G55" s="133"/>
      <c r="H55" s="133">
        <f>แยกชั้นปี!AR55</f>
        <v>32</v>
      </c>
      <c r="I55" s="133">
        <f t="shared" si="9"/>
        <v>32</v>
      </c>
      <c r="J55" s="133"/>
      <c r="K55" s="133"/>
      <c r="L55" s="133">
        <f>แยกชั้นปี!AC55</f>
        <v>8</v>
      </c>
      <c r="M55" s="133">
        <f t="shared" si="10"/>
        <v>8</v>
      </c>
      <c r="N55" s="133"/>
      <c r="O55" s="133"/>
      <c r="P55" s="133"/>
      <c r="Q55" s="133"/>
    </row>
    <row r="56" spans="1:17" ht="22.5">
      <c r="A56" s="166" t="s">
        <v>112</v>
      </c>
      <c r="B56" s="166"/>
      <c r="C56" s="166"/>
      <c r="D56" s="166"/>
      <c r="E56" s="166"/>
      <c r="F56" s="129">
        <f>SUM(F47:F55)</f>
        <v>1156</v>
      </c>
      <c r="G56" s="129">
        <f aca="true" t="shared" si="11" ref="G56:Q56">SUM(G47:G55)</f>
        <v>393</v>
      </c>
      <c r="H56" s="129">
        <f t="shared" si="11"/>
        <v>44</v>
      </c>
      <c r="I56" s="129">
        <f t="shared" si="11"/>
        <v>1593</v>
      </c>
      <c r="J56" s="129">
        <f t="shared" si="11"/>
        <v>433</v>
      </c>
      <c r="K56" s="129">
        <f t="shared" si="11"/>
        <v>94</v>
      </c>
      <c r="L56" s="129">
        <f t="shared" si="11"/>
        <v>13</v>
      </c>
      <c r="M56" s="129">
        <f t="shared" si="11"/>
        <v>540</v>
      </c>
      <c r="N56" s="129">
        <f t="shared" si="11"/>
        <v>182</v>
      </c>
      <c r="O56" s="129">
        <f t="shared" si="11"/>
        <v>110</v>
      </c>
      <c r="P56" s="129">
        <f t="shared" si="11"/>
        <v>8</v>
      </c>
      <c r="Q56" s="129">
        <f t="shared" si="11"/>
        <v>300</v>
      </c>
    </row>
    <row r="57" spans="1:17" ht="22.5">
      <c r="A57" s="130" t="s">
        <v>114</v>
      </c>
      <c r="B57" s="67"/>
      <c r="C57" s="67"/>
      <c r="D57" s="67"/>
      <c r="E57" s="67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</row>
    <row r="58" spans="1:17" ht="22.5">
      <c r="A58" s="163"/>
      <c r="B58" s="71">
        <v>1</v>
      </c>
      <c r="C58" s="71" t="s">
        <v>25</v>
      </c>
      <c r="D58" s="71" t="s">
        <v>5</v>
      </c>
      <c r="E58" s="71" t="s">
        <v>0</v>
      </c>
      <c r="F58" s="66">
        <f>แยกชั้นปี!Z58</f>
        <v>286</v>
      </c>
      <c r="G58" s="66">
        <f>แยกชั้นปี!AR58</f>
        <v>119</v>
      </c>
      <c r="H58" s="66"/>
      <c r="I58" s="66">
        <f>SUM(F58:H58)</f>
        <v>405</v>
      </c>
      <c r="J58" s="66">
        <f>แยกชั้นปี!K58</f>
        <v>93</v>
      </c>
      <c r="K58" s="66">
        <f>แยกชั้นปี!AC58</f>
        <v>44</v>
      </c>
      <c r="L58" s="66"/>
      <c r="M58" s="66">
        <f>SUM(J58:L58)</f>
        <v>137</v>
      </c>
      <c r="N58" s="66">
        <v>22</v>
      </c>
      <c r="O58" s="66">
        <v>19</v>
      </c>
      <c r="P58" s="66"/>
      <c r="Q58" s="66">
        <f>SUM(N58:P58)</f>
        <v>41</v>
      </c>
    </row>
    <row r="59" spans="1:17" ht="22.5">
      <c r="A59" s="163"/>
      <c r="B59" s="65">
        <v>2</v>
      </c>
      <c r="C59" s="65" t="s">
        <v>44</v>
      </c>
      <c r="D59" s="65" t="s">
        <v>36</v>
      </c>
      <c r="E59" s="65" t="s">
        <v>0</v>
      </c>
      <c r="F59" s="66"/>
      <c r="G59" s="66">
        <f>แยกชั้นปี!AR59</f>
        <v>43</v>
      </c>
      <c r="H59" s="66"/>
      <c r="I59" s="66">
        <f>SUM(F59:H59)</f>
        <v>43</v>
      </c>
      <c r="J59" s="66"/>
      <c r="K59" s="66"/>
      <c r="L59" s="66"/>
      <c r="M59" s="66"/>
      <c r="N59" s="66"/>
      <c r="O59" s="66">
        <v>17</v>
      </c>
      <c r="P59" s="66"/>
      <c r="Q59" s="66">
        <f>SUM(N59:P59)</f>
        <v>17</v>
      </c>
    </row>
    <row r="60" spans="1:17" ht="22.5">
      <c r="A60" s="163"/>
      <c r="B60" s="158">
        <v>3</v>
      </c>
      <c r="C60" s="158" t="s">
        <v>44</v>
      </c>
      <c r="D60" s="158" t="s">
        <v>7</v>
      </c>
      <c r="E60" s="158" t="s">
        <v>0</v>
      </c>
      <c r="F60" s="66">
        <f>แยกชั้นปี!Z60</f>
        <v>558</v>
      </c>
      <c r="G60" s="66">
        <f>แยกชั้นปี!AR60</f>
        <v>212</v>
      </c>
      <c r="H60" s="66"/>
      <c r="I60" s="66">
        <f>SUM(F60:H60)</f>
        <v>770</v>
      </c>
      <c r="J60" s="66">
        <f>แยกชั้นปี!K60</f>
        <v>150</v>
      </c>
      <c r="K60" s="66">
        <f>แยกชั้นปี!AC60</f>
        <v>27</v>
      </c>
      <c r="L60" s="66"/>
      <c r="M60" s="66">
        <f>SUM(J60:L60)</f>
        <v>177</v>
      </c>
      <c r="N60" s="66">
        <v>97</v>
      </c>
      <c r="O60" s="66">
        <v>30</v>
      </c>
      <c r="P60" s="66"/>
      <c r="Q60" s="66">
        <f>SUM(N60:P60)</f>
        <v>127</v>
      </c>
    </row>
    <row r="61" spans="1:17" ht="22.5">
      <c r="A61" s="163"/>
      <c r="B61" s="158">
        <v>4</v>
      </c>
      <c r="C61" s="158" t="s">
        <v>45</v>
      </c>
      <c r="D61" s="158" t="s">
        <v>36</v>
      </c>
      <c r="E61" s="158" t="s">
        <v>30</v>
      </c>
      <c r="F61" s="66"/>
      <c r="G61" s="66"/>
      <c r="H61" s="66">
        <v>14</v>
      </c>
      <c r="I61" s="66">
        <f>SUM(F61:H61)</f>
        <v>14</v>
      </c>
      <c r="J61" s="66"/>
      <c r="K61" s="66"/>
      <c r="L61" s="66">
        <f>แยกชั้นปี!AC61</f>
        <v>10</v>
      </c>
      <c r="M61" s="66">
        <f>SUM(J61:L61)</f>
        <v>10</v>
      </c>
      <c r="N61" s="66"/>
      <c r="O61" s="66"/>
      <c r="P61" s="66">
        <v>16</v>
      </c>
      <c r="Q61" s="66">
        <f>SUM(N61:P61)</f>
        <v>16</v>
      </c>
    </row>
    <row r="62" spans="1:17" ht="22.5">
      <c r="A62" s="163"/>
      <c r="B62" s="158">
        <v>5</v>
      </c>
      <c r="C62" s="158" t="s">
        <v>63</v>
      </c>
      <c r="D62" s="158" t="s">
        <v>55</v>
      </c>
      <c r="E62" s="158" t="s">
        <v>0</v>
      </c>
      <c r="F62" s="66">
        <f>แยกชั้นปี!Z62</f>
        <v>383</v>
      </c>
      <c r="G62" s="66">
        <f>แยกชั้นปี!AR62</f>
        <v>65</v>
      </c>
      <c r="H62" s="66"/>
      <c r="I62" s="66">
        <f>SUM(F62:H62)</f>
        <v>448</v>
      </c>
      <c r="J62" s="66">
        <f>แยกชั้นปี!K62</f>
        <v>184</v>
      </c>
      <c r="K62" s="66">
        <f>แยกชั้นปี!AC62</f>
        <v>20</v>
      </c>
      <c r="L62" s="66"/>
      <c r="M62" s="66">
        <f>SUM(J62:L62)</f>
        <v>204</v>
      </c>
      <c r="N62" s="66"/>
      <c r="O62" s="66"/>
      <c r="P62" s="66"/>
      <c r="Q62" s="66"/>
    </row>
    <row r="63" spans="1:17" ht="22.5">
      <c r="A63" s="166" t="s">
        <v>115</v>
      </c>
      <c r="B63" s="166"/>
      <c r="C63" s="166"/>
      <c r="D63" s="166"/>
      <c r="E63" s="166"/>
      <c r="F63" s="129">
        <f>SUM(F58:F62)</f>
        <v>1227</v>
      </c>
      <c r="G63" s="129">
        <f aca="true" t="shared" si="12" ref="G63:Q63">SUM(G58:G62)</f>
        <v>439</v>
      </c>
      <c r="H63" s="129">
        <f t="shared" si="12"/>
        <v>14</v>
      </c>
      <c r="I63" s="129">
        <f t="shared" si="12"/>
        <v>1680</v>
      </c>
      <c r="J63" s="129">
        <f t="shared" si="12"/>
        <v>427</v>
      </c>
      <c r="K63" s="129">
        <f t="shared" si="12"/>
        <v>91</v>
      </c>
      <c r="L63" s="129">
        <f t="shared" si="12"/>
        <v>10</v>
      </c>
      <c r="M63" s="129">
        <f t="shared" si="12"/>
        <v>528</v>
      </c>
      <c r="N63" s="129">
        <f t="shared" si="12"/>
        <v>119</v>
      </c>
      <c r="O63" s="129">
        <f t="shared" si="12"/>
        <v>66</v>
      </c>
      <c r="P63" s="129">
        <f t="shared" si="12"/>
        <v>16</v>
      </c>
      <c r="Q63" s="129">
        <f t="shared" si="12"/>
        <v>201</v>
      </c>
    </row>
    <row r="64" spans="1:17" ht="22.5">
      <c r="A64" s="165" t="s">
        <v>66</v>
      </c>
      <c r="B64" s="165"/>
      <c r="C64" s="165"/>
      <c r="D64" s="165"/>
      <c r="E64" s="165"/>
      <c r="F64" s="132">
        <f>F16+F33+F45+F56+F63</f>
        <v>9157</v>
      </c>
      <c r="G64" s="132">
        <f aca="true" t="shared" si="13" ref="G64:Q64">G16+G33+G45+G56+G63</f>
        <v>1194</v>
      </c>
      <c r="H64" s="132">
        <f t="shared" si="13"/>
        <v>321</v>
      </c>
      <c r="I64" s="132">
        <f t="shared" si="13"/>
        <v>10672</v>
      </c>
      <c r="J64" s="132">
        <f t="shared" si="13"/>
        <v>2520</v>
      </c>
      <c r="K64" s="132">
        <f t="shared" si="13"/>
        <v>281</v>
      </c>
      <c r="L64" s="132">
        <f t="shared" si="13"/>
        <v>202</v>
      </c>
      <c r="M64" s="132">
        <f t="shared" si="13"/>
        <v>3003</v>
      </c>
      <c r="N64" s="132">
        <f t="shared" si="13"/>
        <v>747</v>
      </c>
      <c r="O64" s="132">
        <f t="shared" si="13"/>
        <v>255</v>
      </c>
      <c r="P64" s="132">
        <f t="shared" si="13"/>
        <v>220</v>
      </c>
      <c r="Q64" s="132">
        <f t="shared" si="13"/>
        <v>1222</v>
      </c>
    </row>
  </sheetData>
  <mergeCells count="10">
    <mergeCell ref="N2:Q2"/>
    <mergeCell ref="A63:E63"/>
    <mergeCell ref="A1:Q1"/>
    <mergeCell ref="A64:E64"/>
    <mergeCell ref="F2:I2"/>
    <mergeCell ref="A16:E16"/>
    <mergeCell ref="A33:E33"/>
    <mergeCell ref="A45:E45"/>
    <mergeCell ref="A56:E56"/>
    <mergeCell ref="J2:M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54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19"/>
  <sheetViews>
    <sheetView workbookViewId="0" topLeftCell="A1">
      <selection activeCell="H3" sqref="H3:I3"/>
    </sheetView>
  </sheetViews>
  <sheetFormatPr defaultColWidth="9.140625" defaultRowHeight="12.75"/>
  <cols>
    <col min="1" max="1" width="24.7109375" style="0" bestFit="1" customWidth="1"/>
    <col min="2" max="2" width="22.140625" style="0" bestFit="1" customWidth="1"/>
  </cols>
  <sheetData>
    <row r="1" spans="1:25" ht="30.75">
      <c r="A1" s="145"/>
      <c r="B1" s="193" t="s">
        <v>132</v>
      </c>
      <c r="C1" s="193"/>
      <c r="D1" s="193"/>
      <c r="E1" s="193"/>
      <c r="F1" s="193"/>
      <c r="G1" s="193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25" ht="24">
      <c r="A2" s="195" t="s">
        <v>89</v>
      </c>
      <c r="B2" s="189" t="s">
        <v>10</v>
      </c>
      <c r="C2" s="196" t="s">
        <v>93</v>
      </c>
      <c r="D2" s="197"/>
      <c r="E2" s="197"/>
      <c r="F2" s="198"/>
      <c r="G2" s="189" t="s">
        <v>9</v>
      </c>
      <c r="H2" s="190" t="s">
        <v>138</v>
      </c>
      <c r="I2" s="191"/>
      <c r="J2" s="191"/>
      <c r="K2" s="191"/>
      <c r="L2" s="192"/>
      <c r="M2" s="189" t="s">
        <v>9</v>
      </c>
      <c r="N2" s="189" t="s">
        <v>137</v>
      </c>
      <c r="O2" s="189"/>
      <c r="P2" s="189"/>
      <c r="Q2" s="189"/>
      <c r="R2" s="189"/>
      <c r="S2" s="189" t="s">
        <v>9</v>
      </c>
      <c r="T2" s="189" t="s">
        <v>98</v>
      </c>
      <c r="U2" s="189"/>
      <c r="V2" s="189"/>
      <c r="W2" s="189"/>
      <c r="X2" s="189"/>
      <c r="Y2" s="189" t="s">
        <v>9</v>
      </c>
    </row>
    <row r="3" spans="1:25" ht="24">
      <c r="A3" s="195"/>
      <c r="B3" s="189"/>
      <c r="C3" s="199"/>
      <c r="D3" s="200"/>
      <c r="E3" s="200"/>
      <c r="F3" s="201"/>
      <c r="G3" s="189"/>
      <c r="H3" s="189" t="s">
        <v>0</v>
      </c>
      <c r="I3" s="189"/>
      <c r="J3" s="190" t="s">
        <v>1</v>
      </c>
      <c r="K3" s="191"/>
      <c r="L3" s="192"/>
      <c r="M3" s="189"/>
      <c r="N3" s="189" t="s">
        <v>0</v>
      </c>
      <c r="O3" s="189"/>
      <c r="P3" s="190" t="s">
        <v>1</v>
      </c>
      <c r="Q3" s="191"/>
      <c r="R3" s="192"/>
      <c r="S3" s="189"/>
      <c r="T3" s="189" t="s">
        <v>0</v>
      </c>
      <c r="U3" s="189"/>
      <c r="V3" s="190" t="s">
        <v>1</v>
      </c>
      <c r="W3" s="191"/>
      <c r="X3" s="192"/>
      <c r="Y3" s="189"/>
    </row>
    <row r="4" spans="1:25" ht="24">
      <c r="A4" s="195"/>
      <c r="B4" s="189"/>
      <c r="C4" s="160" t="s">
        <v>0</v>
      </c>
      <c r="D4" s="160" t="s">
        <v>87</v>
      </c>
      <c r="E4" s="160" t="s">
        <v>30</v>
      </c>
      <c r="F4" s="160" t="s">
        <v>60</v>
      </c>
      <c r="G4" s="189"/>
      <c r="H4" s="160" t="s">
        <v>2</v>
      </c>
      <c r="I4" s="160" t="s">
        <v>3</v>
      </c>
      <c r="J4" s="160" t="s">
        <v>87</v>
      </c>
      <c r="K4" s="160" t="s">
        <v>30</v>
      </c>
      <c r="L4" s="160" t="s">
        <v>60</v>
      </c>
      <c r="M4" s="189"/>
      <c r="N4" s="161" t="s">
        <v>2</v>
      </c>
      <c r="O4" s="161" t="s">
        <v>3</v>
      </c>
      <c r="P4" s="160" t="s">
        <v>87</v>
      </c>
      <c r="Q4" s="160" t="s">
        <v>30</v>
      </c>
      <c r="R4" s="160" t="s">
        <v>60</v>
      </c>
      <c r="S4" s="189"/>
      <c r="T4" s="161" t="s">
        <v>2</v>
      </c>
      <c r="U4" s="161" t="s">
        <v>3</v>
      </c>
      <c r="V4" s="160" t="s">
        <v>87</v>
      </c>
      <c r="W4" s="160" t="s">
        <v>30</v>
      </c>
      <c r="X4" s="160" t="s">
        <v>60</v>
      </c>
      <c r="Y4" s="189"/>
    </row>
    <row r="5" spans="1:25" ht="24">
      <c r="A5" s="146" t="s">
        <v>88</v>
      </c>
      <c r="B5" s="147" t="s">
        <v>16</v>
      </c>
      <c r="C5" s="143">
        <v>7</v>
      </c>
      <c r="D5" s="143"/>
      <c r="E5" s="143"/>
      <c r="F5" s="143"/>
      <c r="G5" s="143">
        <f>SUM(C5:F5)</f>
        <v>7</v>
      </c>
      <c r="H5" s="143">
        <f>สรุปแยก!F6+สรุปแยก!F7+สรุปแยก!F8+สรุปแยก!F9+สรุปแยก!F10+สรุปแยก!F11+สรุปแยก!F12</f>
        <v>766</v>
      </c>
      <c r="I5" s="143">
        <f>สรุปแยก!G6+สรุปแยก!G7+สรุปแยก!G8+สรุปแยก!G9+สรุปแยก!G10+สรุปแยก!G11+สรุปแยก!G12</f>
        <v>92</v>
      </c>
      <c r="J5" s="143"/>
      <c r="K5" s="143"/>
      <c r="L5" s="143"/>
      <c r="M5" s="144">
        <f>SUM(H5:L5)</f>
        <v>858</v>
      </c>
      <c r="N5" s="143">
        <f>สรุปแยก!J6+สรุปแยก!J7+สรุปแยก!J8+สรุปแยก!J9+สรุปแยก!J10+สรุปแยก!J11+สรุปแยก!J12</f>
        <v>358</v>
      </c>
      <c r="O5" s="143">
        <f>สรุปแยก!K6+สรุปแยก!K7+สรุปแยก!K8+สรุปแยก!K9+สรุปแยก!K10+สรุปแยก!K11+สรุปแยก!K12</f>
        <v>10</v>
      </c>
      <c r="P5" s="143"/>
      <c r="Q5" s="143"/>
      <c r="R5" s="143"/>
      <c r="S5" s="144">
        <f>SUM(N5:R5)</f>
        <v>368</v>
      </c>
      <c r="T5" s="143">
        <f>สรุปแยก!N6+สรุปแยก!N7</f>
        <v>52</v>
      </c>
      <c r="U5" s="143">
        <f>สรุปแยก!O6+สรุปแยก!O7</f>
        <v>5</v>
      </c>
      <c r="V5" s="143"/>
      <c r="W5" s="143"/>
      <c r="X5" s="143"/>
      <c r="Y5" s="143">
        <f>SUM(T5:X5)</f>
        <v>57</v>
      </c>
    </row>
    <row r="6" spans="1:25" ht="24">
      <c r="A6" s="148"/>
      <c r="B6" s="147" t="s">
        <v>47</v>
      </c>
      <c r="C6" s="143">
        <v>3</v>
      </c>
      <c r="D6" s="143"/>
      <c r="E6" s="143"/>
      <c r="F6" s="143"/>
      <c r="G6" s="143">
        <f aca="true" t="shared" si="0" ref="G6:G14">SUM(C6:F6)</f>
        <v>3</v>
      </c>
      <c r="H6" s="143">
        <f>สรุปแยก!F13+สรุปแยก!F14+สรุปแยก!F15</f>
        <v>153</v>
      </c>
      <c r="I6" s="143">
        <f>สรุปแยก!G13+สรุปแยก!G14+สรุปแยก!G15</f>
        <v>59</v>
      </c>
      <c r="J6" s="143"/>
      <c r="K6" s="143"/>
      <c r="L6" s="143"/>
      <c r="M6" s="144">
        <f aca="true" t="shared" si="1" ref="M6:M14">SUM(H6:L6)</f>
        <v>212</v>
      </c>
      <c r="N6" s="143">
        <f>สรุปแยก!J13+สรุปแยก!J14+สรุปแยก!J15</f>
        <v>50</v>
      </c>
      <c r="O6" s="143">
        <f>สรุปแยก!K13+สรุปแยก!K14+สรุปแยก!K15</f>
        <v>12</v>
      </c>
      <c r="P6" s="143"/>
      <c r="Q6" s="143"/>
      <c r="R6" s="143"/>
      <c r="S6" s="144">
        <f aca="true" t="shared" si="2" ref="S6:S14">SUM(N6:R6)</f>
        <v>62</v>
      </c>
      <c r="T6" s="143">
        <f>สรุปแยก!N13+สรุปแยก!N14+สรุปแยก!N15</f>
        <v>23</v>
      </c>
      <c r="U6" s="143">
        <f>สรุปแยก!O13+สรุปแยก!O14+สรุปแยก!O15</f>
        <v>16</v>
      </c>
      <c r="V6" s="143"/>
      <c r="W6" s="143"/>
      <c r="X6" s="143"/>
      <c r="Y6" s="143">
        <f aca="true" t="shared" si="3" ref="Y6:Y13">SUM(T6:X6)</f>
        <v>39</v>
      </c>
    </row>
    <row r="7" spans="1:25" ht="24">
      <c r="A7" s="149" t="s">
        <v>4</v>
      </c>
      <c r="B7" s="147" t="s">
        <v>14</v>
      </c>
      <c r="C7" s="143">
        <v>10</v>
      </c>
      <c r="D7" s="143">
        <v>1</v>
      </c>
      <c r="E7" s="143">
        <v>3</v>
      </c>
      <c r="F7" s="143">
        <v>1</v>
      </c>
      <c r="G7" s="143">
        <f t="shared" si="0"/>
        <v>15</v>
      </c>
      <c r="H7" s="143">
        <f>สรุปแยก!F33</f>
        <v>5108</v>
      </c>
      <c r="I7" s="143"/>
      <c r="J7" s="143">
        <f>สรุปแยก!I28</f>
        <v>142</v>
      </c>
      <c r="K7" s="143">
        <f>สรุปแยก!I29+สรุปแยก!I30+สรุปแยก!I31</f>
        <v>79</v>
      </c>
      <c r="L7" s="143">
        <f>สรุปแยก!I32</f>
        <v>27</v>
      </c>
      <c r="M7" s="144">
        <f t="shared" si="1"/>
        <v>5356</v>
      </c>
      <c r="N7" s="143">
        <f>สรุปแยก!J18+สรุปแยก!J19+สรุปแยก!J20+สรุปแยก!J21+สรุปแยก!J22+สรุปแยก!J23+สรุปแยก!J24+สรุปแยก!J25+สรุปแยก!J26+สรุปแยก!J27</f>
        <v>944</v>
      </c>
      <c r="O7" s="143"/>
      <c r="P7" s="143">
        <f>สรุปแยก!L28</f>
        <v>142</v>
      </c>
      <c r="Q7" s="143">
        <f>สรุปแยก!L29+สรุปแยก!L30+สรุปแยก!L31</f>
        <v>25</v>
      </c>
      <c r="R7" s="143">
        <f>สรุปแยก!L32</f>
        <v>9</v>
      </c>
      <c r="S7" s="144">
        <f t="shared" si="2"/>
        <v>1120</v>
      </c>
      <c r="T7" s="143">
        <f>สรุปแยก!N18+สรุปแยก!N19+สรุปแยก!N20+สรุปแยก!N21</f>
        <v>320</v>
      </c>
      <c r="U7" s="143"/>
      <c r="V7" s="143">
        <f>สรุปแยก!P28</f>
        <v>176</v>
      </c>
      <c r="W7" s="143">
        <f>สรุปแยก!P29+สรุปแยก!P30</f>
        <v>20</v>
      </c>
      <c r="X7" s="143"/>
      <c r="Y7" s="143">
        <f t="shared" si="3"/>
        <v>516</v>
      </c>
    </row>
    <row r="8" spans="1:25" ht="24">
      <c r="A8" s="146" t="s">
        <v>90</v>
      </c>
      <c r="B8" s="147" t="s">
        <v>17</v>
      </c>
      <c r="C8" s="143">
        <v>7</v>
      </c>
      <c r="D8" s="143"/>
      <c r="E8" s="143">
        <v>1</v>
      </c>
      <c r="F8" s="143"/>
      <c r="G8" s="143">
        <f t="shared" si="0"/>
        <v>8</v>
      </c>
      <c r="H8" s="143">
        <f>สรุปแยก!F35+สรุปแยก!F36+สรุปแยก!F37+สรุปแยก!F38+สรุปแยก!F39+สรุปแยก!F40+สรุปแยก!F41</f>
        <v>701</v>
      </c>
      <c r="I8" s="143">
        <f>สรุปแยก!G35+สรุปแยก!G36+สรุปแยก!G37+สรุปแยก!G38+สรุปแยก!G39+สรุปแยก!G40+สรุปแยก!G41</f>
        <v>202</v>
      </c>
      <c r="J8" s="143"/>
      <c r="K8" s="143">
        <f>สรุปแยก!H42</f>
        <v>15</v>
      </c>
      <c r="L8" s="143"/>
      <c r="M8" s="144">
        <f t="shared" si="1"/>
        <v>918</v>
      </c>
      <c r="N8" s="143">
        <f>สรุปแยก!J35+สรุปแยก!J36+สรุปแยก!J37+สรุปแยก!J38+สรุปแยก!J39+สรุปแยก!J40+สรุปแยก!J41</f>
        <v>295</v>
      </c>
      <c r="O8" s="143">
        <f>สรุปแยก!K35+สรุปแยก!K36+สรุปแยก!K37+สรุปแยก!K38+สรุปแยก!K39+สรุปแยก!K40+สรุปแยก!K41</f>
        <v>74</v>
      </c>
      <c r="P8" s="143"/>
      <c r="Q8" s="143">
        <f>สรุปแยก!L42</f>
        <v>3</v>
      </c>
      <c r="R8" s="143"/>
      <c r="S8" s="144">
        <f t="shared" si="2"/>
        <v>372</v>
      </c>
      <c r="T8" s="143">
        <f>สรุปแยก!N35+สรุปแยก!N36+สรุปแยก!N37+สรุปแยก!N38+สรุปแยก!N39</f>
        <v>48</v>
      </c>
      <c r="U8" s="143">
        <f>สรุปแยก!O35+สรุปแยก!O36+สรุปแยก!O37+สรุปแยก!O38+สรุปแยก!O39</f>
        <v>58</v>
      </c>
      <c r="V8" s="143"/>
      <c r="W8" s="143"/>
      <c r="X8" s="143"/>
      <c r="Y8" s="143">
        <f t="shared" si="3"/>
        <v>106</v>
      </c>
    </row>
    <row r="9" spans="1:25" ht="24">
      <c r="A9" s="150"/>
      <c r="B9" s="147" t="s">
        <v>41</v>
      </c>
      <c r="C9" s="143">
        <v>2</v>
      </c>
      <c r="D9" s="143"/>
      <c r="E9" s="143"/>
      <c r="F9" s="143"/>
      <c r="G9" s="143">
        <f t="shared" si="0"/>
        <v>2</v>
      </c>
      <c r="H9" s="143">
        <f>สรุปแยก!F43+สรุปแยก!F44</f>
        <v>46</v>
      </c>
      <c r="I9" s="143">
        <f>สรุปแยก!G43+สรุปแยก!G44</f>
        <v>9</v>
      </c>
      <c r="J9" s="143"/>
      <c r="K9" s="143"/>
      <c r="L9" s="143"/>
      <c r="M9" s="144">
        <f t="shared" si="1"/>
        <v>55</v>
      </c>
      <c r="N9" s="143">
        <f>สรุปแยก!J43+สรุปแยก!J44</f>
        <v>13</v>
      </c>
      <c r="O9" s="143"/>
      <c r="P9" s="143"/>
      <c r="Q9" s="143"/>
      <c r="R9" s="143"/>
      <c r="S9" s="144">
        <f t="shared" si="2"/>
        <v>13</v>
      </c>
      <c r="T9" s="143">
        <f>สรุปแยก!N43</f>
        <v>3</v>
      </c>
      <c r="U9" s="143"/>
      <c r="V9" s="143"/>
      <c r="W9" s="143"/>
      <c r="X9" s="143"/>
      <c r="Y9" s="143">
        <f t="shared" si="3"/>
        <v>3</v>
      </c>
    </row>
    <row r="10" spans="1:25" ht="24">
      <c r="A10" s="146" t="s">
        <v>91</v>
      </c>
      <c r="B10" s="147" t="s">
        <v>19</v>
      </c>
      <c r="C10" s="143">
        <v>6</v>
      </c>
      <c r="D10" s="143"/>
      <c r="E10" s="143">
        <v>1</v>
      </c>
      <c r="F10" s="143"/>
      <c r="G10" s="143">
        <f t="shared" si="0"/>
        <v>7</v>
      </c>
      <c r="H10" s="143">
        <f>สรุปแยก!F47+สรุปแยก!F48+สรุปแยก!F49+สรุปแยก!F50+สรุปแยก!F51+สรุปแยก!F52</f>
        <v>649</v>
      </c>
      <c r="I10" s="143">
        <f>สรุปแยก!G47+สรุปแยก!G48+สรุปแยก!G49+สรุปแยก!G50+สรุปแยก!G51+สรุปแยก!G52</f>
        <v>202</v>
      </c>
      <c r="J10" s="143"/>
      <c r="K10" s="143">
        <f>สรุปแยก!H53</f>
        <v>12</v>
      </c>
      <c r="L10" s="143"/>
      <c r="M10" s="144">
        <f t="shared" si="1"/>
        <v>863</v>
      </c>
      <c r="N10" s="143">
        <f>สรุปแยก!J47+สรุปแยก!J48+สรุปแยก!J49+สรุปแยก!J50+สรุปแยก!J51+สรุปแยก!J52</f>
        <v>265</v>
      </c>
      <c r="O10" s="143">
        <f>สรุปแยก!K47+สรุปแยก!K48+สรุปแยก!K49+สรุปแยก!K50+สรุปแยก!K51+สรุปแยก!K52</f>
        <v>50</v>
      </c>
      <c r="P10" s="143"/>
      <c r="Q10" s="143">
        <f>สรุปแยก!L53</f>
        <v>5</v>
      </c>
      <c r="R10" s="143"/>
      <c r="S10" s="144">
        <f t="shared" si="2"/>
        <v>320</v>
      </c>
      <c r="T10" s="143">
        <f>สรุปแยก!N47+สรุปแยก!N48+สรุปแยก!N49+สรุปแยก!N50</f>
        <v>83</v>
      </c>
      <c r="U10" s="143">
        <f>สรุปแยก!O47+สรุปแยก!O48+สรุปแยก!O49+สรุปแยก!O50</f>
        <v>54</v>
      </c>
      <c r="V10" s="143"/>
      <c r="W10" s="143">
        <f>สรุปแยก!P53</f>
        <v>8</v>
      </c>
      <c r="X10" s="143"/>
      <c r="Y10" s="143">
        <f t="shared" si="3"/>
        <v>145</v>
      </c>
    </row>
    <row r="11" spans="1:25" ht="24">
      <c r="A11" s="148"/>
      <c r="B11" s="147" t="s">
        <v>43</v>
      </c>
      <c r="C11" s="143">
        <v>1</v>
      </c>
      <c r="D11" s="143"/>
      <c r="E11" s="143">
        <v>1</v>
      </c>
      <c r="F11" s="143"/>
      <c r="G11" s="143">
        <f t="shared" si="0"/>
        <v>2</v>
      </c>
      <c r="H11" s="143">
        <f>สรุปแยก!F54</f>
        <v>507</v>
      </c>
      <c r="I11" s="143">
        <f>สรุปแยก!G54</f>
        <v>191</v>
      </c>
      <c r="J11" s="143"/>
      <c r="K11" s="143">
        <f>สรุปแยก!H55</f>
        <v>32</v>
      </c>
      <c r="L11" s="143"/>
      <c r="M11" s="144">
        <f t="shared" si="1"/>
        <v>730</v>
      </c>
      <c r="N11" s="143">
        <f>สรุปแยก!J54</f>
        <v>168</v>
      </c>
      <c r="O11" s="143">
        <f>สรุปแยก!K54</f>
        <v>44</v>
      </c>
      <c r="P11" s="143"/>
      <c r="Q11" s="143">
        <f>สรุปแยก!L55</f>
        <v>8</v>
      </c>
      <c r="R11" s="143"/>
      <c r="S11" s="144">
        <f t="shared" si="2"/>
        <v>220</v>
      </c>
      <c r="T11" s="143">
        <f>สรุปแยก!N54</f>
        <v>99</v>
      </c>
      <c r="U11" s="143">
        <f>สรุปแยก!O54</f>
        <v>56</v>
      </c>
      <c r="V11" s="143"/>
      <c r="W11" s="143"/>
      <c r="X11" s="143"/>
      <c r="Y11" s="143">
        <f t="shared" si="3"/>
        <v>155</v>
      </c>
    </row>
    <row r="12" spans="1:25" ht="24">
      <c r="A12" s="146" t="s">
        <v>92</v>
      </c>
      <c r="B12" s="147" t="s">
        <v>25</v>
      </c>
      <c r="C12" s="143">
        <v>1</v>
      </c>
      <c r="D12" s="143"/>
      <c r="E12" s="143"/>
      <c r="F12" s="143"/>
      <c r="G12" s="143">
        <f t="shared" si="0"/>
        <v>1</v>
      </c>
      <c r="H12" s="143">
        <f>สรุปแยก!F58</f>
        <v>286</v>
      </c>
      <c r="I12" s="143">
        <f>สรุปแยก!G58</f>
        <v>119</v>
      </c>
      <c r="J12" s="143"/>
      <c r="K12" s="143"/>
      <c r="L12" s="143"/>
      <c r="M12" s="144">
        <f t="shared" si="1"/>
        <v>405</v>
      </c>
      <c r="N12" s="143">
        <f>สรุปแยก!J58</f>
        <v>93</v>
      </c>
      <c r="O12" s="143">
        <f>สรุปแยก!K58</f>
        <v>44</v>
      </c>
      <c r="P12" s="143"/>
      <c r="Q12" s="143"/>
      <c r="R12" s="143"/>
      <c r="S12" s="144">
        <f t="shared" si="2"/>
        <v>137</v>
      </c>
      <c r="T12" s="143">
        <f>สรุปแยก!N58</f>
        <v>22</v>
      </c>
      <c r="U12" s="143">
        <f>สรุปแยก!O58</f>
        <v>19</v>
      </c>
      <c r="V12" s="143"/>
      <c r="W12" s="143"/>
      <c r="X12" s="143"/>
      <c r="Y12" s="143">
        <f t="shared" si="3"/>
        <v>41</v>
      </c>
    </row>
    <row r="13" spans="1:25" ht="24">
      <c r="A13" s="151"/>
      <c r="B13" s="147" t="s">
        <v>44</v>
      </c>
      <c r="C13" s="143">
        <v>2</v>
      </c>
      <c r="D13" s="143"/>
      <c r="E13" s="143">
        <v>1</v>
      </c>
      <c r="F13" s="143"/>
      <c r="G13" s="143">
        <f t="shared" si="0"/>
        <v>3</v>
      </c>
      <c r="H13" s="143">
        <f>สรุปแยก!F60</f>
        <v>558</v>
      </c>
      <c r="I13" s="143">
        <f>สรุปแยก!G59+สรุปแยก!G60</f>
        <v>255</v>
      </c>
      <c r="J13" s="143"/>
      <c r="K13" s="143">
        <f>สรุปแยก!H61</f>
        <v>14</v>
      </c>
      <c r="L13" s="143"/>
      <c r="M13" s="144">
        <f t="shared" si="1"/>
        <v>827</v>
      </c>
      <c r="N13" s="143">
        <f>สรุปแยก!J60</f>
        <v>150</v>
      </c>
      <c r="O13" s="143">
        <f>สรุปแยก!K60</f>
        <v>27</v>
      </c>
      <c r="P13" s="143"/>
      <c r="Q13" s="143">
        <f>สรุปแยก!L61</f>
        <v>10</v>
      </c>
      <c r="R13" s="143"/>
      <c r="S13" s="144">
        <f t="shared" si="2"/>
        <v>187</v>
      </c>
      <c r="T13" s="143">
        <f>สรุปแยก!N60</f>
        <v>97</v>
      </c>
      <c r="U13" s="143">
        <f>สรุปแยก!O59+สรุปแยก!O60</f>
        <v>47</v>
      </c>
      <c r="V13" s="143"/>
      <c r="W13" s="143">
        <f>สรุปแยก!P61</f>
        <v>16</v>
      </c>
      <c r="X13" s="143"/>
      <c r="Y13" s="143">
        <f t="shared" si="3"/>
        <v>160</v>
      </c>
    </row>
    <row r="14" spans="1:25" ht="24">
      <c r="A14" s="148"/>
      <c r="B14" s="147" t="s">
        <v>63</v>
      </c>
      <c r="C14" s="143">
        <v>1</v>
      </c>
      <c r="D14" s="143"/>
      <c r="E14" s="143"/>
      <c r="F14" s="143"/>
      <c r="G14" s="143">
        <f t="shared" si="0"/>
        <v>1</v>
      </c>
      <c r="H14" s="143">
        <f>สรุปแยก!F62</f>
        <v>383</v>
      </c>
      <c r="I14" s="143">
        <f>สรุปแยก!G62</f>
        <v>65</v>
      </c>
      <c r="J14" s="143"/>
      <c r="K14" s="143"/>
      <c r="L14" s="143"/>
      <c r="M14" s="144">
        <f t="shared" si="1"/>
        <v>448</v>
      </c>
      <c r="N14" s="143">
        <f>สรุปแยก!J62</f>
        <v>184</v>
      </c>
      <c r="O14" s="143">
        <f>สรุปแยก!K62</f>
        <v>20</v>
      </c>
      <c r="P14" s="143"/>
      <c r="Q14" s="143"/>
      <c r="R14" s="143"/>
      <c r="S14" s="144">
        <f t="shared" si="2"/>
        <v>204</v>
      </c>
      <c r="T14" s="143"/>
      <c r="U14" s="143"/>
      <c r="V14" s="143"/>
      <c r="W14" s="143"/>
      <c r="X14" s="143"/>
      <c r="Y14" s="143"/>
    </row>
    <row r="15" spans="1:25" ht="24">
      <c r="A15" s="149"/>
      <c r="B15" s="152" t="s">
        <v>9</v>
      </c>
      <c r="C15" s="144">
        <f>SUM(C5:C14)</f>
        <v>40</v>
      </c>
      <c r="D15" s="144">
        <f aca="true" t="shared" si="4" ref="D15:Y15">SUM(D5:D14)</f>
        <v>1</v>
      </c>
      <c r="E15" s="144">
        <f t="shared" si="4"/>
        <v>7</v>
      </c>
      <c r="F15" s="144">
        <f t="shared" si="4"/>
        <v>1</v>
      </c>
      <c r="G15" s="144">
        <f t="shared" si="4"/>
        <v>49</v>
      </c>
      <c r="H15" s="144">
        <f t="shared" si="4"/>
        <v>9157</v>
      </c>
      <c r="I15" s="144">
        <f t="shared" si="4"/>
        <v>1194</v>
      </c>
      <c r="J15" s="144">
        <f t="shared" si="4"/>
        <v>142</v>
      </c>
      <c r="K15" s="144">
        <f t="shared" si="4"/>
        <v>152</v>
      </c>
      <c r="L15" s="144">
        <f t="shared" si="4"/>
        <v>27</v>
      </c>
      <c r="M15" s="144">
        <f t="shared" si="4"/>
        <v>10672</v>
      </c>
      <c r="N15" s="144">
        <f t="shared" si="4"/>
        <v>2520</v>
      </c>
      <c r="O15" s="144">
        <f t="shared" si="4"/>
        <v>281</v>
      </c>
      <c r="P15" s="144">
        <f t="shared" si="4"/>
        <v>142</v>
      </c>
      <c r="Q15" s="144">
        <f t="shared" si="4"/>
        <v>51</v>
      </c>
      <c r="R15" s="144">
        <f t="shared" si="4"/>
        <v>9</v>
      </c>
      <c r="S15" s="144">
        <f t="shared" si="4"/>
        <v>3003</v>
      </c>
      <c r="T15" s="144">
        <f t="shared" si="4"/>
        <v>747</v>
      </c>
      <c r="U15" s="144">
        <f t="shared" si="4"/>
        <v>255</v>
      </c>
      <c r="V15" s="144">
        <f t="shared" si="4"/>
        <v>176</v>
      </c>
      <c r="W15" s="144">
        <f t="shared" si="4"/>
        <v>44</v>
      </c>
      <c r="X15" s="144"/>
      <c r="Y15" s="144">
        <f t="shared" si="4"/>
        <v>1222</v>
      </c>
    </row>
    <row r="16" spans="1:25" ht="24">
      <c r="A16" s="145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</row>
    <row r="17" spans="1:25" ht="27.75">
      <c r="A17" s="145"/>
      <c r="B17" s="154" t="s">
        <v>99</v>
      </c>
      <c r="C17" s="155">
        <f>C15-C18</f>
        <v>30</v>
      </c>
      <c r="D17" s="155">
        <f aca="true" t="shared" si="5" ref="D17:Y17">D15-D18</f>
        <v>1</v>
      </c>
      <c r="E17" s="155">
        <f t="shared" si="5"/>
        <v>7</v>
      </c>
      <c r="F17" s="155">
        <f t="shared" si="5"/>
        <v>1</v>
      </c>
      <c r="G17" s="155">
        <f t="shared" si="5"/>
        <v>39</v>
      </c>
      <c r="H17" s="155">
        <f t="shared" si="5"/>
        <v>8238</v>
      </c>
      <c r="I17" s="155">
        <f t="shared" si="5"/>
        <v>1043</v>
      </c>
      <c r="J17" s="155">
        <f t="shared" si="5"/>
        <v>142</v>
      </c>
      <c r="K17" s="155">
        <f t="shared" si="5"/>
        <v>152</v>
      </c>
      <c r="L17" s="155">
        <f t="shared" si="5"/>
        <v>27</v>
      </c>
      <c r="M17" s="155">
        <f t="shared" si="5"/>
        <v>9602</v>
      </c>
      <c r="N17" s="155">
        <f t="shared" si="5"/>
        <v>2112</v>
      </c>
      <c r="O17" s="155">
        <f t="shared" si="5"/>
        <v>259</v>
      </c>
      <c r="P17" s="155">
        <f t="shared" si="5"/>
        <v>142</v>
      </c>
      <c r="Q17" s="155">
        <f t="shared" si="5"/>
        <v>51</v>
      </c>
      <c r="R17" s="155">
        <f t="shared" si="5"/>
        <v>9</v>
      </c>
      <c r="S17" s="155">
        <f t="shared" si="5"/>
        <v>2573</v>
      </c>
      <c r="T17" s="155">
        <f t="shared" si="5"/>
        <v>672</v>
      </c>
      <c r="U17" s="155">
        <f t="shared" si="5"/>
        <v>234</v>
      </c>
      <c r="V17" s="155">
        <f t="shared" si="5"/>
        <v>176</v>
      </c>
      <c r="W17" s="155">
        <f t="shared" si="5"/>
        <v>44</v>
      </c>
      <c r="X17" s="155">
        <f t="shared" si="5"/>
        <v>0</v>
      </c>
      <c r="Y17" s="155">
        <f t="shared" si="5"/>
        <v>1126</v>
      </c>
    </row>
    <row r="18" spans="1:25" ht="27.75">
      <c r="A18" s="145"/>
      <c r="B18" s="156" t="s">
        <v>100</v>
      </c>
      <c r="C18" s="157">
        <f>C5+C6</f>
        <v>10</v>
      </c>
      <c r="D18" s="157">
        <f aca="true" t="shared" si="6" ref="D18:Y18">D5+D6</f>
        <v>0</v>
      </c>
      <c r="E18" s="157">
        <f t="shared" si="6"/>
        <v>0</v>
      </c>
      <c r="F18" s="157">
        <f t="shared" si="6"/>
        <v>0</v>
      </c>
      <c r="G18" s="157">
        <f t="shared" si="6"/>
        <v>10</v>
      </c>
      <c r="H18" s="157">
        <f t="shared" si="6"/>
        <v>919</v>
      </c>
      <c r="I18" s="157">
        <f t="shared" si="6"/>
        <v>151</v>
      </c>
      <c r="J18" s="157">
        <f t="shared" si="6"/>
        <v>0</v>
      </c>
      <c r="K18" s="157">
        <f t="shared" si="6"/>
        <v>0</v>
      </c>
      <c r="L18" s="157">
        <f t="shared" si="6"/>
        <v>0</v>
      </c>
      <c r="M18" s="157">
        <f t="shared" si="6"/>
        <v>1070</v>
      </c>
      <c r="N18" s="157">
        <f t="shared" si="6"/>
        <v>408</v>
      </c>
      <c r="O18" s="157">
        <f t="shared" si="6"/>
        <v>22</v>
      </c>
      <c r="P18" s="157">
        <f t="shared" si="6"/>
        <v>0</v>
      </c>
      <c r="Q18" s="157">
        <f t="shared" si="6"/>
        <v>0</v>
      </c>
      <c r="R18" s="157">
        <f t="shared" si="6"/>
        <v>0</v>
      </c>
      <c r="S18" s="157">
        <f t="shared" si="6"/>
        <v>430</v>
      </c>
      <c r="T18" s="157">
        <f t="shared" si="6"/>
        <v>75</v>
      </c>
      <c r="U18" s="157">
        <f t="shared" si="6"/>
        <v>21</v>
      </c>
      <c r="V18" s="157">
        <f t="shared" si="6"/>
        <v>0</v>
      </c>
      <c r="W18" s="157">
        <f t="shared" si="6"/>
        <v>0</v>
      </c>
      <c r="X18" s="157">
        <f t="shared" si="6"/>
        <v>0</v>
      </c>
      <c r="Y18" s="157">
        <f t="shared" si="6"/>
        <v>96</v>
      </c>
    </row>
    <row r="19" spans="1:25" ht="20.25">
      <c r="A19" s="145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</row>
  </sheetData>
  <mergeCells count="17">
    <mergeCell ref="G2:G4"/>
    <mergeCell ref="B1:Y1"/>
    <mergeCell ref="A2:A4"/>
    <mergeCell ref="B2:B4"/>
    <mergeCell ref="C2:F3"/>
    <mergeCell ref="H2:L2"/>
    <mergeCell ref="M2:M4"/>
    <mergeCell ref="N2:R2"/>
    <mergeCell ref="S2:S4"/>
    <mergeCell ref="T2:X2"/>
    <mergeCell ref="Y2:Y4"/>
    <mergeCell ref="H3:I3"/>
    <mergeCell ref="J3:L3"/>
    <mergeCell ref="N3:O3"/>
    <mergeCell ref="T3:U3"/>
    <mergeCell ref="P3:R3"/>
    <mergeCell ref="V3:X3"/>
  </mergeCells>
  <printOptions/>
  <pageMargins left="0.75" right="0.75" top="1" bottom="1" header="0.5" footer="0.5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</dc:creator>
  <cp:keywords/>
  <dc:description/>
  <cp:lastModifiedBy>wan</cp:lastModifiedBy>
  <cp:lastPrinted>2015-02-20T08:31:37Z</cp:lastPrinted>
  <dcterms:created xsi:type="dcterms:W3CDTF">2014-09-23T04:04:59Z</dcterms:created>
  <dcterms:modified xsi:type="dcterms:W3CDTF">2015-03-16T09:16:04Z</dcterms:modified>
  <cp:category/>
  <cp:version/>
  <cp:contentType/>
  <cp:contentStatus/>
</cp:coreProperties>
</file>